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OneDrive\Documents\Báo cáo thực tập tốt nghiệp\"/>
    </mc:Choice>
  </mc:AlternateContent>
  <bookViews>
    <workbookView xWindow="0" yWindow="0" windowWidth="23040" windowHeight="9192" tabRatio="875"/>
  </bookViews>
  <sheets>
    <sheet name="Sổ ct 511" sheetId="4" r:id="rId1"/>
    <sheet name="Sổ cái 511" sheetId="2" r:id="rId2"/>
    <sheet name="Sổ ct 632" sheetId="5" r:id="rId3"/>
    <sheet name="Sổ cái 632" sheetId="3" r:id="rId4"/>
    <sheet name="Sheet1" sheetId="22" r:id="rId5"/>
    <sheet name="sổ ct 641" sheetId="17" r:id="rId6"/>
    <sheet name="sổ cái 641" sheetId="10" r:id="rId7"/>
    <sheet name="Sheet2" sheetId="23" r:id="rId8"/>
    <sheet name="Sổ cái 642" sheetId="12" r:id="rId9"/>
    <sheet name="Sổ ct 642" sheetId="18" r:id="rId10"/>
    <sheet name="Sheet3" sheetId="24" r:id="rId11"/>
    <sheet name="lương" sheetId="21" r:id="rId12"/>
    <sheet name="Bảng chấm công" sheetId="25" r:id="rId13"/>
    <sheet name="sổ cái 6420" sheetId="28" r:id="rId14"/>
    <sheet name="sổ ct 6420" sheetId="27" r:id="rId15"/>
    <sheet name="Sheet4" sheetId="26" r:id="rId16"/>
    <sheet name="Sổ cái 821" sheetId="14" r:id="rId17"/>
    <sheet name="Sổ ct 821" sheetId="19" r:id="rId18"/>
    <sheet name="Sheet7" sheetId="29" r:id="rId19"/>
    <sheet name="kqhdkd Oke" sheetId="30" r:id="rId20"/>
    <sheet name="NKC" sheetId="1" r:id="rId21"/>
    <sheet name="Sổ cái 1331" sheetId="34" r:id="rId22"/>
    <sheet name="Sổ cái 3331" sheetId="33" r:id="rId23"/>
    <sheet name="Sổ cái 111" sheetId="32" r:id="rId24"/>
    <sheet name="Sổ cái 131" sheetId="31" r:id="rId25"/>
    <sheet name="BCKQHD" sheetId="7" r:id="rId26"/>
    <sheet name="sổ cái 911" sheetId="16" r:id="rId27"/>
    <sheet name="Sổ ct 911" sheetId="20" r:id="rId28"/>
    <sheet name="BCĐKT" sheetId="6" r:id="rId29"/>
  </sheets>
  <externalReferences>
    <externalReference r:id="rId30"/>
  </externalReferences>
  <definedNames>
    <definedName name="_xlnm._FilterDatabase" localSheetId="20" hidden="1">NKC!$A$6:$G$275</definedName>
    <definedName name="_xlnm._FilterDatabase" localSheetId="8" hidden="1">'Sổ cái 642'!$C$7:$F$59</definedName>
    <definedName name="MS">[1]CDPS!$B$11:$B$219</definedName>
    <definedName name="_xlnm.Print_Area" localSheetId="20">NKC!$A$1:$G$278</definedName>
    <definedName name="PSCKC">[1]CDPS!$J$11:$J$219</definedName>
    <definedName name="PSCKN">[1]CDPS!$I$11:$I$219</definedName>
    <definedName name="PSDKC">[1]CDPS!$F$11:$F$219</definedName>
    <definedName name="PSDKN">[1]CDPS!$E$11:$E$219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3" l="1"/>
  <c r="E26" i="33"/>
  <c r="E9" i="32"/>
  <c r="E36" i="32" s="1"/>
  <c r="E35" i="32"/>
  <c r="F35" i="32"/>
  <c r="E9" i="31"/>
  <c r="F46" i="31"/>
  <c r="E46" i="31"/>
  <c r="E47" i="31" l="1"/>
  <c r="J13" i="21"/>
  <c r="J14" i="21"/>
  <c r="F9" i="5" l="1"/>
  <c r="G10" i="4"/>
  <c r="D22" i="30" l="1"/>
  <c r="D11" i="30"/>
  <c r="D13" i="30" s="1"/>
  <c r="D19" i="30" s="1"/>
  <c r="D23" i="30" s="1"/>
  <c r="D25" i="30" s="1"/>
  <c r="G10" i="29" l="1"/>
  <c r="G9" i="29"/>
  <c r="G24" i="26"/>
  <c r="G23" i="26"/>
  <c r="G22" i="26"/>
  <c r="G21" i="26"/>
  <c r="G20" i="26"/>
  <c r="G19" i="26"/>
  <c r="G18" i="26"/>
  <c r="G17" i="26"/>
  <c r="G16" i="26"/>
  <c r="G15" i="26"/>
  <c r="F13" i="26"/>
  <c r="G12" i="26"/>
  <c r="F12" i="26"/>
  <c r="F10" i="26"/>
  <c r="G9" i="26"/>
  <c r="F9" i="26"/>
  <c r="F58" i="28"/>
  <c r="H1" i="28"/>
  <c r="F22" i="24" l="1"/>
  <c r="G21" i="24"/>
  <c r="F21" i="24"/>
  <c r="F19" i="24"/>
  <c r="G18" i="24"/>
  <c r="F18" i="24"/>
  <c r="F16" i="24"/>
  <c r="G15" i="24"/>
  <c r="F15" i="24"/>
  <c r="F13" i="24"/>
  <c r="G12" i="24"/>
  <c r="F12" i="24"/>
  <c r="F10" i="24"/>
  <c r="G9" i="24"/>
  <c r="F9" i="24"/>
  <c r="F22" i="23"/>
  <c r="G21" i="23"/>
  <c r="F21" i="23"/>
  <c r="F19" i="23"/>
  <c r="G18" i="23"/>
  <c r="F18" i="23"/>
  <c r="F16" i="23"/>
  <c r="G15" i="23"/>
  <c r="F15" i="23"/>
  <c r="F13" i="23"/>
  <c r="G12" i="23"/>
  <c r="F12" i="23"/>
  <c r="F10" i="23"/>
  <c r="G9" i="23"/>
  <c r="F9" i="23"/>
  <c r="G24" i="22"/>
  <c r="G23" i="22"/>
  <c r="G22" i="22"/>
  <c r="F20" i="22" s="1"/>
  <c r="F18" i="22"/>
  <c r="G17" i="22"/>
  <c r="F17" i="22"/>
  <c r="G16" i="22"/>
  <c r="G15" i="22"/>
  <c r="G14" i="22"/>
  <c r="F12" i="22" s="1"/>
  <c r="F10" i="22"/>
  <c r="F9" i="22"/>
  <c r="F10" i="17" l="1"/>
  <c r="J12" i="21"/>
  <c r="J11" i="21"/>
  <c r="J10" i="21"/>
  <c r="J9" i="21"/>
  <c r="F151" i="1" l="1"/>
  <c r="G152" i="1" s="1"/>
  <c r="F30" i="1" l="1"/>
  <c r="F29" i="1"/>
  <c r="F27" i="1"/>
  <c r="F26" i="1"/>
  <c r="F35" i="1"/>
  <c r="F34" i="1"/>
  <c r="F38" i="1"/>
  <c r="F37" i="1"/>
  <c r="F58" i="1"/>
  <c r="F57" i="1"/>
  <c r="F61" i="1"/>
  <c r="F60" i="1"/>
  <c r="F64" i="1"/>
  <c r="F63" i="1"/>
  <c r="F67" i="1"/>
  <c r="F66" i="1"/>
  <c r="F70" i="1"/>
  <c r="F69" i="1"/>
  <c r="F73" i="1"/>
  <c r="F72" i="1"/>
  <c r="F95" i="1"/>
  <c r="F94" i="1"/>
  <c r="F98" i="1"/>
  <c r="F97" i="1"/>
  <c r="F111" i="1"/>
  <c r="F110" i="1"/>
  <c r="F123" i="1"/>
  <c r="F122" i="1"/>
  <c r="F130" i="1"/>
  <c r="F129" i="1"/>
  <c r="F133" i="1"/>
  <c r="F132" i="1"/>
  <c r="F136" i="1"/>
  <c r="F135" i="1"/>
  <c r="F139" i="1"/>
  <c r="F138" i="1"/>
  <c r="F142" i="1"/>
  <c r="F141" i="1"/>
  <c r="F145" i="1"/>
  <c r="F144" i="1"/>
  <c r="F148" i="1"/>
  <c r="F147" i="1"/>
  <c r="F154" i="1"/>
  <c r="F153" i="1"/>
  <c r="F171" i="1"/>
  <c r="F170" i="1"/>
  <c r="F174" i="1"/>
  <c r="F173" i="1"/>
  <c r="F182" i="1"/>
  <c r="F181" i="1"/>
  <c r="F185" i="1"/>
  <c r="F184" i="1"/>
  <c r="F188" i="1"/>
  <c r="F187" i="1"/>
  <c r="F191" i="1"/>
  <c r="F190" i="1"/>
  <c r="F194" i="1"/>
  <c r="F193" i="1"/>
  <c r="F197" i="1"/>
  <c r="F196" i="1"/>
  <c r="F200" i="1"/>
  <c r="F199" i="1"/>
  <c r="F203" i="1"/>
  <c r="F202" i="1"/>
  <c r="F216" i="1"/>
  <c r="F215" i="1"/>
  <c r="F224" i="1"/>
  <c r="F223" i="1"/>
  <c r="F237" i="1"/>
  <c r="F236" i="1"/>
  <c r="F246" i="1"/>
  <c r="F245" i="1"/>
  <c r="F249" i="1"/>
  <c r="F248" i="1"/>
  <c r="F18" i="1"/>
  <c r="F19" i="1" s="1"/>
  <c r="H1" i="12" l="1"/>
  <c r="F18" i="5"/>
  <c r="G19" i="4"/>
  <c r="F13" i="1"/>
  <c r="G15" i="1" s="1"/>
  <c r="F10" i="1"/>
  <c r="G12" i="1" s="1"/>
  <c r="G233" i="1"/>
  <c r="F58" i="12" l="1"/>
  <c r="E10" i="10" l="1"/>
  <c r="F108" i="1"/>
  <c r="G109" i="1" s="1"/>
  <c r="E18" i="3"/>
  <c r="G114" i="1"/>
  <c r="G110" i="1"/>
  <c r="G147" i="1"/>
  <c r="G108" i="1"/>
  <c r="G107" i="1"/>
  <c r="F105" i="1" s="1"/>
  <c r="F18" i="2" l="1"/>
  <c r="E44" i="6" l="1"/>
  <c r="E47" i="6"/>
  <c r="E50" i="6"/>
  <c r="E53" i="6"/>
  <c r="E56" i="6"/>
  <c r="E59" i="6"/>
  <c r="E65" i="6"/>
  <c r="E8" i="6"/>
  <c r="D8" i="6"/>
  <c r="D16" i="6"/>
  <c r="E28" i="6"/>
  <c r="D28" i="6"/>
  <c r="E25" i="6"/>
  <c r="D25" i="6"/>
  <c r="E16" i="6"/>
  <c r="D9" i="6"/>
  <c r="E43" i="6" l="1"/>
  <c r="G9" i="1"/>
  <c r="G18" i="1"/>
  <c r="G26" i="1"/>
  <c r="G29" i="1"/>
  <c r="G34" i="1"/>
  <c r="G37" i="1"/>
  <c r="G87" i="1"/>
  <c r="G88" i="1"/>
  <c r="G75" i="1"/>
  <c r="G76" i="1"/>
  <c r="G77" i="1"/>
  <c r="G78" i="1"/>
  <c r="G79" i="1"/>
  <c r="G80" i="1"/>
  <c r="G81" i="1"/>
  <c r="G82" i="1"/>
  <c r="G83" i="1"/>
  <c r="G84" i="1"/>
  <c r="G85" i="1"/>
  <c r="G86" i="1"/>
  <c r="G94" i="1"/>
  <c r="G97" i="1"/>
  <c r="G122" i="1"/>
  <c r="G129" i="1"/>
  <c r="G132" i="1"/>
  <c r="G135" i="1"/>
  <c r="G138" i="1"/>
  <c r="G141" i="1"/>
  <c r="G14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81" i="1"/>
  <c r="G184" i="1"/>
  <c r="G173" i="1"/>
  <c r="G190" i="1"/>
  <c r="G193" i="1"/>
  <c r="G187" i="1"/>
  <c r="G199" i="1"/>
  <c r="G202" i="1"/>
  <c r="G215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51" i="1"/>
  <c r="G252" i="1"/>
  <c r="G66" i="1"/>
  <c r="G57" i="1"/>
  <c r="G60" i="1"/>
  <c r="G63" i="1"/>
  <c r="G69" i="1"/>
  <c r="G72" i="1"/>
  <c r="G223" i="1"/>
  <c r="G150" i="1"/>
  <c r="G153" i="1"/>
  <c r="G196" i="1"/>
  <c r="G236" i="1"/>
  <c r="G245" i="1"/>
  <c r="G248" i="1"/>
  <c r="G43" i="1"/>
  <c r="G44" i="1"/>
  <c r="G48" i="1"/>
  <c r="G49" i="1"/>
  <c r="G53" i="1"/>
  <c r="G54" i="1"/>
  <c r="G92" i="1"/>
  <c r="G93" i="1"/>
  <c r="G103" i="1"/>
  <c r="G104" i="1"/>
  <c r="G116" i="1"/>
  <c r="G117" i="1"/>
  <c r="G179" i="1"/>
  <c r="G180" i="1"/>
  <c r="G208" i="1"/>
  <c r="G209" i="1"/>
  <c r="G213" i="1"/>
  <c r="G214" i="1"/>
  <c r="G221" i="1"/>
  <c r="G222" i="1"/>
  <c r="G229" i="1"/>
  <c r="G230" i="1"/>
  <c r="G234" i="1"/>
  <c r="G235" i="1"/>
  <c r="G243" i="1"/>
  <c r="G244" i="1"/>
  <c r="G25" i="1"/>
  <c r="F231" i="1" l="1"/>
  <c r="G228" i="1"/>
  <c r="F226" i="1" s="1"/>
  <c r="G220" i="1"/>
  <c r="F218" i="1" s="1"/>
  <c r="G212" i="1"/>
  <c r="F210" i="1" s="1"/>
  <c r="G207" i="1"/>
  <c r="F205" i="1" s="1"/>
  <c r="G178" i="1"/>
  <c r="F176" i="1" s="1"/>
  <c r="G115" i="1"/>
  <c r="F113" i="1" s="1"/>
  <c r="G102" i="1"/>
  <c r="F100" i="1" s="1"/>
  <c r="G91" i="1"/>
  <c r="F89" i="1" s="1"/>
  <c r="G52" i="1"/>
  <c r="F50" i="1" s="1"/>
  <c r="G42" i="1"/>
  <c r="F40" i="1" s="1"/>
  <c r="G47" i="1"/>
  <c r="F45" i="1" s="1"/>
  <c r="G23" i="1"/>
  <c r="F21" i="1" s="1"/>
  <c r="E118" i="6" l="1"/>
  <c r="D118" i="6"/>
  <c r="E103" i="6"/>
  <c r="E88" i="6"/>
  <c r="D88" i="6"/>
  <c r="D73" i="6"/>
  <c r="E73" i="6"/>
  <c r="D65" i="6"/>
  <c r="D56" i="6"/>
  <c r="D53" i="6"/>
  <c r="D50" i="6"/>
  <c r="D44" i="6"/>
  <c r="E35" i="6"/>
  <c r="D35" i="6"/>
  <c r="E9" i="6"/>
  <c r="E34" i="6" l="1"/>
  <c r="E70" i="6" s="1"/>
  <c r="D103" i="6"/>
  <c r="D102" i="6" s="1"/>
  <c r="D72" i="6"/>
  <c r="D43" i="6"/>
  <c r="D59" i="6"/>
  <c r="E72" i="6"/>
  <c r="E102" i="6"/>
  <c r="E16" i="16"/>
  <c r="F16" i="16"/>
  <c r="D34" i="6" l="1"/>
  <c r="D70" i="6" s="1"/>
  <c r="D121" i="6"/>
  <c r="E121" i="6"/>
  <c r="D22" i="7"/>
  <c r="D11" i="7"/>
  <c r="D13" i="7" s="1"/>
  <c r="D19" i="7" s="1"/>
  <c r="D23" i="7" l="1"/>
  <c r="D25" i="7" s="1"/>
  <c r="F275" i="1"/>
  <c r="G275" i="1"/>
</calcChain>
</file>

<file path=xl/sharedStrings.xml><?xml version="1.0" encoding="utf-8"?>
<sst xmlns="http://schemas.openxmlformats.org/spreadsheetml/2006/main" count="3044" uniqueCount="559">
  <si>
    <t>SỔ NHẬT KÝ CHUNG</t>
  </si>
  <si>
    <t>Quý 4 Năm 2019</t>
  </si>
  <si>
    <t>CHỨNG TỪ</t>
  </si>
  <si>
    <t>DIỄN GIẢI</t>
  </si>
  <si>
    <t>Đã ghi sổ cái</t>
  </si>
  <si>
    <t>TK</t>
  </si>
  <si>
    <t>PHÁT SINH</t>
  </si>
  <si>
    <t>NGÀY</t>
  </si>
  <si>
    <t>SỐ CT</t>
  </si>
  <si>
    <t>NỢ</t>
  </si>
  <si>
    <t>CÓ</t>
  </si>
  <si>
    <t>X</t>
  </si>
  <si>
    <t>Bán hàng</t>
  </si>
  <si>
    <t>KC Lãi Lỗ KDXS (911)</t>
  </si>
  <si>
    <t>TỔNG CỘNG</t>
  </si>
  <si>
    <t>Người lập biểu</t>
  </si>
  <si>
    <t>Kế toán trưởng</t>
  </si>
  <si>
    <t>SỔ CÁI</t>
  </si>
  <si>
    <t>TKĐƯ</t>
  </si>
  <si>
    <t>SỐ TIỀN</t>
  </si>
  <si>
    <t>Tồn đầu kỳ</t>
  </si>
  <si>
    <t>Tổng cộng phát sinh</t>
  </si>
  <si>
    <t>Số dư cuối kỳ</t>
  </si>
  <si>
    <t>kế toán trưởng</t>
  </si>
  <si>
    <t>Tài khoản 632 - Giá vốn hàng bán</t>
  </si>
  <si>
    <t>SỔ CHI TIẾT TÀI KHOẢN</t>
  </si>
  <si>
    <t>KHÁCH HÀNG</t>
  </si>
  <si>
    <t>Người ghi sổ</t>
  </si>
  <si>
    <t>Giám đốc</t>
  </si>
  <si>
    <t>(Ký, họ tên)</t>
  </si>
  <si>
    <t xml:space="preserve">(Ký, họ tên)       </t>
  </si>
  <si>
    <t>BÁO CÁO TÌNH HÌNH TÀI CHÍNH</t>
  </si>
  <si>
    <t>TÀI SẢN</t>
  </si>
  <si>
    <t>MÃ
SỐ</t>
  </si>
  <si>
    <t>SỐ CUỐI KỲ</t>
  </si>
  <si>
    <t>NGUỒN VỐN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</si>
  <si>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</si>
  <si>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</si>
  <si>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</si>
  <si>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</si>
  <si>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</si>
  <si>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</si>
  <si>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</si>
  <si>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</si>
  <si>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</si>
  <si>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</si>
  <si>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KẾT QUẢ HOẠT ĐỘNG KINH DOANH</t>
  </si>
  <si>
    <t>CHỈ TIÊU</t>
  </si>
  <si>
    <t>THUYẾT MINH</t>
  </si>
  <si>
    <t>A</t>
  </si>
  <si>
    <t>B</t>
  </si>
  <si>
    <t>C</t>
  </si>
  <si>
    <t>1. Doanh thu bán hàng và cung cấp dịch vụ</t>
  </si>
  <si>
    <t>01</t>
  </si>
  <si>
    <t>2. Các khoản giảm trừ doanh thu</t>
  </si>
  <si>
    <t>02</t>
  </si>
  <si>
    <t>3. Doanh thu thuần về bán hàng và cung cấp dịch vụ (10=01-02)</t>
  </si>
  <si>
    <t>10</t>
  </si>
  <si>
    <t>4. Giá vốn hàng bán</t>
  </si>
  <si>
    <t>11</t>
  </si>
  <si>
    <t>5. Lợi nhuận gộp về bán hàng (20=10-11)</t>
  </si>
  <si>
    <t>20</t>
  </si>
  <si>
    <t>6. Doanh thu hoạt động tài chính</t>
  </si>
  <si>
    <t>21</t>
  </si>
  <si>
    <t>7. Chi phí tài chính</t>
  </si>
  <si>
    <t>22</t>
  </si>
  <si>
    <t xml:space="preserve">    - Trong đó: Chi phí lãi vay</t>
  </si>
  <si>
    <t>23</t>
  </si>
  <si>
    <t>9. Lợi nhuận thuần từ hoạt động kinh doanh (30 = 20 + 21 - 22 - 24)</t>
  </si>
  <si>
    <t>30</t>
  </si>
  <si>
    <t>10. Thu nhập khác</t>
  </si>
  <si>
    <t>31</t>
  </si>
  <si>
    <t>11. Chi phí khác</t>
  </si>
  <si>
    <t>32</t>
  </si>
  <si>
    <t>12. Lợi nhuận khác (40 = 31 - 32)</t>
  </si>
  <si>
    <t>40</t>
  </si>
  <si>
    <t>13. Tổng lợi nhuận trước thuế (50 = 30+40)</t>
  </si>
  <si>
    <t>50</t>
  </si>
  <si>
    <t>14. Chi phí thuế thu nhập doanh nghiệp</t>
  </si>
  <si>
    <t>51</t>
  </si>
  <si>
    <t>15. Lợi nhuận sau thuế thu nhập doanh nghiệp (60 = 50 - 51)</t>
  </si>
  <si>
    <t>60</t>
  </si>
  <si>
    <t xml:space="preserve">     Người lập biểu</t>
  </si>
  <si>
    <t xml:space="preserve">          (Ký, họ tên)</t>
  </si>
  <si>
    <t xml:space="preserve">    (Ký, họ tên)</t>
  </si>
  <si>
    <t xml:space="preserve">Tài khoản 821 - Chi phí thuế thu nhập doanh nghiệp </t>
  </si>
  <si>
    <t>Tài khoản 911 - Xác định kết quả kinh doanh</t>
  </si>
  <si>
    <t>CHI NHÁNH CÔNG TY DƯỢC PHẨM MINH DÂN</t>
  </si>
  <si>
    <t xml:space="preserve"> Từ ngày 01/10/2020 đến ngày 31/12/2020</t>
  </si>
  <si>
    <t xml:space="preserve">Tài khoản 511 - Doanh thu bán hàng </t>
  </si>
  <si>
    <t xml:space="preserve">SỐ </t>
  </si>
  <si>
    <t>Đà Nẵng,Ngày 31 tháng 12 năm 2020</t>
  </si>
  <si>
    <t>Xuất bán TTYT huyện ĐAKGLEI theo HĐ 0003473</t>
  </si>
  <si>
    <t>Xuất bán CTCP Y khoa Thái Bình Dương theo HĐ 0003467</t>
  </si>
  <si>
    <t>HDL 0003467</t>
  </si>
  <si>
    <t>HDL 0003473</t>
  </si>
  <si>
    <t>PKTK/C-1612-500</t>
  </si>
  <si>
    <t>HDL 0003455</t>
  </si>
  <si>
    <t>HDL 0003456</t>
  </si>
  <si>
    <t>HDL 0003457</t>
  </si>
  <si>
    <t>HDL 0003458</t>
  </si>
  <si>
    <t>HDL 0003459</t>
  </si>
  <si>
    <t>HDL 0003460</t>
  </si>
  <si>
    <t>HDL 0003461</t>
  </si>
  <si>
    <t>HDL 0003462</t>
  </si>
  <si>
    <t>Xuất bán TTYT Diên Khánh theo HĐ 0003455</t>
  </si>
  <si>
    <t>Xuất bán Nhà thuốc BV Mắt theo HĐ 0003456</t>
  </si>
  <si>
    <t>Xuất bán BV Thái Bình Dương Hội An theo HĐ 0003457</t>
  </si>
  <si>
    <t>Xuất bán BV ĐK Minh Thiện theo HĐ 0003458</t>
  </si>
  <si>
    <t>Xuất bán TTYT TP Tam Kỳ theo HĐ 0003459</t>
  </si>
  <si>
    <t>Xuất bán BV Phạm Ngọc Thạch Quảng Nam theo HĐ 0003460</t>
  </si>
  <si>
    <t>Xuất bán TTYT Thăng Bình theo HĐ 0003461</t>
  </si>
  <si>
    <t>Xuất bán BV GTVT Tháp CHàm theo HĐ 0003462</t>
  </si>
  <si>
    <t>Tổng cộng phát sinh trong kỳ</t>
  </si>
  <si>
    <t>TTYT Diên Khánh</t>
  </si>
  <si>
    <t>Nhà thuốc BV Mắt</t>
  </si>
  <si>
    <t>BV Thái Bình Dương</t>
  </si>
  <si>
    <t>BV ĐK Minh Thiện</t>
  </si>
  <si>
    <t>TTYT TP Tam Kỳ</t>
  </si>
  <si>
    <t>BV Phạm Ngọc Thạch</t>
  </si>
  <si>
    <t>TTYT Thăng Bình</t>
  </si>
  <si>
    <t>Xuất bán BV GTVT Tháp Chàm theo HĐ 0003462</t>
  </si>
  <si>
    <t>BV GTVT Tháp Chàm</t>
  </si>
  <si>
    <t>CTCP Y Khoa Thái Bình Dương</t>
  </si>
  <si>
    <t>TTYT huyện ĐAKGLEI</t>
  </si>
  <si>
    <t>Đơn vị tính: Đồng</t>
  </si>
  <si>
    <t>PN 0002976</t>
  </si>
  <si>
    <t>Nhập kho hàng TT Phong - Da Liễu Quảng Ngãi trả lại</t>
  </si>
  <si>
    <t>PKTK/C-1612-600</t>
  </si>
  <si>
    <t>TT Phong - Da Liễu Quảng Ngãi</t>
  </si>
  <si>
    <t>Nhập kho</t>
  </si>
  <si>
    <t>Tài khoản 641 - Chi phí bán hàng</t>
  </si>
  <si>
    <t>PKTK/C-1612-602</t>
  </si>
  <si>
    <t>Chi Thanh toán tiền cước bưu điện T10/2020</t>
  </si>
  <si>
    <t>Chi Thanh toán tiền cước bưu điện T11/2020</t>
  </si>
  <si>
    <t>Chi Thanh toán tiền cước bưu điện T12/2020</t>
  </si>
  <si>
    <t>Chi Thanh toán dịch vụ bến bãi T10/2020</t>
  </si>
  <si>
    <t>Chi Thanh toán dịch vụ bến bãi T11/2020</t>
  </si>
  <si>
    <t>Chi Thanh toán dịch vụ bến bãi T12/2020</t>
  </si>
  <si>
    <t>PC 020PC12</t>
  </si>
  <si>
    <t>PC 019PC12</t>
  </si>
  <si>
    <t>PC 018PC12</t>
  </si>
  <si>
    <t>PC 017PC11</t>
  </si>
  <si>
    <t>PC 016PC11</t>
  </si>
  <si>
    <t>PC 014PC11</t>
  </si>
  <si>
    <t>PC 015PC11</t>
  </si>
  <si>
    <t>PC 013PC10</t>
  </si>
  <si>
    <t>PC 012PC10</t>
  </si>
  <si>
    <t>PC 011PC10</t>
  </si>
  <si>
    <t>PC 010PC10</t>
  </si>
  <si>
    <t>PC 009PC10</t>
  </si>
  <si>
    <t>PC 008PC10</t>
  </si>
  <si>
    <t>Tài khoản 642- Chi phí quản lý doanh nghiệp</t>
  </si>
  <si>
    <t>PC 021PC12</t>
  </si>
  <si>
    <t>Chi Thanh toán tiếp khách</t>
  </si>
  <si>
    <t>Chi Thanh toán tiền cước vận chuyển hàng theo hđ 009</t>
  </si>
  <si>
    <t>Chi Thanh toán tiền cước vận chuyển hàng theo hđ 010</t>
  </si>
  <si>
    <t>Chi Thanh toán tiền cước vận chuyển hàng theo hđ 011</t>
  </si>
  <si>
    <t>PKTK/C-1612-603</t>
  </si>
  <si>
    <t>Trích khấu hao TSCĐ T12/2020</t>
  </si>
  <si>
    <t>Trích khấu hao TSCĐ T10/2020</t>
  </si>
  <si>
    <t>Trích khấu hao TSCĐ T11/2020</t>
  </si>
  <si>
    <t>Phân bổ chi phí trả trước dài hạn T12/2020</t>
  </si>
  <si>
    <t>Phân bổ chi phí trả trước dài hạn T10/2020</t>
  </si>
  <si>
    <t>Phân bổ chi phí trả trước dài hạn T11/2020</t>
  </si>
  <si>
    <t>Phân bổ chi phí trả trước ngắn hạn T10/2020</t>
  </si>
  <si>
    <t>Phân bổ chi phí trả trước ngắn hạn T11/2020</t>
  </si>
  <si>
    <t>Phân bổ chi phí trả trước ngắn hạn T12/2020</t>
  </si>
  <si>
    <t>Tính trích BHXH, BHYT, BHTN T12/2020</t>
  </si>
  <si>
    <t>Tính lương CNV T12/2020</t>
  </si>
  <si>
    <t>Tính trích BHXH, BHYT, BHTN T11/2020</t>
  </si>
  <si>
    <t>Tính lương CNV T11/2020</t>
  </si>
  <si>
    <t>Tính trích BHXH, BHYT, BHTN T10/2020</t>
  </si>
  <si>
    <t>Tính lương CNV T10/2020</t>
  </si>
  <si>
    <t>Phí dịch vụ Internet banking T10/2020</t>
  </si>
  <si>
    <t>Phí dịch vụ Internet banking T11/2020</t>
  </si>
  <si>
    <t>Phí dịch vụ Internet banking T12/2020</t>
  </si>
  <si>
    <t>Chi thanh toán cước điện thoại T9/2020 theo hd</t>
  </si>
  <si>
    <t>Chi thanh toán cước điện thoại T10/2020 theo hd</t>
  </si>
  <si>
    <t>Chi thanh toán cước điện thoại T11/2020 theo hd</t>
  </si>
  <si>
    <t>Phí chuyển tiền ra tổng công ty</t>
  </si>
  <si>
    <t>Phí nhắn tin số ĐT 0943325237 T10/2020</t>
  </si>
  <si>
    <t>Phí nhắn tin số ĐT 0943325237 T11/2020</t>
  </si>
  <si>
    <t>Phí nhắn tin số ĐT 0943325237 T12/2020</t>
  </si>
  <si>
    <t xml:space="preserve">Phí chuyển tiền </t>
  </si>
  <si>
    <t>Chuyển trả tiền điện T10/2020</t>
  </si>
  <si>
    <t>Chuyển trả tiền điện T11/2020</t>
  </si>
  <si>
    <t>Chuyển trả tiền điện T12/2020</t>
  </si>
  <si>
    <t>Phí nhắn tin số ĐT 0915117929 T10/2020</t>
  </si>
  <si>
    <t>Phí nhắn tin số ĐT 0915117929 T11/2020</t>
  </si>
  <si>
    <t>Phí nhắn tin số ĐT 0915117929 T12/2020</t>
  </si>
  <si>
    <t>Phí chuyển tiền</t>
  </si>
  <si>
    <t xml:space="preserve">Chi thanh toán mua VPP theo hđ </t>
  </si>
  <si>
    <t>PC 0000397</t>
  </si>
  <si>
    <t>UNC 0003112</t>
  </si>
  <si>
    <t>UNC 0003110</t>
  </si>
  <si>
    <t>UNC 0001</t>
  </si>
  <si>
    <t>UNC 0003111</t>
  </si>
  <si>
    <t>UNC 0003113</t>
  </si>
  <si>
    <t>UNC 000314</t>
  </si>
  <si>
    <t>UNC 0003115</t>
  </si>
  <si>
    <t>UNC 0003116</t>
  </si>
  <si>
    <t>UNC 0003117</t>
  </si>
  <si>
    <t>UNC 0003118</t>
  </si>
  <si>
    <t>UNC 0003119</t>
  </si>
  <si>
    <t>UNC 0003120</t>
  </si>
  <si>
    <t>UNC 0003121</t>
  </si>
  <si>
    <t>UNC 0003122</t>
  </si>
  <si>
    <t>UNC 0003123</t>
  </si>
  <si>
    <t>UNC 0003124</t>
  </si>
  <si>
    <t>UNC 0003125</t>
  </si>
  <si>
    <t>PC 0000396</t>
  </si>
  <si>
    <t>PC 0000395</t>
  </si>
  <si>
    <t>PC 0000394</t>
  </si>
  <si>
    <t>PC 0000393</t>
  </si>
  <si>
    <t>PC 0000392</t>
  </si>
  <si>
    <t>PC 0000391</t>
  </si>
  <si>
    <t>PC 0000390</t>
  </si>
  <si>
    <t>PC 0000389</t>
  </si>
  <si>
    <t>PKT 001PKT11</t>
  </si>
  <si>
    <t>PKT 001PKT12</t>
  </si>
  <si>
    <t>PKT 002PKT11</t>
  </si>
  <si>
    <t>PKT 002PKT12</t>
  </si>
  <si>
    <t>PKT 003PKT11</t>
  </si>
  <si>
    <t>PKT 004PKT11</t>
  </si>
  <si>
    <t>PKT 005PKT11</t>
  </si>
  <si>
    <t>PKT 001PKT10</t>
  </si>
  <si>
    <t>PKT 002PKT10</t>
  </si>
  <si>
    <t>PKT 003PKT10</t>
  </si>
  <si>
    <t>PKT 004PKT10</t>
  </si>
  <si>
    <t>PKT 005PKT10</t>
  </si>
  <si>
    <t>PKT 003PKT12</t>
  </si>
  <si>
    <t>PKT 004PKT12</t>
  </si>
  <si>
    <t>PKT 005PKT12</t>
  </si>
  <si>
    <t>Đà Nẵng,Ngày 31 tháng 12 năm2020</t>
  </si>
  <si>
    <t>PKTK/C-1612-800</t>
  </si>
  <si>
    <t>GBN 000008</t>
  </si>
  <si>
    <t>K/C THUẾ TNDN</t>
  </si>
  <si>
    <t>PKTK/C-1612-900</t>
  </si>
  <si>
    <t xml:space="preserve"> Quý 4 Năm 2020</t>
  </si>
  <si>
    <t>Quý này</t>
  </si>
  <si>
    <t>9, Chi phí quản lý doanh nghiệp</t>
  </si>
  <si>
    <t>8. Chi phí bánh hàng</t>
  </si>
  <si>
    <t>25</t>
  </si>
  <si>
    <t>26</t>
  </si>
  <si>
    <t xml:space="preserve">KC Giá vốn </t>
  </si>
  <si>
    <t xml:space="preserve">KC Doanh Thu bán hàng </t>
  </si>
  <si>
    <t>KC Chi phí bán hàng</t>
  </si>
  <si>
    <t>KC Chi phí quản lý doanh nghiệp</t>
  </si>
  <si>
    <t>KC chi phí thuế thu nhập doanh nghiệp</t>
  </si>
  <si>
    <t>K/C chi phí thuế thu nhập doanh nghiệp</t>
  </si>
  <si>
    <t>Bút toán K/c doanh thu</t>
  </si>
  <si>
    <t>Bút toán K/c giá vốn</t>
  </si>
  <si>
    <t>Bút toán K/c chi phí bán hàng</t>
  </si>
  <si>
    <t>Bút toán K/c chi phí quản lý doanh nghiệp</t>
  </si>
  <si>
    <t>Đà Nẵng, Ngày 31 tháng 12 năm 2020</t>
  </si>
  <si>
    <t>SỐ ĐẦU KỲ</t>
  </si>
  <si>
    <t>2. Thuế GTGT được khấu trừ</t>
  </si>
  <si>
    <t>153</t>
  </si>
  <si>
    <t>2. Các khoản tương đương tiền</t>
  </si>
  <si>
    <t>1. Chứng khoán kinh doanh</t>
  </si>
  <si>
    <t xml:space="preserve">2. Dự phòng giảm giá chứng khoán kinh doanh (*) </t>
  </si>
  <si>
    <t>3. Đầu tư nắm giữ đến ngày đáo hạn</t>
  </si>
  <si>
    <t xml:space="preserve">1. Phải thu ngắn hạn của khách hàng 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</si>
  <si>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</si>
  <si>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</si>
  <si>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</si>
  <si>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</si>
  <si>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1. Hàng tồn kho</t>
  </si>
  <si>
    <t>2. Dự phòng giảm giá hàng tồn kho (*)</t>
  </si>
  <si>
    <t>4. Giao dịch mua bán lại trái phiếu Chính phủ</t>
  </si>
  <si>
    <t>5. Tài sản ngắn hạn khác</t>
  </si>
  <si>
    <t>1. Phải thu dài hạn của khách hàng</t>
  </si>
  <si>
    <t>2. Trả trước cho người bán dài hạn</t>
  </si>
  <si>
    <t>3. Vốn kinh doanh ở đơn vị trực thuộc</t>
  </si>
  <si>
    <t>5. Phải thu về cho vay dài hạn</t>
  </si>
  <si>
    <t xml:space="preserve">IV. Tài sản dở dang dài hạn </t>
  </si>
  <si>
    <t>MÃ SỐ</t>
  </si>
  <si>
    <t>T.MINH</t>
  </si>
  <si>
    <t>4</t>
  </si>
  <si>
    <t>5</t>
  </si>
  <si>
    <t>A. TÀI SẢN NGẮN HẠN (100=110+120+130+140+150)</t>
  </si>
  <si>
    <t>I. Tiền và các khoản tương đương tiền (110=111+112)</t>
  </si>
  <si>
    <t>1. Tiền</t>
  </si>
  <si>
    <t>111</t>
  </si>
  <si>
    <t>V.01</t>
  </si>
  <si>
    <t>II. Các khoản đầu tư tài chính ngắn hạn (120=121+129)</t>
  </si>
  <si>
    <t>V.02</t>
  </si>
  <si>
    <t>III. Các khoản phải thu ngắn hạn
(130 = 131 + 132 + 133 + 134 + 135 + 139)</t>
  </si>
  <si>
    <t>6. Các khoản phải thu ngắn hạn khác</t>
  </si>
  <si>
    <t>V.03</t>
  </si>
  <si>
    <t>7. Tài sản thiếu chờ xử lý</t>
  </si>
  <si>
    <t>8. Dự phòng phải thu ngắn hạn khó đòi (*)</t>
  </si>
  <si>
    <t>IV. Hàng tồn kho (140 = 141 + 149)</t>
  </si>
  <si>
    <t>V.04</t>
  </si>
  <si>
    <t>V. Tài sản ngắn hạn khác
(150 = 151 + 152 + 154 + 158)</t>
  </si>
  <si>
    <t>1. Chi phí trả trước ngắn hạn</t>
  </si>
  <si>
    <t>3. Thuế và các khoản khác phải thu nhà nước</t>
  </si>
  <si>
    <t>V.05</t>
  </si>
  <si>
    <t>154</t>
  </si>
  <si>
    <t>155</t>
  </si>
  <si>
    <t>B - TÀI SẢN DÀI HẠN 
(200=210+220+240+250+260)</t>
  </si>
  <si>
    <t>I- Các khoản phải thu dài hạn
(210 = 211 + 212 + 213 + 218 + 219)</t>
  </si>
  <si>
    <t>4. Phải thu dài hạn nội bộ</t>
  </si>
  <si>
    <t>V.06</t>
  </si>
  <si>
    <t>4. Phải thu dài hạn khác</t>
  </si>
  <si>
    <t>V.07</t>
  </si>
  <si>
    <t>5. Dự phòng phải thu dài hạn khó đòi (*)</t>
  </si>
  <si>
    <t>219</t>
  </si>
  <si>
    <t>II. Tài sản cố định (220 = 221 + 224 + 227 + 230)</t>
  </si>
  <si>
    <t xml:space="preserve">  1. Tài sản cố định hữu hình (221 = 222 + 223)</t>
  </si>
  <si>
    <t>V.08</t>
  </si>
  <si>
    <t xml:space="preserve"> - Nguyên giá</t>
  </si>
  <si>
    <t xml:space="preserve"> - Gía trị hao mòn luỹ kế (*)</t>
  </si>
  <si>
    <t xml:space="preserve">  2. Tài sản cố định thuê tài chính (224 = 225 + 226)</t>
  </si>
  <si>
    <t>V.09</t>
  </si>
  <si>
    <t>225</t>
  </si>
  <si>
    <t>3. Tài sản cố định vô hình (227 = 228 + 229)</t>
  </si>
  <si>
    <t>V.10</t>
  </si>
  <si>
    <t>III. Bất động sản đầu tư (240 = 241 + 242)</t>
  </si>
  <si>
    <t>230</t>
  </si>
  <si>
    <t>V.12</t>
  </si>
  <si>
    <t>231</t>
  </si>
  <si>
    <t>232</t>
  </si>
  <si>
    <t>240</t>
  </si>
  <si>
    <t>V.11</t>
  </si>
  <si>
    <t xml:space="preserve">1. Chi phí sản xuất, kinh doanh dở dang dài hạn </t>
  </si>
  <si>
    <t>241</t>
  </si>
  <si>
    <t>2. Chi phí xây dựng cơ bản dở dang</t>
  </si>
  <si>
    <t>242</t>
  </si>
  <si>
    <t>V. Đầu tư tài chính dài hạn
(250 = 251 + 252 + 258 + 259)</t>
  </si>
  <si>
    <t>1. Đầu tư vào công ty con</t>
  </si>
  <si>
    <t>2. Đầu tư vào công ty liên kết, liên doanh</t>
  </si>
  <si>
    <t>3. Đầu tư góp vốn vào đơn vị khác</t>
  </si>
  <si>
    <t>V.13</t>
  </si>
  <si>
    <t>4. Dự phòng giảm giá đầu tư tài chính dài hạn</t>
  </si>
  <si>
    <t>5. Đầu tư nắm giữ đến ngày đáo hạn</t>
  </si>
  <si>
    <t>VI. Tài sản dài hạn khác (260 = 261 + 262 + 268)</t>
  </si>
  <si>
    <t>1. Chi phí trả trước dài hạn</t>
  </si>
  <si>
    <t>V.14</t>
  </si>
  <si>
    <t>2. Tài sản thuế thu nhập hoãn lại</t>
  </si>
  <si>
    <t>V.21</t>
  </si>
  <si>
    <t>3. Thiết bị, vật tư, phụ tùng thay thế dài hạn</t>
  </si>
  <si>
    <t>4. Tài sản dài hạn khác</t>
  </si>
  <si>
    <t>TỔNG CỘNG TÀI SẢN (270 = 100 + 200)</t>
  </si>
  <si>
    <t>A - NỢ PHẢI TRẢ (300 = 310 + 330)</t>
  </si>
  <si>
    <t>I. Nợ ngắn hạn
 (310 = 311 + 312 +  ... + 319 + 320 + 323)</t>
  </si>
  <si>
    <t xml:space="preserve">1. Phải trả người bán ngắn hạn                                                                      </t>
  </si>
  <si>
    <t>V.15</t>
  </si>
  <si>
    <t xml:space="preserve">2. Người mua trả tiền trước ngắn hạn                                                                </t>
  </si>
  <si>
    <t xml:space="preserve">3. Thuế và các khoản phải nộp Nhà nước                                                              </t>
  </si>
  <si>
    <t xml:space="preserve">4. Phải trả người lao động                                                                          </t>
  </si>
  <si>
    <t>V.16</t>
  </si>
  <si>
    <t xml:space="preserve">5. Chi phí phải trả ngắn hạn                                                                        </t>
  </si>
  <si>
    <t xml:space="preserve">6. Phải trả nội bộ ngắn hạn                                                                         </t>
  </si>
  <si>
    <t>V.17</t>
  </si>
  <si>
    <t xml:space="preserve">7. Phải trả theo tiến độ kế hoạch hợp đồng xây dựng                                                 </t>
  </si>
  <si>
    <t xml:space="preserve">8. Doanh thu chưa thực hiện ngắn hạn                                                                </t>
  </si>
  <si>
    <t xml:space="preserve">9. Phải trả ngắn hạn khác                                                                           </t>
  </si>
  <si>
    <t xml:space="preserve">10. Vay và nợ thuê tài chính ngắn hạn                                                               </t>
  </si>
  <si>
    <t>V.18</t>
  </si>
  <si>
    <t xml:space="preserve">11. Dự phòng phải trả ngắn hạn                                                                      </t>
  </si>
  <si>
    <t>321</t>
  </si>
  <si>
    <t xml:space="preserve">12. Quỹ khen thưởng phúc lợi                                                                        </t>
  </si>
  <si>
    <t>322</t>
  </si>
  <si>
    <t xml:space="preserve">13. Quỹ bình ổn giá                                                                                 </t>
  </si>
  <si>
    <t>323</t>
  </si>
  <si>
    <t xml:space="preserve">14. Giao dịch mua bán lại trái phiếu Chính phủ                                                      </t>
  </si>
  <si>
    <t>324</t>
  </si>
  <si>
    <t>II. Nợ dài hạn (330 = 331 + 332 + ... + 338 + 339)</t>
  </si>
  <si>
    <t xml:space="preserve">1. Phải trả người bán dài hạn                                                                       </t>
  </si>
  <si>
    <t>331</t>
  </si>
  <si>
    <t xml:space="preserve">2. Người mua trả tiền trước dài hạn                                                                 </t>
  </si>
  <si>
    <t>332</t>
  </si>
  <si>
    <t xml:space="preserve">3. Chi phí phải trả dài hạn                                                                         </t>
  </si>
  <si>
    <t>333</t>
  </si>
  <si>
    <t>V.19</t>
  </si>
  <si>
    <t xml:space="preserve">4. Phải trả nội bộ về vốn kinh doanh                                                                </t>
  </si>
  <si>
    <t>334</t>
  </si>
  <si>
    <t xml:space="preserve">5. Phải trả dài hạn nội bộ                                                                          </t>
  </si>
  <si>
    <t>335</t>
  </si>
  <si>
    <t xml:space="preserve">6. Doanh thu chưa thực hiện dài hạn                                                                 </t>
  </si>
  <si>
    <t>336</t>
  </si>
  <si>
    <t xml:space="preserve">7. Phải trả dài hạn khác                                                                            </t>
  </si>
  <si>
    <t>337</t>
  </si>
  <si>
    <t>V.20</t>
  </si>
  <si>
    <t xml:space="preserve">8. Vay và nợ thuê tài chính dài hạn                                                                 </t>
  </si>
  <si>
    <t>338</t>
  </si>
  <si>
    <t xml:space="preserve">9. Trái phiếu chuyển đổi                                                                            </t>
  </si>
  <si>
    <t>339</t>
  </si>
  <si>
    <t xml:space="preserve">10. Cổ phiếu ưu đãi                                                                                 </t>
  </si>
  <si>
    <t>340</t>
  </si>
  <si>
    <t xml:space="preserve">11. Thuế  thu nhập hoãn lại phải trả                                                                </t>
  </si>
  <si>
    <t>341</t>
  </si>
  <si>
    <t xml:space="preserve">12. Dự phòng phải trả dài hạn                                                                       </t>
  </si>
  <si>
    <t>342</t>
  </si>
  <si>
    <t xml:space="preserve">13. Quỹ phát triển khoa học và công nghệ                                                            </t>
  </si>
  <si>
    <t>343</t>
  </si>
  <si>
    <t>B. VỐN CHỦ SỬ HỮU (400=410+430)</t>
  </si>
  <si>
    <t>I. Vốn chủ sở hữu</t>
  </si>
  <si>
    <t>1. Vốn đầu tư của chủ sở hữu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</si>
  <si>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</si>
  <si>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</si>
  <si>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</si>
  <si>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</si>
  <si>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</si>
  <si>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</si>
  <si>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</si>
  <si>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418</t>
  </si>
  <si>
    <t>9. Quỹ hỗ trợ sắp xếp doanh nghiệp</t>
  </si>
  <si>
    <t>10. Quỹ khác thuộc vốn chủ sở hữu</t>
  </si>
  <si>
    <t>11. Lợi nhuận sau thuế chưa phân phối</t>
  </si>
  <si>
    <t>- LNST chưa phân phối lũy kế đến cuối kỳ trước</t>
  </si>
  <si>
    <t>421a</t>
  </si>
  <si>
    <t>- LNST chưa phân phối kỳ này</t>
  </si>
  <si>
    <t>421b</t>
  </si>
  <si>
    <t>12. Nguồn vốn đầu tư XDCB</t>
  </si>
  <si>
    <t>II. Nguồn kinh phí và quỹ khác</t>
  </si>
  <si>
    <t>2. Nguồn kinh phí</t>
  </si>
  <si>
    <t>431</t>
  </si>
  <si>
    <t>V.23</t>
  </si>
  <si>
    <t>3. Nguồn kinh phí đã hình thành TSCĐ</t>
  </si>
  <si>
    <t>432</t>
  </si>
  <si>
    <t>TỔNG CỘNG NGUỒN VỐN (440=300+400)</t>
  </si>
  <si>
    <t>Đà Nẵng,Ngày 27 tháng 3 năm 2021</t>
  </si>
  <si>
    <t>HDL 0001338</t>
  </si>
  <si>
    <t>HDL 0001299</t>
  </si>
  <si>
    <t>HDL 0001233</t>
  </si>
  <si>
    <t>HDL 0001241</t>
  </si>
  <si>
    <t>Xuất bán TTYT TP Quy Nhơn theo HĐ 0001233</t>
  </si>
  <si>
    <t>Xuất bán TTYT Thị xã Ninh Hòa theo HĐ 0001241</t>
  </si>
  <si>
    <t>Xuất bán TTYT Huyện Khánh Sơn theo HĐ 0001299</t>
  </si>
  <si>
    <t>Xuất bán BV Lao phổi khánh Hòa theo HĐ 0001338</t>
  </si>
  <si>
    <t>Chi Thanh toán tiền cước chuyển phát theo hđ 0200745</t>
  </si>
  <si>
    <t>Chi Thanh toán tiền cước chuyển phát theo hđ 0200725</t>
  </si>
  <si>
    <t>Chi Thanh toán tiền cước chuyển phát theo hđ 0200705</t>
  </si>
  <si>
    <t>Chi Thanh toán tiền photo hồ sơ hoạt động bán hàng theo hđ 000400</t>
  </si>
  <si>
    <t xml:space="preserve">Thanh toán tiền photo hồ sơ </t>
  </si>
  <si>
    <t>Chi thanh toán dịch vụ viễn thông tháng 11</t>
  </si>
  <si>
    <t>chi phí xăng xe theo hđ 0061709</t>
  </si>
  <si>
    <t>Chi thanh toán mua văn phòng phẩm theo hđ 0008825</t>
  </si>
  <si>
    <t>chi phí xăng xe theo hđ 0061700</t>
  </si>
  <si>
    <t>Kết chuyển đầu ra đầu vào</t>
  </si>
  <si>
    <t>PKTK/C-1612-300</t>
  </si>
  <si>
    <t>Nhập kho hàng số lô 011220</t>
  </si>
  <si>
    <t>UNC 0011</t>
  </si>
  <si>
    <t>UNC 0012</t>
  </si>
  <si>
    <t>Nhập kho hàng số lô 011120</t>
  </si>
  <si>
    <t>TTYT Huyện Khánh Sơn</t>
  </si>
  <si>
    <t>BV Lao phổi khánh Hòa</t>
  </si>
  <si>
    <t>TTYT TP Quy Nhơn</t>
  </si>
  <si>
    <t>TTYT Thị xã Ninh Hòa</t>
  </si>
  <si>
    <t>Năm 2020</t>
  </si>
  <si>
    <t xml:space="preserve"> </t>
  </si>
  <si>
    <t>PT 00003145</t>
  </si>
  <si>
    <t>Thu tiền hàng theo HĐ 0003455</t>
  </si>
  <si>
    <t>PT 00003146</t>
  </si>
  <si>
    <t>Thu tiền hàng theo HĐ 0003456</t>
  </si>
  <si>
    <t>PT 00003147</t>
  </si>
  <si>
    <t>PT 00003148</t>
  </si>
  <si>
    <t>Thu tiền hàng theo HĐ 0003457</t>
  </si>
  <si>
    <t>Thu tiền hàng theo HĐ 0003458</t>
  </si>
  <si>
    <t>Thu tiền hàng theo HĐ 0003460</t>
  </si>
  <si>
    <t>Thu tiền hàng theo HĐ 0003462</t>
  </si>
  <si>
    <t>K/C thuế thu nhập doanh nghiệp</t>
  </si>
  <si>
    <t>Đơn vị tính : Đồng</t>
  </si>
  <si>
    <t>Đơn vị: CÔNG TY TNHH SỨC KHỎE VÀNG MEDIGO</t>
  </si>
  <si>
    <t>Địa chỉ: 139 HÀN MẶC TỬ, PHƯỜNG THANH BÌNH, Q. HẢI CHÂU, TP. ĐÀ NẴNG</t>
  </si>
  <si>
    <t>Năm 2019</t>
  </si>
  <si>
    <t>KC-000005</t>
  </si>
  <si>
    <t>KC Chi phí QL nhân viên  vào KQ SXKD</t>
  </si>
  <si>
    <t>KC-000006</t>
  </si>
  <si>
    <t>KC-000007</t>
  </si>
  <si>
    <t>Đà Nẵng,Ngày 31 tháng 12 năm 2019</t>
  </si>
  <si>
    <t>KC THUẾ TNDN</t>
  </si>
  <si>
    <t>KC chi phí thuế thu nhập doanh nghiệp sang KQ SXKD</t>
  </si>
  <si>
    <t>KC-000003</t>
  </si>
  <si>
    <t>KC Doanh Thu bán hàng sang KQ SXKD</t>
  </si>
  <si>
    <t>KC-000004</t>
  </si>
  <si>
    <t>KC Doanh Thu tài chính sang KQ SXKD</t>
  </si>
  <si>
    <t>KC-000002</t>
  </si>
  <si>
    <t>KC Thu nhập hoạt động khác vào KQ SXKD</t>
  </si>
  <si>
    <t>KC Giá vốn vào KQ SXKD</t>
  </si>
  <si>
    <t>KC Chi phí vật liệu vào KQ SXKD</t>
  </si>
  <si>
    <t>KC-000008</t>
  </si>
  <si>
    <t>KC Chi phí hoạt động khác vào KQ SXKD</t>
  </si>
  <si>
    <t>KC-000009</t>
  </si>
  <si>
    <t>KC-000010</t>
  </si>
  <si>
    <t>BẢNG THANH TÓAN TIỀN LƯƠNG NHÂN VIÊN</t>
  </si>
  <si>
    <t>THÁNG 12/2020</t>
  </si>
  <si>
    <t>STT</t>
  </si>
  <si>
    <t>HỌ VÀ TÊN</t>
  </si>
  <si>
    <t>CHỨC VỤ</t>
  </si>
  <si>
    <t>NGÀY CÔNG</t>
  </si>
  <si>
    <t>TIỀN LƯƠNG</t>
  </si>
  <si>
    <t>PHỤ CẤP</t>
  </si>
  <si>
    <t>TẠM ỨNG</t>
  </si>
  <si>
    <t>NGHỈ</t>
  </si>
  <si>
    <t>TỔNG THỰC NHẬN</t>
  </si>
  <si>
    <t>KÝ TÊN</t>
  </si>
  <si>
    <t>ĐIỆN THOẠI</t>
  </si>
  <si>
    <t>TRÁCH NHIỆM</t>
  </si>
  <si>
    <t>NHÂN VIÊN</t>
  </si>
  <si>
    <t>NGƯỜI LẬP PHIẾU</t>
  </si>
  <si>
    <t>Đà Nẵng, ngày 31 tháng 12 năm 2020</t>
  </si>
  <si>
    <t>Phê duyệt</t>
  </si>
  <si>
    <t>kết chuyển</t>
  </si>
  <si>
    <t>thanh toán tiền mặt</t>
  </si>
  <si>
    <t>CT TNHH MTV Huy Hoàng Trần</t>
  </si>
  <si>
    <t>Khách lẻ</t>
  </si>
  <si>
    <t>Bưu chính Viettel</t>
  </si>
  <si>
    <t>CT TNHH MTV Xuân Chất</t>
  </si>
  <si>
    <t>Chuyển phát nhanh</t>
  </si>
  <si>
    <t>khách lẻ</t>
  </si>
  <si>
    <t>Bưu điện Đà Nẵng</t>
  </si>
  <si>
    <t>Tài khoản 642 - Chi phí quản lí doanh nghiệp</t>
  </si>
  <si>
    <t>Quý 4 Năm 2020</t>
  </si>
  <si>
    <t>chuyển khoản thanh toán</t>
  </si>
  <si>
    <t>Kết chuyển</t>
  </si>
  <si>
    <t>Lương</t>
  </si>
  <si>
    <t>BHYT</t>
  </si>
  <si>
    <t>BHXH</t>
  </si>
  <si>
    <t>BHTN</t>
  </si>
  <si>
    <t>CPTTNH</t>
  </si>
  <si>
    <t>CPTTDH</t>
  </si>
  <si>
    <t>KH TSCĐ</t>
  </si>
  <si>
    <t>-</t>
  </si>
  <si>
    <t>Viettel</t>
  </si>
  <si>
    <t>Điện lực Đà Nẵng</t>
  </si>
  <si>
    <t>VNPT Đà Nẵng</t>
  </si>
  <si>
    <t>ngân hàng vietcombank</t>
  </si>
  <si>
    <t>CT TNHH thương mại và dịch vụ Ngọc An</t>
  </si>
  <si>
    <t>…</t>
  </si>
  <si>
    <t>Lê Đình Quang</t>
  </si>
  <si>
    <t>BẢNG CHẤM CÔNG</t>
  </si>
  <si>
    <t>NGÀY TRONG THÁNG</t>
  </si>
  <si>
    <t>T3</t>
  </si>
  <si>
    <t>T4</t>
  </si>
  <si>
    <t>T5</t>
  </si>
  <si>
    <t>T6</t>
  </si>
  <si>
    <t>T7</t>
  </si>
  <si>
    <t>CN</t>
  </si>
  <si>
    <t>T2</t>
  </si>
  <si>
    <t>N</t>
  </si>
  <si>
    <t>Ngày 31 tháng 12 năm 2020</t>
  </si>
  <si>
    <t>Trần Tố Nga</t>
  </si>
  <si>
    <t>Nguyễn Thị Hoàng Oanh</t>
  </si>
  <si>
    <t>Trần Thanh Liên</t>
  </si>
  <si>
    <t>Tổng</t>
  </si>
  <si>
    <t>...</t>
  </si>
  <si>
    <t xml:space="preserve"> Năm 2020</t>
  </si>
  <si>
    <t>Nguyễn Văn Tuấn</t>
  </si>
  <si>
    <t>Lê Văn Diệu</t>
  </si>
  <si>
    <t>GIÁM ĐỐC</t>
  </si>
  <si>
    <t>Tài khoản 131 - Phải thu khách hàng</t>
  </si>
  <si>
    <t>Tài khoản 1111 - Tiền mặt VNĐ</t>
  </si>
  <si>
    <t>Tài khoản 3331 - Thuế GTGT phải nộp</t>
  </si>
  <si>
    <t>d</t>
  </si>
  <si>
    <t>Tài khoản 133 - Thuế GTGT được khấu trừ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</si>
</sst>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₫_-;\-* #,##0.00\ _₫_-;_-* &quot;-&quot;??\ _₫_-;_-@_-"/>
    <numFmt numFmtId="164" formatCode="dd/mm"/>
    <numFmt numFmtId="165" formatCode="#,##0;\(#,##0\);\ \-\ ;"/>
    <numFmt numFmtId="166" formatCode="_(* #,##0_);_(* \(#,##0\);_(* &quot;-&quot;??_);_(@_)"/>
    <numFmt numFmtId="167" formatCode="_(* #,##0.00_);_(* \(#,##0.00\);_(* &quot;-&quot;??_);_(@_)"/>
  </numFmts>
  <fonts count="3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4"/>
      <name val="Times New Roman"/>
      <family val="1"/>
    </font>
    <font>
      <sz val="10"/>
      <color indexed="8"/>
      <name val="MS Sans Serif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i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b/>
      <i/>
      <sz val="11"/>
      <color indexed="8"/>
      <name val="Times New Roman"/>
      <family val="1"/>
      <scheme val="major"/>
    </font>
    <font>
      <i/>
      <sz val="11"/>
      <color indexed="8"/>
      <name val="Times New Roman"/>
      <family val="1"/>
      <scheme val="maj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8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</cellStyleXfs>
  <cellXfs count="306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3" fillId="0" borderId="0" xfId="0" applyFont="1" applyBorder="1"/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/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vertical="top" wrapText="1"/>
    </xf>
    <xf numFmtId="0" fontId="13" fillId="0" borderId="0" xfId="2" applyFont="1" applyFill="1" applyBorder="1" applyAlignment="1">
      <alignment horizontal="left" wrapText="1"/>
    </xf>
    <xf numFmtId="0" fontId="7" fillId="0" borderId="0" xfId="0" applyFont="1" applyAlignment="1"/>
    <xf numFmtId="0" fontId="12" fillId="0" borderId="1" xfId="2" applyFont="1" applyFill="1" applyBorder="1" applyAlignment="1">
      <alignment horizontal="left" vertical="top" wrapText="1"/>
    </xf>
    <xf numFmtId="49" fontId="12" fillId="0" borderId="1" xfId="2" quotePrefix="1" applyNumberFormat="1" applyFont="1" applyFill="1" applyBorder="1" applyAlignment="1">
      <alignment horizontal="center" vertical="top" wrapText="1"/>
    </xf>
    <xf numFmtId="49" fontId="15" fillId="0" borderId="1" xfId="2" applyNumberFormat="1" applyFont="1" applyFill="1" applyBorder="1" applyAlignment="1">
      <alignment horizontal="center" vertical="top" wrapText="1"/>
    </xf>
    <xf numFmtId="165" fontId="12" fillId="0" borderId="1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horizontal="left" vertical="top" wrapText="1"/>
    </xf>
    <xf numFmtId="49" fontId="11" fillId="0" borderId="1" xfId="2" quotePrefix="1" applyNumberFormat="1" applyFont="1" applyFill="1" applyBorder="1" applyAlignment="1">
      <alignment horizontal="center" vertical="top" wrapText="1"/>
    </xf>
    <xf numFmtId="49" fontId="16" fillId="0" borderId="1" xfId="2" applyNumberFormat="1" applyFont="1" applyFill="1" applyBorder="1" applyAlignment="1">
      <alignment horizontal="center" vertical="top" wrapText="1"/>
    </xf>
    <xf numFmtId="165" fontId="11" fillId="0" borderId="1" xfId="2" applyNumberFormat="1" applyFont="1" applyFill="1" applyBorder="1" applyAlignment="1">
      <alignment vertical="top" wrapText="1"/>
    </xf>
    <xf numFmtId="49" fontId="12" fillId="0" borderId="1" xfId="2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0" xfId="2" applyFont="1" applyFill="1" applyBorder="1" applyAlignment="1">
      <alignment horizontal="left" vertical="top" wrapText="1"/>
    </xf>
    <xf numFmtId="49" fontId="11" fillId="0" borderId="0" xfId="2" quotePrefix="1" applyNumberFormat="1" applyFont="1" applyFill="1" applyBorder="1" applyAlignment="1">
      <alignment horizontal="center" vertical="top" wrapText="1"/>
    </xf>
    <xf numFmtId="49" fontId="16" fillId="0" borderId="0" xfId="2" applyNumberFormat="1" applyFont="1" applyFill="1" applyBorder="1" applyAlignment="1">
      <alignment horizontal="center" vertical="top" wrapText="1"/>
    </xf>
    <xf numFmtId="165" fontId="11" fillId="0" borderId="0" xfId="2" applyNumberFormat="1" applyFont="1" applyFill="1" applyBorder="1" applyAlignment="1">
      <alignment vertical="top" wrapText="1"/>
    </xf>
    <xf numFmtId="0" fontId="19" fillId="0" borderId="4" xfId="3" applyNumberFormat="1" applyFont="1" applyFill="1" applyBorder="1" applyAlignment="1">
      <alignment horizontal="center"/>
    </xf>
    <xf numFmtId="0" fontId="19" fillId="0" borderId="5" xfId="3" applyNumberFormat="1" applyFont="1" applyFill="1" applyBorder="1" applyAlignment="1">
      <alignment horizontal="center"/>
    </xf>
    <xf numFmtId="0" fontId="19" fillId="0" borderId="5" xfId="3" applyFont="1" applyFill="1" applyBorder="1" applyAlignment="1">
      <alignment horizontal="center"/>
    </xf>
    <xf numFmtId="166" fontId="19" fillId="0" borderId="5" xfId="4" applyNumberFormat="1" applyFont="1" applyFill="1" applyBorder="1" applyAlignment="1">
      <alignment horizontal="center"/>
    </xf>
    <xf numFmtId="0" fontId="19" fillId="0" borderId="6" xfId="3" applyFont="1" applyFill="1" applyBorder="1" applyAlignment="1">
      <alignment horizontal="center"/>
    </xf>
    <xf numFmtId="0" fontId="19" fillId="0" borderId="7" xfId="3" applyFont="1" applyFill="1" applyBorder="1" applyAlignment="1">
      <alignment horizontal="center"/>
    </xf>
    <xf numFmtId="166" fontId="19" fillId="0" borderId="7" xfId="5" applyNumberFormat="1" applyFont="1" applyFill="1" applyBorder="1" applyAlignment="1"/>
    <xf numFmtId="166" fontId="19" fillId="0" borderId="7" xfId="4" quotePrefix="1" applyNumberFormat="1" applyFont="1" applyFill="1" applyBorder="1" applyAlignment="1">
      <alignment horizontal="center"/>
    </xf>
    <xf numFmtId="0" fontId="19" fillId="0" borderId="4" xfId="3" applyNumberFormat="1" applyFont="1" applyFill="1" applyBorder="1" applyAlignment="1"/>
    <xf numFmtId="49" fontId="19" fillId="0" borderId="8" xfId="3" applyNumberFormat="1" applyFont="1" applyFill="1" applyBorder="1" applyAlignment="1">
      <alignment horizontal="center"/>
    </xf>
    <xf numFmtId="166" fontId="19" fillId="0" borderId="8" xfId="5" applyNumberFormat="1" applyFont="1" applyFill="1" applyBorder="1" applyAlignment="1">
      <alignment horizontal="center"/>
    </xf>
    <xf numFmtId="166" fontId="19" fillId="0" borderId="8" xfId="4" applyNumberFormat="1" applyFont="1" applyFill="1" applyBorder="1" applyAlignment="1">
      <alignment horizontal="center"/>
    </xf>
    <xf numFmtId="0" fontId="19" fillId="0" borderId="9" xfId="3" applyNumberFormat="1" applyFont="1" applyFill="1" applyBorder="1"/>
    <xf numFmtId="49" fontId="19" fillId="0" borderId="10" xfId="3" applyNumberFormat="1" applyFont="1" applyFill="1" applyBorder="1" applyAlignment="1">
      <alignment horizontal="center"/>
    </xf>
    <xf numFmtId="166" fontId="19" fillId="0" borderId="10" xfId="5" applyNumberFormat="1" applyFont="1" applyFill="1" applyBorder="1" applyAlignment="1">
      <alignment horizontal="center"/>
    </xf>
    <xf numFmtId="166" fontId="19" fillId="0" borderId="10" xfId="4" applyNumberFormat="1" applyFont="1" applyFill="1" applyBorder="1"/>
    <xf numFmtId="0" fontId="20" fillId="0" borderId="9" xfId="3" applyNumberFormat="1" applyFont="1" applyFill="1" applyBorder="1"/>
    <xf numFmtId="49" fontId="20" fillId="0" borderId="10" xfId="3" applyNumberFormat="1" applyFont="1" applyFill="1" applyBorder="1" applyAlignment="1">
      <alignment horizontal="center"/>
    </xf>
    <xf numFmtId="166" fontId="20" fillId="0" borderId="10" xfId="5" applyNumberFormat="1" applyFont="1" applyFill="1" applyBorder="1" applyAlignment="1">
      <alignment horizontal="center"/>
    </xf>
    <xf numFmtId="166" fontId="20" fillId="0" borderId="10" xfId="4" applyNumberFormat="1" applyFont="1" applyFill="1" applyBorder="1"/>
    <xf numFmtId="0" fontId="19" fillId="0" borderId="9" xfId="3" applyNumberFormat="1" applyFont="1" applyFill="1" applyBorder="1" applyAlignment="1">
      <alignment wrapText="1"/>
    </xf>
    <xf numFmtId="0" fontId="20" fillId="0" borderId="10" xfId="3" applyFont="1" applyFill="1" applyBorder="1" applyAlignment="1">
      <alignment horizontal="center"/>
    </xf>
    <xf numFmtId="0" fontId="20" fillId="0" borderId="9" xfId="3" applyNumberFormat="1" applyFont="1" applyFill="1" applyBorder="1" applyAlignment="1"/>
    <xf numFmtId="166" fontId="21" fillId="0" borderId="10" xfId="5" applyNumberFormat="1" applyFont="1" applyFill="1" applyBorder="1" applyAlignment="1">
      <alignment horizontal="center"/>
    </xf>
    <xf numFmtId="166" fontId="20" fillId="0" borderId="10" xfId="3" applyNumberFormat="1" applyFont="1" applyFill="1" applyBorder="1" applyAlignment="1">
      <alignment horizontal="center"/>
    </xf>
    <xf numFmtId="0" fontId="19" fillId="0" borderId="10" xfId="3" applyFont="1" applyFill="1" applyBorder="1" applyAlignment="1">
      <alignment horizontal="center"/>
    </xf>
    <xf numFmtId="0" fontId="19" fillId="0" borderId="9" xfId="3" applyNumberFormat="1" applyFont="1" applyFill="1" applyBorder="1" applyAlignment="1">
      <alignment horizontal="center"/>
    </xf>
    <xf numFmtId="166" fontId="19" fillId="0" borderId="10" xfId="4" applyNumberFormat="1" applyFont="1" applyFill="1" applyBorder="1" applyAlignment="1">
      <alignment horizontal="center"/>
    </xf>
    <xf numFmtId="0" fontId="20" fillId="0" borderId="9" xfId="3" applyNumberFormat="1" applyFont="1" applyFill="1" applyBorder="1" applyAlignment="1">
      <alignment vertical="center"/>
    </xf>
    <xf numFmtId="0" fontId="22" fillId="0" borderId="9" xfId="3" quotePrefix="1" applyNumberFormat="1" applyFont="1" applyFill="1" applyBorder="1" applyAlignment="1">
      <alignment vertical="center"/>
    </xf>
    <xf numFmtId="49" fontId="22" fillId="0" borderId="10" xfId="3" applyNumberFormat="1" applyFont="1" applyFill="1" applyBorder="1" applyAlignment="1">
      <alignment horizontal="center"/>
    </xf>
    <xf numFmtId="0" fontId="22" fillId="0" borderId="10" xfId="3" applyFont="1" applyFill="1" applyBorder="1" applyAlignment="1">
      <alignment horizontal="center"/>
    </xf>
    <xf numFmtId="166" fontId="22" fillId="0" borderId="10" xfId="4" applyNumberFormat="1" applyFont="1" applyFill="1" applyBorder="1"/>
    <xf numFmtId="0" fontId="19" fillId="0" borderId="6" xfId="3" applyNumberFormat="1" applyFont="1" applyFill="1" applyBorder="1"/>
    <xf numFmtId="49" fontId="19" fillId="0" borderId="7" xfId="3" applyNumberFormat="1" applyFont="1" applyFill="1" applyBorder="1" applyAlignment="1">
      <alignment horizontal="center"/>
    </xf>
    <xf numFmtId="166" fontId="19" fillId="0" borderId="7" xfId="4" applyNumberFormat="1" applyFont="1" applyFill="1" applyBorder="1"/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/>
    <xf numFmtId="16" fontId="3" fillId="0" borderId="0" xfId="0" applyNumberFormat="1" applyFont="1" applyFill="1"/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4" fillId="0" borderId="0" xfId="0" applyFont="1" applyFill="1"/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3" fontId="3" fillId="0" borderId="0" xfId="0" applyNumberFormat="1" applyFont="1" applyFill="1"/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/>
    <xf numFmtId="1" fontId="3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16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66" fontId="4" fillId="0" borderId="1" xfId="1" applyNumberFormat="1" applyFont="1" applyFill="1" applyBorder="1"/>
    <xf numFmtId="49" fontId="3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14" fillId="0" borderId="0" xfId="0" applyFont="1" applyFill="1" applyAlignment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Alignment="1"/>
    <xf numFmtId="3" fontId="2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164" fontId="4" fillId="0" borderId="1" xfId="0" applyNumberFormat="1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0" xfId="0" applyFont="1" applyBorder="1" applyAlignment="1"/>
    <xf numFmtId="0" fontId="3" fillId="0" borderId="15" xfId="0" applyFont="1" applyBorder="1" applyAlignment="1"/>
    <xf numFmtId="0" fontId="3" fillId="0" borderId="1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3" fontId="3" fillId="0" borderId="0" xfId="0" applyNumberFormat="1" applyFont="1"/>
    <xf numFmtId="166" fontId="4" fillId="0" borderId="0" xfId="1" applyNumberFormat="1" applyFont="1" applyAlignment="1">
      <alignment horizontal="right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applyBorder="1"/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6" fontId="27" fillId="0" borderId="1" xfId="1" applyNumberFormat="1" applyFont="1" applyBorder="1"/>
    <xf numFmtId="0" fontId="0" fillId="0" borderId="1" xfId="0" applyBorder="1"/>
    <xf numFmtId="0" fontId="25" fillId="0" borderId="0" xfId="0" applyFont="1" applyFill="1" applyBorder="1" applyAlignment="1">
      <alignment horizontal="center"/>
    </xf>
    <xf numFmtId="0" fontId="0" fillId="0" borderId="16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7" xfId="0" applyBorder="1"/>
    <xf numFmtId="3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8" fillId="0" borderId="0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3" fontId="33" fillId="0" borderId="1" xfId="0" applyNumberFormat="1" applyFont="1" applyBorder="1" applyAlignment="1">
      <alignment horizontal="center"/>
    </xf>
    <xf numFmtId="3" fontId="32" fillId="0" borderId="1" xfId="0" applyNumberFormat="1" applyFont="1" applyBorder="1" applyAlignment="1">
      <alignment horizontal="center"/>
    </xf>
    <xf numFmtId="3" fontId="34" fillId="0" borderId="1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32" fillId="0" borderId="0" xfId="0" applyNumberFormat="1" applyFont="1" applyBorder="1" applyAlignment="1">
      <alignment horizontal="left"/>
    </xf>
    <xf numFmtId="3" fontId="32" fillId="0" borderId="0" xfId="0" applyNumberFormat="1" applyFont="1" applyBorder="1" applyAlignment="1">
      <alignment horizontal="center"/>
    </xf>
    <xf numFmtId="0" fontId="32" fillId="0" borderId="0" xfId="0" applyFont="1" applyBorder="1"/>
    <xf numFmtId="0" fontId="32" fillId="0" borderId="0" xfId="0" applyFont="1"/>
    <xf numFmtId="0" fontId="32" fillId="0" borderId="0" xfId="0" applyFont="1" applyAlignment="1">
      <alignment horizontal="center"/>
    </xf>
    <xf numFmtId="0" fontId="35" fillId="0" borderId="0" xfId="0" applyFont="1" applyAlignment="1"/>
    <xf numFmtId="0" fontId="35" fillId="0" borderId="0" xfId="0" applyFont="1" applyAlignment="1">
      <alignment horizontal="center"/>
    </xf>
    <xf numFmtId="0" fontId="35" fillId="0" borderId="0" xfId="0" applyFont="1"/>
    <xf numFmtId="3" fontId="32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67" fontId="26" fillId="0" borderId="1" xfId="1" applyNumberFormat="1" applyFont="1" applyBorder="1"/>
    <xf numFmtId="167" fontId="26" fillId="0" borderId="1" xfId="0" applyNumberFormat="1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3" fontId="2" fillId="0" borderId="1" xfId="0" applyNumberFormat="1" applyFont="1" applyFill="1" applyBorder="1"/>
    <xf numFmtId="0" fontId="1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3" fillId="0" borderId="11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7" fillId="0" borderId="14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4" fillId="0" borderId="1" xfId="0" applyNumberFormat="1" applyFont="1" applyFill="1" applyBorder="1" applyAlignment="1"/>
  </cellXfs>
  <cellStyles count="6">
    <cellStyle name="Comma" xfId="1" builtinId="3"/>
    <cellStyle name="Comma 7" xfId="4"/>
    <cellStyle name="Comma_KTGIATHANH 2" xfId="5"/>
    <cellStyle name="Normal" xfId="0" builtinId="0"/>
    <cellStyle name="Normal_KTGIATHANH 2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1356360</xdr:colOff>
      <xdr:row>0</xdr:row>
      <xdr:rowOff>30480</xdr:rowOff>
    </xdr:from>
    <xdr:to>
      <xdr:col>7</xdr:col>
      <xdr:colOff>274320</xdr:colOff>
      <xdr:row>3</xdr:row>
      <xdr:rowOff>68580</xdr:rowOff>
    </xdr:to>
    <xdr:sp macro="" textlink="">
      <xdr:nvSpPr>
        <xdr:cNvPr id="3" name="TextBox 2"/>
        <xdr:cNvSpPr txBox="1">
          <a:spLocks noChangeArrowheads="1"/>
        </xdr:cNvSpPr>
      </xdr:nvSpPr>
      <xdr:spPr>
        <a:xfrm>
          <a:off x="4663440" y="30480"/>
          <a:ext cx="2918460" cy="5715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0" rIns="91440" bIns="0" anchor="ctr" upright="1"/>
        <a:lstStyle/>
        <a:p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Mẫu số</a:t>
          </a:r>
          <a:r>
            <a:rPr lang="en-US" sz="1100" b="1" i="0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S03b</a:t>
          </a:r>
          <a:r>
            <a:rPr lang="en-US" sz="1100" b="1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-DN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(Ban hành theo TT số 200/2014/TT-BTC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ngày 22/11/2014 của Trưởng BTC)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3086100</xdr:colOff>
      <xdr:row>0</xdr:row>
      <xdr:rowOff>60960</xdr:rowOff>
    </xdr:from>
    <xdr:to>
      <xdr:col>6</xdr:col>
      <xdr:colOff>234876</xdr:colOff>
      <xdr:row>3</xdr:row>
      <xdr:rowOff>4034</xdr:rowOff>
    </xdr:to>
    <xdr:sp macro="" textlink="">
      <xdr:nvSpPr>
        <xdr:cNvPr id="2" name="TextBox 1"/>
        <xdr:cNvSpPr txBox="1">
          <a:spLocks noChangeArrowheads="1"/>
        </xdr:cNvSpPr>
      </xdr:nvSpPr>
      <xdr:spPr>
        <a:xfrm>
          <a:off x="4876800" y="60960"/>
          <a:ext cx="2917116" cy="567914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0" rIns="91440" bIns="0" anchor="ctr" upright="1"/>
        <a:lstStyle/>
        <a:p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Mẫu số</a:t>
          </a:r>
          <a:r>
            <a:rPr lang="en-US" sz="1100" b="1" i="0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S03b</a:t>
          </a:r>
          <a:r>
            <a:rPr lang="en-US" sz="1100" b="1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-DN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(Ban hành theo TT số 200/2014/TT-BTC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ngày 22/11/2014 của Trưởng BTC)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114300</xdr:rowOff>
    </xdr:from>
    <xdr:to>
      <xdr:col>6</xdr:col>
      <xdr:colOff>232410</xdr:colOff>
      <xdr:row>3</xdr:row>
      <xdr:rowOff>81915</xdr:rowOff>
    </xdr:to>
    <xdr:sp macro="" textlink="">
      <xdr:nvSpPr>
        <xdr:cNvPr id="2" name="TextBox 1"/>
        <xdr:cNvSpPr txBox="1">
          <a:spLocks noChangeArrowheads="1"/>
        </xdr:cNvSpPr>
      </xdr:nvSpPr>
      <xdr:spPr>
        <a:xfrm>
          <a:off x="4882515" y="114300"/>
          <a:ext cx="2444115" cy="56959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0" rIns="91440" bIns="0" anchor="ctr" upright="1"/>
        <a:lstStyle/>
        <a:p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Mẫu số: 38-DN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(Ban hành theo TT số 133/2016/TT-BTC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ngày 26/8/2016 của BTC)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M&#7851;u%20s&#7889;%20s&#225;ch%20theo%20TT%2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DN"/>
      <sheetName val="MENU"/>
      <sheetName val="NKC"/>
      <sheetName val="Nhap-Xuat"/>
      <sheetName val="Tổng hợp NXT"/>
      <sheetName val="DANHKHACHHANG"/>
      <sheetName val="CDPS"/>
      <sheetName val="CDKT"/>
      <sheetName val="BCKQKD"/>
      <sheetName val="KQHĐSXKD"/>
      <sheetName val="LCTTTT"/>
      <sheetName val="TMBCTC"/>
      <sheetName val="lc tte"/>
      <sheetName val="so chi tiet"/>
      <sheetName val="Phieu nhap"/>
      <sheetName val="Phieu xuat"/>
      <sheetName val="Thẻ kho"/>
      <sheetName val="SQTM111"/>
      <sheetName val="TGNH112"/>
      <sheetName val=" PhieuThu-Chi"/>
      <sheetName val="Phieuhoachtoan"/>
      <sheetName val="Sổ chi tiết.131"/>
      <sheetName val="Sổ chi tiết.331"/>
      <sheetName val="Sổ chi tiết.154"/>
      <sheetName val="dthu-cp"/>
      <sheetName val="Phan bo khau hao"/>
      <sheetName val="QTTNDN năm"/>
      <sheetName val="03-1A_TNDN"/>
      <sheetName val="03-2A_TNDN"/>
      <sheetName val="Bankechiphixuatoan"/>
      <sheetName val="03-3A_TND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0</v>
          </cell>
          <cell r="F11">
            <v>0</v>
          </cell>
          <cell r="I11">
            <v>16444200000</v>
          </cell>
          <cell r="J11">
            <v>0</v>
          </cell>
        </row>
        <row r="12">
          <cell r="B12" t="str">
            <v>111</v>
          </cell>
          <cell r="E12">
            <v>0</v>
          </cell>
          <cell r="F12">
            <v>0</v>
          </cell>
          <cell r="I12">
            <v>16444200000</v>
          </cell>
          <cell r="J12">
            <v>0</v>
          </cell>
        </row>
        <row r="13">
          <cell r="B13" t="str">
            <v>111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</row>
        <row r="14">
          <cell r="B14" t="str">
            <v>111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</row>
        <row r="15">
          <cell r="E15">
            <v>0</v>
          </cell>
          <cell r="F15">
            <v>0</v>
          </cell>
          <cell r="I15">
            <v>1600000000</v>
          </cell>
          <cell r="J15">
            <v>0</v>
          </cell>
        </row>
        <row r="16">
          <cell r="B16" t="str">
            <v>111</v>
          </cell>
          <cell r="E16">
            <v>0</v>
          </cell>
          <cell r="F16">
            <v>0</v>
          </cell>
          <cell r="I16">
            <v>1600000000</v>
          </cell>
          <cell r="J16">
            <v>0</v>
          </cell>
        </row>
        <row r="17">
          <cell r="B17" t="str">
            <v>111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</row>
        <row r="18">
          <cell r="B18" t="str">
            <v>111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</row>
        <row r="19">
          <cell r="E19">
            <v>0</v>
          </cell>
          <cell r="F19">
            <v>0</v>
          </cell>
          <cell r="I19">
            <v>0</v>
          </cell>
          <cell r="J19">
            <v>0</v>
          </cell>
        </row>
        <row r="20">
          <cell r="B20" t="str">
            <v>111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</row>
        <row r="21">
          <cell r="B21" t="str">
            <v>111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</row>
        <row r="22">
          <cell r="E22">
            <v>0</v>
          </cell>
          <cell r="F22">
            <v>0</v>
          </cell>
          <cell r="I22">
            <v>0</v>
          </cell>
          <cell r="J22">
            <v>0</v>
          </cell>
        </row>
        <row r="23">
          <cell r="B23">
            <v>121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</row>
        <row r="24">
          <cell r="B24">
            <v>121</v>
          </cell>
          <cell r="E24">
            <v>0</v>
          </cell>
          <cell r="F24">
            <v>0</v>
          </cell>
          <cell r="I24">
            <v>0</v>
          </cell>
          <cell r="J24">
            <v>0</v>
          </cell>
        </row>
        <row r="25">
          <cell r="B25">
            <v>121</v>
          </cell>
          <cell r="E25">
            <v>0</v>
          </cell>
          <cell r="F25">
            <v>0</v>
          </cell>
          <cell r="I25">
            <v>0</v>
          </cell>
          <cell r="J25">
            <v>0</v>
          </cell>
        </row>
        <row r="26">
          <cell r="E26">
            <v>0</v>
          </cell>
          <cell r="F26">
            <v>0</v>
          </cell>
          <cell r="I26">
            <v>0</v>
          </cell>
          <cell r="J26">
            <v>0</v>
          </cell>
        </row>
        <row r="27">
          <cell r="B27">
            <v>123</v>
          </cell>
          <cell r="E27">
            <v>0</v>
          </cell>
          <cell r="F27">
            <v>0</v>
          </cell>
          <cell r="I27">
            <v>0</v>
          </cell>
          <cell r="J27">
            <v>0</v>
          </cell>
        </row>
        <row r="28">
          <cell r="B28">
            <v>123</v>
          </cell>
          <cell r="E28">
            <v>0</v>
          </cell>
          <cell r="F28">
            <v>0</v>
          </cell>
          <cell r="I28">
            <v>0</v>
          </cell>
          <cell r="J28">
            <v>0</v>
          </cell>
        </row>
        <row r="29">
          <cell r="B29">
            <v>135</v>
          </cell>
          <cell r="E29">
            <v>0</v>
          </cell>
          <cell r="F29">
            <v>0</v>
          </cell>
          <cell r="I29">
            <v>0</v>
          </cell>
          <cell r="J29">
            <v>0</v>
          </cell>
        </row>
        <row r="30">
          <cell r="B30">
            <v>123</v>
          </cell>
          <cell r="E30">
            <v>0</v>
          </cell>
          <cell r="F30">
            <v>0</v>
          </cell>
          <cell r="I30">
            <v>0</v>
          </cell>
          <cell r="J30">
            <v>0</v>
          </cell>
        </row>
        <row r="31">
          <cell r="B31">
            <v>131</v>
          </cell>
          <cell r="E31">
            <v>0</v>
          </cell>
          <cell r="F31">
            <v>0</v>
          </cell>
          <cell r="I31">
            <v>0</v>
          </cell>
          <cell r="J31">
            <v>0</v>
          </cell>
        </row>
        <row r="32">
          <cell r="E32">
            <v>0</v>
          </cell>
          <cell r="F32">
            <v>0</v>
          </cell>
          <cell r="I32">
            <v>259300000</v>
          </cell>
          <cell r="J32">
            <v>0</v>
          </cell>
        </row>
        <row r="33">
          <cell r="B33">
            <v>152</v>
          </cell>
          <cell r="E33">
            <v>0</v>
          </cell>
          <cell r="F33">
            <v>0</v>
          </cell>
          <cell r="I33">
            <v>259300000</v>
          </cell>
          <cell r="J33">
            <v>0</v>
          </cell>
        </row>
        <row r="34">
          <cell r="B34">
            <v>152</v>
          </cell>
          <cell r="E34">
            <v>0</v>
          </cell>
          <cell r="F34">
            <v>0</v>
          </cell>
          <cell r="I34">
            <v>0</v>
          </cell>
          <cell r="J34">
            <v>0</v>
          </cell>
        </row>
        <row r="35">
          <cell r="E35">
            <v>0</v>
          </cell>
          <cell r="F35">
            <v>0</v>
          </cell>
          <cell r="I35">
            <v>0</v>
          </cell>
          <cell r="J35">
            <v>0</v>
          </cell>
        </row>
        <row r="36">
          <cell r="B36">
            <v>133</v>
          </cell>
          <cell r="E36">
            <v>0</v>
          </cell>
          <cell r="F36">
            <v>0</v>
          </cell>
          <cell r="I36">
            <v>0</v>
          </cell>
          <cell r="J36">
            <v>0</v>
          </cell>
        </row>
        <row r="37">
          <cell r="B37">
            <v>133</v>
          </cell>
          <cell r="E37">
            <v>0</v>
          </cell>
          <cell r="F37">
            <v>0</v>
          </cell>
          <cell r="I37">
            <v>0</v>
          </cell>
          <cell r="J37">
            <v>0</v>
          </cell>
        </row>
        <row r="38">
          <cell r="B38">
            <v>133</v>
          </cell>
          <cell r="E38">
            <v>0</v>
          </cell>
          <cell r="F38">
            <v>0</v>
          </cell>
          <cell r="I38">
            <v>0</v>
          </cell>
          <cell r="J38">
            <v>0</v>
          </cell>
        </row>
        <row r="39">
          <cell r="B39">
            <v>133</v>
          </cell>
          <cell r="E39">
            <v>0</v>
          </cell>
          <cell r="F39">
            <v>0</v>
          </cell>
          <cell r="I39">
            <v>0</v>
          </cell>
          <cell r="J39">
            <v>0</v>
          </cell>
        </row>
        <row r="40">
          <cell r="E40">
            <v>0</v>
          </cell>
          <cell r="F40">
            <v>0</v>
          </cell>
          <cell r="I40">
            <v>0</v>
          </cell>
          <cell r="J40">
            <v>0</v>
          </cell>
        </row>
        <row r="41">
          <cell r="B41">
            <v>137</v>
          </cell>
          <cell r="E41">
            <v>0</v>
          </cell>
          <cell r="F41">
            <v>0</v>
          </cell>
          <cell r="I41">
            <v>0</v>
          </cell>
          <cell r="J41">
            <v>0</v>
          </cell>
        </row>
        <row r="42">
          <cell r="B42">
            <v>136</v>
          </cell>
          <cell r="E42">
            <v>0</v>
          </cell>
          <cell r="F42">
            <v>0</v>
          </cell>
          <cell r="I42">
            <v>0</v>
          </cell>
          <cell r="J42">
            <v>0</v>
          </cell>
        </row>
        <row r="43">
          <cell r="B43">
            <v>136</v>
          </cell>
          <cell r="E43">
            <v>0</v>
          </cell>
          <cell r="F43">
            <v>0</v>
          </cell>
          <cell r="I43">
            <v>0</v>
          </cell>
          <cell r="J43">
            <v>0</v>
          </cell>
        </row>
        <row r="44">
          <cell r="B44">
            <v>136</v>
          </cell>
          <cell r="E44">
            <v>0</v>
          </cell>
          <cell r="F44">
            <v>0</v>
          </cell>
          <cell r="I44">
            <v>0</v>
          </cell>
          <cell r="J44">
            <v>0</v>
          </cell>
        </row>
        <row r="45">
          <cell r="B45">
            <v>141</v>
          </cell>
          <cell r="E45">
            <v>0</v>
          </cell>
          <cell r="F45">
            <v>0</v>
          </cell>
          <cell r="I45">
            <v>0</v>
          </cell>
          <cell r="J45">
            <v>0</v>
          </cell>
        </row>
        <row r="46">
          <cell r="B46">
            <v>141</v>
          </cell>
          <cell r="E46">
            <v>0</v>
          </cell>
          <cell r="F46">
            <v>0</v>
          </cell>
          <cell r="I46">
            <v>0</v>
          </cell>
          <cell r="J46">
            <v>0</v>
          </cell>
        </row>
        <row r="47">
          <cell r="E47">
            <v>0</v>
          </cell>
          <cell r="F47">
            <v>0</v>
          </cell>
          <cell r="I47">
            <v>0</v>
          </cell>
          <cell r="J47">
            <v>0</v>
          </cell>
        </row>
        <row r="48">
          <cell r="B48">
            <v>141</v>
          </cell>
          <cell r="E48">
            <v>0</v>
          </cell>
          <cell r="F48">
            <v>0</v>
          </cell>
          <cell r="I48">
            <v>0</v>
          </cell>
          <cell r="J48">
            <v>0</v>
          </cell>
        </row>
        <row r="49">
          <cell r="B49">
            <v>141</v>
          </cell>
          <cell r="E49">
            <v>0</v>
          </cell>
          <cell r="F49">
            <v>0</v>
          </cell>
          <cell r="I49">
            <v>0</v>
          </cell>
          <cell r="J49">
            <v>0</v>
          </cell>
        </row>
        <row r="50">
          <cell r="B50">
            <v>141</v>
          </cell>
          <cell r="E50">
            <v>0</v>
          </cell>
          <cell r="F50">
            <v>0</v>
          </cell>
          <cell r="I50">
            <v>0</v>
          </cell>
          <cell r="J50">
            <v>0</v>
          </cell>
        </row>
        <row r="51">
          <cell r="B51">
            <v>141</v>
          </cell>
          <cell r="E51">
            <v>0</v>
          </cell>
          <cell r="F51">
            <v>0</v>
          </cell>
          <cell r="I51">
            <v>0</v>
          </cell>
          <cell r="J51">
            <v>0</v>
          </cell>
        </row>
        <row r="52">
          <cell r="B52">
            <v>141</v>
          </cell>
          <cell r="E52">
            <v>0</v>
          </cell>
          <cell r="F52">
            <v>0</v>
          </cell>
          <cell r="I52">
            <v>33361111</v>
          </cell>
          <cell r="J52">
            <v>0</v>
          </cell>
        </row>
        <row r="53">
          <cell r="E53">
            <v>0</v>
          </cell>
          <cell r="F53">
            <v>0</v>
          </cell>
          <cell r="I53">
            <v>0</v>
          </cell>
          <cell r="J53">
            <v>0</v>
          </cell>
        </row>
        <row r="54">
          <cell r="B54">
            <v>141</v>
          </cell>
          <cell r="E54">
            <v>0</v>
          </cell>
          <cell r="F54">
            <v>0</v>
          </cell>
          <cell r="I54">
            <v>0</v>
          </cell>
          <cell r="J54">
            <v>0</v>
          </cell>
        </row>
        <row r="55">
          <cell r="B55">
            <v>141</v>
          </cell>
          <cell r="E55">
            <v>0</v>
          </cell>
          <cell r="F55">
            <v>0</v>
          </cell>
          <cell r="I55">
            <v>0</v>
          </cell>
          <cell r="J55">
            <v>0</v>
          </cell>
        </row>
        <row r="56">
          <cell r="E56">
            <v>0</v>
          </cell>
          <cell r="F56">
            <v>0</v>
          </cell>
          <cell r="I56">
            <v>0</v>
          </cell>
          <cell r="J56">
            <v>0</v>
          </cell>
        </row>
        <row r="57">
          <cell r="B57">
            <v>141</v>
          </cell>
          <cell r="E57">
            <v>0</v>
          </cell>
          <cell r="F57">
            <v>0</v>
          </cell>
          <cell r="I57">
            <v>0</v>
          </cell>
          <cell r="J57">
            <v>0</v>
          </cell>
        </row>
        <row r="58">
          <cell r="B58">
            <v>141</v>
          </cell>
          <cell r="E58">
            <v>0</v>
          </cell>
          <cell r="F58">
            <v>0</v>
          </cell>
          <cell r="I58">
            <v>0</v>
          </cell>
          <cell r="J58">
            <v>0</v>
          </cell>
        </row>
        <row r="59">
          <cell r="B59">
            <v>141</v>
          </cell>
          <cell r="E59">
            <v>0</v>
          </cell>
          <cell r="F59">
            <v>0</v>
          </cell>
          <cell r="I59">
            <v>0</v>
          </cell>
          <cell r="J59">
            <v>0</v>
          </cell>
        </row>
        <row r="60">
          <cell r="B60">
            <v>141</v>
          </cell>
          <cell r="E60">
            <v>0</v>
          </cell>
          <cell r="F60">
            <v>0</v>
          </cell>
          <cell r="I60">
            <v>0</v>
          </cell>
          <cell r="J60">
            <v>0</v>
          </cell>
        </row>
        <row r="61">
          <cell r="B61">
            <v>141</v>
          </cell>
          <cell r="E61">
            <v>0</v>
          </cell>
          <cell r="F61">
            <v>0</v>
          </cell>
          <cell r="I61">
            <v>0</v>
          </cell>
          <cell r="J61">
            <v>0</v>
          </cell>
        </row>
        <row r="62">
          <cell r="B62" t="str">
            <v>154</v>
          </cell>
          <cell r="E62">
            <v>0</v>
          </cell>
          <cell r="F62">
            <v>0</v>
          </cell>
          <cell r="I62">
            <v>0</v>
          </cell>
          <cell r="J62">
            <v>0</v>
          </cell>
        </row>
        <row r="63">
          <cell r="E63">
            <v>0</v>
          </cell>
          <cell r="F63">
            <v>0</v>
          </cell>
          <cell r="I63">
            <v>2500000000</v>
          </cell>
          <cell r="J63">
            <v>0</v>
          </cell>
        </row>
        <row r="64">
          <cell r="B64">
            <v>222</v>
          </cell>
          <cell r="E64">
            <v>0</v>
          </cell>
          <cell r="F64">
            <v>0</v>
          </cell>
          <cell r="I64">
            <v>0</v>
          </cell>
          <cell r="J64">
            <v>0</v>
          </cell>
        </row>
        <row r="65">
          <cell r="B65">
            <v>222</v>
          </cell>
          <cell r="E65">
            <v>0</v>
          </cell>
          <cell r="F65">
            <v>0</v>
          </cell>
          <cell r="I65">
            <v>0</v>
          </cell>
          <cell r="J65">
            <v>0</v>
          </cell>
        </row>
        <row r="66">
          <cell r="B66">
            <v>222</v>
          </cell>
          <cell r="E66">
            <v>0</v>
          </cell>
          <cell r="F66">
            <v>0</v>
          </cell>
          <cell r="I66">
            <v>2500000000</v>
          </cell>
          <cell r="J66">
            <v>0</v>
          </cell>
        </row>
        <row r="67">
          <cell r="B67">
            <v>222</v>
          </cell>
          <cell r="E67">
            <v>0</v>
          </cell>
          <cell r="F67">
            <v>0</v>
          </cell>
          <cell r="I67">
            <v>0</v>
          </cell>
          <cell r="J67">
            <v>0</v>
          </cell>
        </row>
        <row r="68">
          <cell r="B68">
            <v>222</v>
          </cell>
          <cell r="E68">
            <v>0</v>
          </cell>
          <cell r="F68">
            <v>0</v>
          </cell>
          <cell r="I68">
            <v>0</v>
          </cell>
          <cell r="J68">
            <v>0</v>
          </cell>
        </row>
        <row r="69">
          <cell r="B69">
            <v>222</v>
          </cell>
          <cell r="E69">
            <v>0</v>
          </cell>
          <cell r="F69">
            <v>0</v>
          </cell>
          <cell r="I69">
            <v>0</v>
          </cell>
          <cell r="J69">
            <v>0</v>
          </cell>
        </row>
        <row r="70">
          <cell r="E70">
            <v>0</v>
          </cell>
          <cell r="F70">
            <v>0</v>
          </cell>
          <cell r="I70">
            <v>0</v>
          </cell>
          <cell r="J70">
            <v>0</v>
          </cell>
        </row>
        <row r="71">
          <cell r="B71" t="str">
            <v>225</v>
          </cell>
          <cell r="E71">
            <v>0</v>
          </cell>
          <cell r="F71">
            <v>0</v>
          </cell>
          <cell r="I71">
            <v>0</v>
          </cell>
          <cell r="J71">
            <v>0</v>
          </cell>
        </row>
        <row r="72">
          <cell r="B72" t="str">
            <v>225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</row>
        <row r="73">
          <cell r="E73">
            <v>0</v>
          </cell>
          <cell r="F73">
            <v>0</v>
          </cell>
          <cell r="I73">
            <v>0</v>
          </cell>
          <cell r="J73">
            <v>0</v>
          </cell>
        </row>
        <row r="74">
          <cell r="B74">
            <v>228</v>
          </cell>
          <cell r="E74">
            <v>0</v>
          </cell>
          <cell r="F74">
            <v>0</v>
          </cell>
          <cell r="I74">
            <v>0</v>
          </cell>
          <cell r="J74">
            <v>0</v>
          </cell>
        </row>
        <row r="75">
          <cell r="B75">
            <v>228</v>
          </cell>
          <cell r="E75">
            <v>0</v>
          </cell>
          <cell r="F75">
            <v>0</v>
          </cell>
          <cell r="I75">
            <v>0</v>
          </cell>
          <cell r="J75">
            <v>0</v>
          </cell>
        </row>
        <row r="76">
          <cell r="B76">
            <v>228</v>
          </cell>
          <cell r="E76">
            <v>0</v>
          </cell>
          <cell r="F76">
            <v>0</v>
          </cell>
          <cell r="I76">
            <v>0</v>
          </cell>
          <cell r="J76">
            <v>0</v>
          </cell>
        </row>
        <row r="77">
          <cell r="B77">
            <v>228</v>
          </cell>
          <cell r="E77">
            <v>0</v>
          </cell>
          <cell r="F77">
            <v>0</v>
          </cell>
          <cell r="I77">
            <v>0</v>
          </cell>
          <cell r="J77">
            <v>0</v>
          </cell>
        </row>
        <row r="78">
          <cell r="B78">
            <v>228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</row>
        <row r="79">
          <cell r="B79">
            <v>228</v>
          </cell>
          <cell r="E79">
            <v>0</v>
          </cell>
          <cell r="F79">
            <v>0</v>
          </cell>
          <cell r="I79">
            <v>0</v>
          </cell>
          <cell r="J79">
            <v>0</v>
          </cell>
        </row>
        <row r="80">
          <cell r="B80">
            <v>228</v>
          </cell>
          <cell r="E80">
            <v>0</v>
          </cell>
          <cell r="F80">
            <v>0</v>
          </cell>
          <cell r="I80">
            <v>0</v>
          </cell>
          <cell r="J80">
            <v>0</v>
          </cell>
        </row>
        <row r="81">
          <cell r="E81">
            <v>0</v>
          </cell>
          <cell r="F81">
            <v>0</v>
          </cell>
          <cell r="I81">
            <v>0</v>
          </cell>
          <cell r="J81">
            <v>41666667</v>
          </cell>
        </row>
        <row r="82">
          <cell r="B82">
            <v>223</v>
          </cell>
          <cell r="E82">
            <v>0</v>
          </cell>
          <cell r="F82">
            <v>0</v>
          </cell>
          <cell r="I82">
            <v>0</v>
          </cell>
          <cell r="J82">
            <v>41666667</v>
          </cell>
        </row>
        <row r="83">
          <cell r="B83">
            <v>226</v>
          </cell>
          <cell r="E83">
            <v>0</v>
          </cell>
          <cell r="F83">
            <v>0</v>
          </cell>
          <cell r="I83">
            <v>0</v>
          </cell>
          <cell r="J83">
            <v>0</v>
          </cell>
        </row>
        <row r="84">
          <cell r="B84">
            <v>229</v>
          </cell>
          <cell r="E84">
            <v>0</v>
          </cell>
          <cell r="F84">
            <v>0</v>
          </cell>
          <cell r="I84">
            <v>0</v>
          </cell>
          <cell r="J84">
            <v>0</v>
          </cell>
        </row>
        <row r="85">
          <cell r="B85" t="str">
            <v>232</v>
          </cell>
          <cell r="E85">
            <v>0</v>
          </cell>
          <cell r="F85">
            <v>0</v>
          </cell>
          <cell r="I85">
            <v>0</v>
          </cell>
          <cell r="J85">
            <v>0</v>
          </cell>
        </row>
        <row r="86">
          <cell r="B86" t="str">
            <v>231</v>
          </cell>
          <cell r="E86">
            <v>0</v>
          </cell>
          <cell r="F86">
            <v>0</v>
          </cell>
          <cell r="I86">
            <v>0</v>
          </cell>
          <cell r="J86">
            <v>0</v>
          </cell>
        </row>
        <row r="87">
          <cell r="B87">
            <v>251</v>
          </cell>
          <cell r="E87">
            <v>0</v>
          </cell>
          <cell r="F87">
            <v>0</v>
          </cell>
          <cell r="I87">
            <v>0</v>
          </cell>
          <cell r="J87">
            <v>0</v>
          </cell>
        </row>
        <row r="88">
          <cell r="B88">
            <v>252</v>
          </cell>
          <cell r="E88">
            <v>0</v>
          </cell>
          <cell r="F88">
            <v>0</v>
          </cell>
          <cell r="I88">
            <v>0</v>
          </cell>
          <cell r="J88">
            <v>0</v>
          </cell>
        </row>
        <row r="89">
          <cell r="E89">
            <v>0</v>
          </cell>
          <cell r="F89">
            <v>0</v>
          </cell>
          <cell r="I89">
            <v>0</v>
          </cell>
          <cell r="J89">
            <v>0</v>
          </cell>
        </row>
        <row r="90">
          <cell r="B90">
            <v>253</v>
          </cell>
          <cell r="E90">
            <v>0</v>
          </cell>
          <cell r="F90">
            <v>0</v>
          </cell>
          <cell r="I90">
            <v>0</v>
          </cell>
          <cell r="J90">
            <v>0</v>
          </cell>
        </row>
        <row r="91">
          <cell r="B91" t="str">
            <v>155</v>
          </cell>
          <cell r="E91">
            <v>0</v>
          </cell>
          <cell r="F91">
            <v>0</v>
          </cell>
          <cell r="I91">
            <v>0</v>
          </cell>
          <cell r="J91">
            <v>0</v>
          </cell>
        </row>
        <row r="92">
          <cell r="E92">
            <v>0</v>
          </cell>
          <cell r="F92">
            <v>0</v>
          </cell>
          <cell r="I92">
            <v>0</v>
          </cell>
          <cell r="J92">
            <v>0</v>
          </cell>
        </row>
        <row r="93">
          <cell r="B93">
            <v>122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</row>
        <row r="94">
          <cell r="B94">
            <v>254</v>
          </cell>
          <cell r="E94">
            <v>0</v>
          </cell>
          <cell r="F94">
            <v>0</v>
          </cell>
          <cell r="I94">
            <v>0</v>
          </cell>
          <cell r="J94">
            <v>0</v>
          </cell>
        </row>
        <row r="95">
          <cell r="B95">
            <v>139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</row>
        <row r="96">
          <cell r="B96">
            <v>149</v>
          </cell>
          <cell r="E96">
            <v>0</v>
          </cell>
          <cell r="F96">
            <v>0</v>
          </cell>
          <cell r="I96">
            <v>0</v>
          </cell>
          <cell r="J96">
            <v>0</v>
          </cell>
        </row>
        <row r="97">
          <cell r="E97">
            <v>0</v>
          </cell>
          <cell r="F97">
            <v>0</v>
          </cell>
          <cell r="I97">
            <v>0</v>
          </cell>
          <cell r="J97">
            <v>0</v>
          </cell>
        </row>
        <row r="98">
          <cell r="B98" t="str">
            <v>242</v>
          </cell>
          <cell r="E98">
            <v>0</v>
          </cell>
          <cell r="F98">
            <v>0</v>
          </cell>
          <cell r="I98">
            <v>0</v>
          </cell>
          <cell r="J98">
            <v>0</v>
          </cell>
        </row>
        <row r="99">
          <cell r="B99" t="str">
            <v>242</v>
          </cell>
          <cell r="E99">
            <v>0</v>
          </cell>
          <cell r="F99">
            <v>0</v>
          </cell>
          <cell r="I99">
            <v>0</v>
          </cell>
          <cell r="J99">
            <v>0</v>
          </cell>
        </row>
        <row r="100">
          <cell r="B100" t="str">
            <v>242</v>
          </cell>
          <cell r="E100">
            <v>0</v>
          </cell>
          <cell r="F100">
            <v>0</v>
          </cell>
          <cell r="I100">
            <v>0</v>
          </cell>
          <cell r="J100">
            <v>0</v>
          </cell>
        </row>
        <row r="101">
          <cell r="E101">
            <v>0</v>
          </cell>
          <cell r="F101">
            <v>0</v>
          </cell>
          <cell r="I101">
            <v>59055556</v>
          </cell>
          <cell r="J101">
            <v>0</v>
          </cell>
        </row>
        <row r="102">
          <cell r="B102">
            <v>151</v>
          </cell>
          <cell r="E102">
            <v>0</v>
          </cell>
          <cell r="F102">
            <v>0</v>
          </cell>
          <cell r="I102">
            <v>8166667</v>
          </cell>
          <cell r="J102">
            <v>0</v>
          </cell>
        </row>
        <row r="103">
          <cell r="B103">
            <v>261</v>
          </cell>
          <cell r="E103">
            <v>0</v>
          </cell>
          <cell r="F103">
            <v>0</v>
          </cell>
          <cell r="I103">
            <v>50888889</v>
          </cell>
          <cell r="J103">
            <v>0</v>
          </cell>
        </row>
        <row r="104">
          <cell r="B104">
            <v>262</v>
          </cell>
          <cell r="E104">
            <v>0</v>
          </cell>
          <cell r="F104">
            <v>0</v>
          </cell>
          <cell r="I104">
            <v>0</v>
          </cell>
          <cell r="J104">
            <v>0</v>
          </cell>
        </row>
        <row r="105">
          <cell r="B105">
            <v>216</v>
          </cell>
          <cell r="E105">
            <v>0</v>
          </cell>
          <cell r="F105">
            <v>0</v>
          </cell>
          <cell r="I105">
            <v>0</v>
          </cell>
          <cell r="J105">
            <v>0</v>
          </cell>
        </row>
        <row r="106">
          <cell r="B106">
            <v>311</v>
          </cell>
          <cell r="E106">
            <v>0</v>
          </cell>
          <cell r="F106">
            <v>0</v>
          </cell>
          <cell r="I106">
            <v>0</v>
          </cell>
          <cell r="J106">
            <v>1877500000</v>
          </cell>
        </row>
        <row r="107">
          <cell r="E107">
            <v>0</v>
          </cell>
          <cell r="F107">
            <v>0</v>
          </cell>
          <cell r="I107">
            <v>0</v>
          </cell>
          <cell r="J107">
            <v>2000000</v>
          </cell>
        </row>
        <row r="108">
          <cell r="B108" t="str">
            <v>313</v>
          </cell>
          <cell r="E108">
            <v>0</v>
          </cell>
          <cell r="F108">
            <v>0</v>
          </cell>
          <cell r="I108">
            <v>0</v>
          </cell>
          <cell r="J108">
            <v>2000000</v>
          </cell>
        </row>
        <row r="109">
          <cell r="B109" t="str">
            <v>313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</row>
        <row r="110">
          <cell r="B110" t="str">
            <v>313</v>
          </cell>
          <cell r="E110">
            <v>0</v>
          </cell>
          <cell r="F110">
            <v>0</v>
          </cell>
          <cell r="I110">
            <v>0</v>
          </cell>
          <cell r="J110">
            <v>0</v>
          </cell>
        </row>
        <row r="111">
          <cell r="B111" t="str">
            <v>313</v>
          </cell>
          <cell r="E111">
            <v>0</v>
          </cell>
          <cell r="F111">
            <v>0</v>
          </cell>
          <cell r="I111">
            <v>0</v>
          </cell>
          <cell r="J111">
            <v>0</v>
          </cell>
        </row>
        <row r="112">
          <cell r="B112" t="str">
            <v>313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</row>
        <row r="113">
          <cell r="B113" t="str">
            <v>313</v>
          </cell>
          <cell r="I113">
            <v>0</v>
          </cell>
          <cell r="J113">
            <v>0</v>
          </cell>
        </row>
        <row r="114">
          <cell r="B114" t="str">
            <v>313</v>
          </cell>
          <cell r="I114">
            <v>0</v>
          </cell>
          <cell r="J114">
            <v>0</v>
          </cell>
        </row>
        <row r="115">
          <cell r="B115" t="str">
            <v>313</v>
          </cell>
          <cell r="I115">
            <v>0</v>
          </cell>
          <cell r="J115">
            <v>0</v>
          </cell>
        </row>
        <row r="116">
          <cell r="B116" t="str">
            <v>313</v>
          </cell>
          <cell r="I116">
            <v>0</v>
          </cell>
          <cell r="J116">
            <v>0</v>
          </cell>
        </row>
        <row r="117">
          <cell r="B117" t="str">
            <v>313</v>
          </cell>
          <cell r="I117">
            <v>0</v>
          </cell>
          <cell r="J117">
            <v>0</v>
          </cell>
        </row>
        <row r="118">
          <cell r="E118">
            <v>0</v>
          </cell>
          <cell r="F118">
            <v>0</v>
          </cell>
          <cell r="I118">
            <v>0</v>
          </cell>
          <cell r="J118">
            <v>0</v>
          </cell>
        </row>
        <row r="119">
          <cell r="B119" t="str">
            <v>314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</row>
        <row r="120">
          <cell r="B120" t="str">
            <v>314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</row>
        <row r="121">
          <cell r="B121" t="str">
            <v>315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</row>
        <row r="122">
          <cell r="E122">
            <v>0</v>
          </cell>
          <cell r="F122">
            <v>0</v>
          </cell>
          <cell r="I122">
            <v>0</v>
          </cell>
          <cell r="J122">
            <v>0</v>
          </cell>
        </row>
        <row r="123">
          <cell r="B123" t="str">
            <v>334</v>
          </cell>
          <cell r="I123">
            <v>0</v>
          </cell>
          <cell r="J123">
            <v>0</v>
          </cell>
        </row>
        <row r="124">
          <cell r="B124" t="str">
            <v>316</v>
          </cell>
          <cell r="I124">
            <v>0</v>
          </cell>
          <cell r="J124">
            <v>0</v>
          </cell>
        </row>
        <row r="125">
          <cell r="B125" t="str">
            <v>316</v>
          </cell>
          <cell r="I125">
            <v>0</v>
          </cell>
          <cell r="J125">
            <v>0</v>
          </cell>
        </row>
        <row r="126">
          <cell r="B126" t="str">
            <v>316</v>
          </cell>
          <cell r="I126">
            <v>0</v>
          </cell>
          <cell r="J126">
            <v>0</v>
          </cell>
        </row>
        <row r="127">
          <cell r="B127" t="str">
            <v>317</v>
          </cell>
          <cell r="I127">
            <v>0</v>
          </cell>
          <cell r="J127">
            <v>0</v>
          </cell>
        </row>
        <row r="128">
          <cell r="E128">
            <v>0</v>
          </cell>
          <cell r="F128">
            <v>0</v>
          </cell>
          <cell r="I128">
            <v>0</v>
          </cell>
          <cell r="J128">
            <v>0</v>
          </cell>
        </row>
        <row r="129">
          <cell r="B129" t="str">
            <v>319</v>
          </cell>
          <cell r="I129">
            <v>0</v>
          </cell>
          <cell r="J129">
            <v>0</v>
          </cell>
        </row>
        <row r="130">
          <cell r="B130" t="str">
            <v>319</v>
          </cell>
          <cell r="I130">
            <v>0</v>
          </cell>
          <cell r="J130">
            <v>0</v>
          </cell>
        </row>
        <row r="131">
          <cell r="B131" t="str">
            <v>319</v>
          </cell>
          <cell r="I131">
            <v>0</v>
          </cell>
          <cell r="J131">
            <v>0</v>
          </cell>
        </row>
        <row r="132">
          <cell r="B132" t="str">
            <v>319</v>
          </cell>
          <cell r="I132">
            <v>0</v>
          </cell>
          <cell r="J132">
            <v>0</v>
          </cell>
        </row>
        <row r="133">
          <cell r="B133" t="str">
            <v>319</v>
          </cell>
          <cell r="I133">
            <v>0</v>
          </cell>
          <cell r="J133">
            <v>0</v>
          </cell>
        </row>
        <row r="134">
          <cell r="B134" t="str">
            <v>319</v>
          </cell>
          <cell r="I134">
            <v>0</v>
          </cell>
          <cell r="J134">
            <v>0</v>
          </cell>
        </row>
        <row r="135">
          <cell r="B135" t="str">
            <v>318</v>
          </cell>
          <cell r="I135">
            <v>0</v>
          </cell>
          <cell r="J135">
            <v>0</v>
          </cell>
        </row>
        <row r="136">
          <cell r="B136" t="str">
            <v>319</v>
          </cell>
          <cell r="I136">
            <v>0</v>
          </cell>
          <cell r="J136">
            <v>0</v>
          </cell>
        </row>
        <row r="137">
          <cell r="E137">
            <v>0</v>
          </cell>
          <cell r="F137">
            <v>0</v>
          </cell>
          <cell r="I137">
            <v>0</v>
          </cell>
          <cell r="J137">
            <v>0</v>
          </cell>
        </row>
        <row r="138">
          <cell r="B138" t="str">
            <v>320</v>
          </cell>
          <cell r="I138">
            <v>0</v>
          </cell>
          <cell r="J138">
            <v>0</v>
          </cell>
        </row>
        <row r="139">
          <cell r="B139" t="str">
            <v>320</v>
          </cell>
          <cell r="I139">
            <v>0</v>
          </cell>
          <cell r="J139">
            <v>0</v>
          </cell>
        </row>
        <row r="140">
          <cell r="E140">
            <v>0</v>
          </cell>
          <cell r="F140">
            <v>0</v>
          </cell>
          <cell r="I140">
            <v>0</v>
          </cell>
          <cell r="J140">
            <v>0</v>
          </cell>
        </row>
        <row r="141">
          <cell r="B141" t="str">
            <v>320</v>
          </cell>
          <cell r="I141">
            <v>0</v>
          </cell>
          <cell r="J141">
            <v>0</v>
          </cell>
        </row>
        <row r="142">
          <cell r="B142" t="str">
            <v>320</v>
          </cell>
          <cell r="I142">
            <v>0</v>
          </cell>
          <cell r="J142">
            <v>0</v>
          </cell>
        </row>
        <row r="143">
          <cell r="B143" t="str">
            <v>338</v>
          </cell>
          <cell r="I143">
            <v>0</v>
          </cell>
          <cell r="J143">
            <v>0</v>
          </cell>
        </row>
        <row r="144">
          <cell r="B144" t="str">
            <v>339</v>
          </cell>
          <cell r="I144">
            <v>0</v>
          </cell>
          <cell r="J144">
            <v>0</v>
          </cell>
        </row>
        <row r="145">
          <cell r="B145" t="str">
            <v>319</v>
          </cell>
          <cell r="I145">
            <v>0</v>
          </cell>
          <cell r="J145">
            <v>0</v>
          </cell>
        </row>
        <row r="146">
          <cell r="B146" t="str">
            <v>341</v>
          </cell>
          <cell r="I146">
            <v>0</v>
          </cell>
          <cell r="J146">
            <v>0</v>
          </cell>
        </row>
        <row r="147">
          <cell r="E147">
            <v>0</v>
          </cell>
          <cell r="F147">
            <v>0</v>
          </cell>
          <cell r="I147">
            <v>0</v>
          </cell>
          <cell r="J147">
            <v>0</v>
          </cell>
        </row>
        <row r="148">
          <cell r="B148" t="str">
            <v>321</v>
          </cell>
          <cell r="I148">
            <v>0</v>
          </cell>
          <cell r="J148">
            <v>0</v>
          </cell>
        </row>
        <row r="149">
          <cell r="B149" t="str">
            <v>321</v>
          </cell>
          <cell r="I149">
            <v>0</v>
          </cell>
          <cell r="J149">
            <v>0</v>
          </cell>
        </row>
        <row r="150">
          <cell r="B150" t="str">
            <v>321</v>
          </cell>
          <cell r="I150">
            <v>0</v>
          </cell>
          <cell r="J150">
            <v>0</v>
          </cell>
        </row>
        <row r="151">
          <cell r="B151" t="str">
            <v>321</v>
          </cell>
          <cell r="I151">
            <v>0</v>
          </cell>
          <cell r="J151">
            <v>0</v>
          </cell>
        </row>
        <row r="152">
          <cell r="E152">
            <v>0</v>
          </cell>
          <cell r="F152">
            <v>0</v>
          </cell>
          <cell r="I152">
            <v>0</v>
          </cell>
          <cell r="J152">
            <v>0</v>
          </cell>
        </row>
        <row r="153">
          <cell r="B153" t="str">
            <v>322</v>
          </cell>
          <cell r="I153">
            <v>0</v>
          </cell>
          <cell r="J153">
            <v>0</v>
          </cell>
        </row>
        <row r="154">
          <cell r="B154" t="str">
            <v>322</v>
          </cell>
          <cell r="I154">
            <v>0</v>
          </cell>
          <cell r="J154">
            <v>0</v>
          </cell>
        </row>
        <row r="155">
          <cell r="B155" t="str">
            <v>322</v>
          </cell>
          <cell r="I155">
            <v>0</v>
          </cell>
          <cell r="J155">
            <v>0</v>
          </cell>
        </row>
        <row r="156">
          <cell r="B156" t="str">
            <v>322</v>
          </cell>
          <cell r="I156">
            <v>0</v>
          </cell>
          <cell r="J156">
            <v>0</v>
          </cell>
        </row>
        <row r="157">
          <cell r="E157">
            <v>0</v>
          </cell>
          <cell r="F157">
            <v>0</v>
          </cell>
          <cell r="I157">
            <v>0</v>
          </cell>
          <cell r="J157">
            <v>0</v>
          </cell>
        </row>
        <row r="158">
          <cell r="B158" t="str">
            <v>343</v>
          </cell>
          <cell r="I158">
            <v>0</v>
          </cell>
          <cell r="J158">
            <v>0</v>
          </cell>
        </row>
        <row r="159">
          <cell r="B159" t="str">
            <v>343</v>
          </cell>
          <cell r="I159">
            <v>0</v>
          </cell>
          <cell r="J159">
            <v>0</v>
          </cell>
        </row>
        <row r="160">
          <cell r="B160" t="str">
            <v>323</v>
          </cell>
          <cell r="I160">
            <v>0</v>
          </cell>
          <cell r="J160">
            <v>0</v>
          </cell>
        </row>
        <row r="161">
          <cell r="E161">
            <v>0</v>
          </cell>
          <cell r="F161">
            <v>0</v>
          </cell>
          <cell r="I161">
            <v>0</v>
          </cell>
          <cell r="J161">
            <v>19000000000</v>
          </cell>
        </row>
        <row r="162">
          <cell r="B162">
            <v>411</v>
          </cell>
          <cell r="I162">
            <v>0</v>
          </cell>
          <cell r="J162">
            <v>19000000000</v>
          </cell>
        </row>
        <row r="163">
          <cell r="B163">
            <v>412</v>
          </cell>
          <cell r="I163">
            <v>0</v>
          </cell>
          <cell r="J163">
            <v>0</v>
          </cell>
        </row>
        <row r="164">
          <cell r="B164">
            <v>413</v>
          </cell>
          <cell r="I164">
            <v>0</v>
          </cell>
          <cell r="J164">
            <v>0</v>
          </cell>
        </row>
        <row r="165">
          <cell r="B165">
            <v>414</v>
          </cell>
          <cell r="I165">
            <v>0</v>
          </cell>
          <cell r="J165">
            <v>0</v>
          </cell>
        </row>
        <row r="166">
          <cell r="B166">
            <v>416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</row>
        <row r="167">
          <cell r="E167">
            <v>0</v>
          </cell>
          <cell r="F167">
            <v>0</v>
          </cell>
          <cell r="I167">
            <v>0</v>
          </cell>
          <cell r="J167">
            <v>0</v>
          </cell>
        </row>
        <row r="168">
          <cell r="B168">
            <v>417</v>
          </cell>
          <cell r="I168">
            <v>0</v>
          </cell>
          <cell r="J168">
            <v>0</v>
          </cell>
        </row>
        <row r="169">
          <cell r="B169">
            <v>417</v>
          </cell>
          <cell r="I169">
            <v>0</v>
          </cell>
          <cell r="J169">
            <v>0</v>
          </cell>
        </row>
        <row r="170">
          <cell r="B170" t="str">
            <v>418</v>
          </cell>
          <cell r="I170">
            <v>0</v>
          </cell>
          <cell r="J170">
            <v>0</v>
          </cell>
        </row>
        <row r="171">
          <cell r="B171">
            <v>419</v>
          </cell>
          <cell r="I171">
            <v>0</v>
          </cell>
          <cell r="J171">
            <v>0</v>
          </cell>
        </row>
        <row r="172">
          <cell r="B172">
            <v>420</v>
          </cell>
          <cell r="I172">
            <v>0</v>
          </cell>
          <cell r="J172">
            <v>0</v>
          </cell>
        </row>
        <row r="173">
          <cell r="B173">
            <v>415</v>
          </cell>
          <cell r="I173">
            <v>0</v>
          </cell>
          <cell r="J173">
            <v>0</v>
          </cell>
        </row>
        <row r="174">
          <cell r="E174">
            <v>0</v>
          </cell>
          <cell r="F174">
            <v>0</v>
          </cell>
          <cell r="I174">
            <v>25250000</v>
          </cell>
          <cell r="J174">
            <v>0</v>
          </cell>
        </row>
        <row r="175">
          <cell r="B175" t="str">
            <v>421a</v>
          </cell>
          <cell r="I175">
            <v>0</v>
          </cell>
          <cell r="J175">
            <v>0</v>
          </cell>
        </row>
        <row r="176">
          <cell r="B176" t="str">
            <v>421b</v>
          </cell>
          <cell r="I176">
            <v>25250000</v>
          </cell>
          <cell r="J176">
            <v>0</v>
          </cell>
        </row>
        <row r="177">
          <cell r="B177">
            <v>422</v>
          </cell>
          <cell r="I177">
            <v>0</v>
          </cell>
          <cell r="J177">
            <v>0</v>
          </cell>
        </row>
        <row r="178">
          <cell r="E178">
            <v>0</v>
          </cell>
          <cell r="F178">
            <v>0</v>
          </cell>
          <cell r="I178">
            <v>0</v>
          </cell>
          <cell r="J178">
            <v>0</v>
          </cell>
        </row>
        <row r="179">
          <cell r="I179">
            <v>0</v>
          </cell>
          <cell r="J179">
            <v>0</v>
          </cell>
        </row>
        <row r="180">
          <cell r="I180">
            <v>0</v>
          </cell>
          <cell r="J180">
            <v>0</v>
          </cell>
        </row>
        <row r="181">
          <cell r="I181">
            <v>0</v>
          </cell>
          <cell r="J181">
            <v>0</v>
          </cell>
        </row>
        <row r="182">
          <cell r="I182">
            <v>0</v>
          </cell>
          <cell r="J182">
            <v>0</v>
          </cell>
        </row>
        <row r="183">
          <cell r="I183">
            <v>0</v>
          </cell>
          <cell r="J183">
            <v>0</v>
          </cell>
        </row>
        <row r="184">
          <cell r="I184">
            <v>0</v>
          </cell>
          <cell r="J184">
            <v>0</v>
          </cell>
        </row>
        <row r="185">
          <cell r="I185">
            <v>0</v>
          </cell>
          <cell r="J185">
            <v>0</v>
          </cell>
        </row>
        <row r="186">
          <cell r="E186">
            <v>0</v>
          </cell>
          <cell r="F186">
            <v>0</v>
          </cell>
          <cell r="I186">
            <v>0</v>
          </cell>
          <cell r="J186">
            <v>0</v>
          </cell>
        </row>
        <row r="187">
          <cell r="I187">
            <v>0</v>
          </cell>
          <cell r="J187">
            <v>0</v>
          </cell>
        </row>
        <row r="188">
          <cell r="I188">
            <v>0</v>
          </cell>
          <cell r="J188">
            <v>0</v>
          </cell>
        </row>
        <row r="189">
          <cell r="I189">
            <v>0</v>
          </cell>
          <cell r="J189">
            <v>0</v>
          </cell>
        </row>
        <row r="190">
          <cell r="I190">
            <v>0</v>
          </cell>
          <cell r="J190">
            <v>0</v>
          </cell>
        </row>
        <row r="191">
          <cell r="I191">
            <v>0</v>
          </cell>
          <cell r="J191">
            <v>0</v>
          </cell>
        </row>
        <row r="192">
          <cell r="E192">
            <v>0</v>
          </cell>
          <cell r="F192">
            <v>0</v>
          </cell>
          <cell r="I192">
            <v>0</v>
          </cell>
          <cell r="J192">
            <v>0</v>
          </cell>
        </row>
        <row r="193">
          <cell r="I193">
            <v>0</v>
          </cell>
          <cell r="J193">
            <v>0</v>
          </cell>
        </row>
        <row r="194">
          <cell r="I194">
            <v>0</v>
          </cell>
          <cell r="J194">
            <v>0</v>
          </cell>
        </row>
        <row r="195">
          <cell r="I195">
            <v>0</v>
          </cell>
          <cell r="J195">
            <v>0</v>
          </cell>
        </row>
        <row r="196">
          <cell r="I196">
            <v>0</v>
          </cell>
          <cell r="J196">
            <v>0</v>
          </cell>
        </row>
        <row r="197">
          <cell r="E197">
            <v>0</v>
          </cell>
          <cell r="F197">
            <v>0</v>
          </cell>
          <cell r="I197">
            <v>0</v>
          </cell>
          <cell r="J197">
            <v>0</v>
          </cell>
        </row>
        <row r="198">
          <cell r="I198">
            <v>0</v>
          </cell>
          <cell r="J198">
            <v>0</v>
          </cell>
        </row>
        <row r="199">
          <cell r="I199">
            <v>0</v>
          </cell>
          <cell r="J199">
            <v>0</v>
          </cell>
        </row>
        <row r="200">
          <cell r="I200">
            <v>0</v>
          </cell>
          <cell r="J200">
            <v>0</v>
          </cell>
        </row>
        <row r="201">
          <cell r="I201">
            <v>0</v>
          </cell>
          <cell r="J201">
            <v>0</v>
          </cell>
        </row>
        <row r="202">
          <cell r="I202">
            <v>0</v>
          </cell>
          <cell r="J202">
            <v>0</v>
          </cell>
        </row>
        <row r="203">
          <cell r="I203">
            <v>0</v>
          </cell>
          <cell r="J203">
            <v>0</v>
          </cell>
        </row>
        <row r="204">
          <cell r="I204">
            <v>0</v>
          </cell>
          <cell r="J204">
            <v>0</v>
          </cell>
        </row>
        <row r="205">
          <cell r="E205">
            <v>0</v>
          </cell>
          <cell r="F205">
            <v>0</v>
          </cell>
          <cell r="I205">
            <v>0</v>
          </cell>
          <cell r="J205">
            <v>0</v>
          </cell>
        </row>
        <row r="206">
          <cell r="I206">
            <v>0</v>
          </cell>
          <cell r="J206">
            <v>0</v>
          </cell>
        </row>
        <row r="207">
          <cell r="I207">
            <v>0</v>
          </cell>
          <cell r="J207">
            <v>0</v>
          </cell>
        </row>
        <row r="208">
          <cell r="I208">
            <v>0</v>
          </cell>
          <cell r="J208">
            <v>0</v>
          </cell>
        </row>
        <row r="209">
          <cell r="I209">
            <v>0</v>
          </cell>
          <cell r="J209">
            <v>0</v>
          </cell>
        </row>
        <row r="210">
          <cell r="I210">
            <v>0</v>
          </cell>
          <cell r="J210">
            <v>0</v>
          </cell>
        </row>
        <row r="211">
          <cell r="I211">
            <v>0</v>
          </cell>
          <cell r="J211">
            <v>0</v>
          </cell>
        </row>
        <row r="212">
          <cell r="I212">
            <v>0</v>
          </cell>
          <cell r="J212">
            <v>0</v>
          </cell>
        </row>
        <row r="213">
          <cell r="I213">
            <v>0</v>
          </cell>
          <cell r="J213">
            <v>0</v>
          </cell>
        </row>
        <row r="214">
          <cell r="I214">
            <v>0</v>
          </cell>
          <cell r="J214">
            <v>0</v>
          </cell>
        </row>
        <row r="215">
          <cell r="I215">
            <v>0</v>
          </cell>
          <cell r="J215">
            <v>0</v>
          </cell>
        </row>
        <row r="216">
          <cell r="E216">
            <v>0</v>
          </cell>
          <cell r="F216">
            <v>0</v>
          </cell>
          <cell r="I216">
            <v>0</v>
          </cell>
          <cell r="J216">
            <v>0</v>
          </cell>
        </row>
        <row r="217">
          <cell r="E217">
            <v>0</v>
          </cell>
          <cell r="F217">
            <v>0</v>
          </cell>
          <cell r="I217">
            <v>0</v>
          </cell>
          <cell r="J217">
            <v>0</v>
          </cell>
        </row>
        <row r="218">
          <cell r="E218">
            <v>0</v>
          </cell>
          <cell r="F218">
            <v>0</v>
          </cell>
          <cell r="I218">
            <v>0</v>
          </cell>
          <cell r="J218">
            <v>0</v>
          </cell>
        </row>
        <row r="219">
          <cell r="E219">
            <v>0</v>
          </cell>
          <cell r="F219">
            <v>0</v>
          </cell>
          <cell r="I219">
            <v>0</v>
          </cell>
          <cell r="J219">
            <v>0</v>
          </cell>
        </row>
      </sheetData>
      <sheetData sheetId="7">
        <row r="11">
          <cell r="B11">
            <v>110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selection activeCell="H4" sqref="H4"/>
    </sheetView>
  </sheetViews>
  <sheetFormatPr defaultColWidth="53.8984375" defaultRowHeight="13.2" x14ac:dyDescent="0.25"/>
  <cols>
    <col min="1" max="1" width="9.09765625" style="1" bestFit="1" customWidth="1"/>
    <col min="2" max="2" width="14.3984375" style="1" bestFit="1" customWidth="1"/>
    <col min="3" max="3" width="19.8984375" style="1" customWidth="1"/>
    <col min="4" max="4" width="22.3984375" style="1" customWidth="1"/>
    <col min="5" max="5" width="6.09765625" style="1" bestFit="1" customWidth="1"/>
    <col min="6" max="7" width="12" style="1" bestFit="1" customWidth="1"/>
    <col min="8" max="16384" width="53.8984375" style="1"/>
  </cols>
  <sheetData>
    <row r="1" spans="1:7" ht="15.6" x14ac:dyDescent="0.3">
      <c r="A1" s="226" t="s">
        <v>87</v>
      </c>
      <c r="B1" s="226"/>
      <c r="C1" s="226"/>
      <c r="D1" s="226"/>
      <c r="E1" s="13"/>
      <c r="F1" s="13"/>
      <c r="G1" s="13"/>
    </row>
    <row r="2" spans="1:7" x14ac:dyDescent="0.25">
      <c r="A2" s="227"/>
      <c r="B2" s="227"/>
      <c r="C2" s="227"/>
      <c r="D2" s="227"/>
      <c r="E2" s="13"/>
      <c r="F2" s="13"/>
      <c r="G2" s="13"/>
    </row>
    <row r="3" spans="1:7" x14ac:dyDescent="0.25">
      <c r="A3" s="12"/>
      <c r="B3" s="12"/>
      <c r="C3" s="12"/>
      <c r="D3" s="12"/>
      <c r="E3" s="13"/>
      <c r="F3" s="13"/>
      <c r="G3" s="13"/>
    </row>
    <row r="4" spans="1:7" ht="20.399999999999999" x14ac:dyDescent="0.35">
      <c r="A4" s="228" t="s">
        <v>25</v>
      </c>
      <c r="B4" s="228"/>
      <c r="C4" s="228"/>
      <c r="D4" s="228"/>
      <c r="E4" s="228"/>
      <c r="F4" s="228"/>
      <c r="G4" s="228"/>
    </row>
    <row r="5" spans="1:7" x14ac:dyDescent="0.25">
      <c r="A5" s="229" t="s">
        <v>88</v>
      </c>
      <c r="B5" s="229"/>
      <c r="C5" s="229"/>
      <c r="D5" s="229"/>
      <c r="E5" s="229"/>
      <c r="F5" s="229"/>
      <c r="G5" s="229"/>
    </row>
    <row r="6" spans="1:7" x14ac:dyDescent="0.25">
      <c r="A6" s="229" t="s">
        <v>89</v>
      </c>
      <c r="B6" s="229"/>
      <c r="C6" s="229"/>
      <c r="D6" s="229"/>
      <c r="E6" s="229"/>
      <c r="F6" s="229"/>
      <c r="G6" s="229"/>
    </row>
    <row r="7" spans="1:7" x14ac:dyDescent="0.25">
      <c r="F7" s="232" t="s">
        <v>125</v>
      </c>
      <c r="G7" s="232"/>
    </row>
    <row r="8" spans="1:7" ht="13.8" x14ac:dyDescent="0.25">
      <c r="A8" s="233" t="s">
        <v>2</v>
      </c>
      <c r="B8" s="233"/>
      <c r="C8" s="233" t="s">
        <v>26</v>
      </c>
      <c r="D8" s="233" t="s">
        <v>3</v>
      </c>
      <c r="E8" s="233" t="s">
        <v>18</v>
      </c>
      <c r="F8" s="233" t="s">
        <v>19</v>
      </c>
      <c r="G8" s="233"/>
    </row>
    <row r="9" spans="1:7" ht="13.8" x14ac:dyDescent="0.25">
      <c r="A9" s="16" t="s">
        <v>7</v>
      </c>
      <c r="B9" s="16" t="s">
        <v>8</v>
      </c>
      <c r="C9" s="233"/>
      <c r="D9" s="233"/>
      <c r="E9" s="233"/>
      <c r="F9" s="17" t="s">
        <v>9</v>
      </c>
      <c r="G9" s="17" t="s">
        <v>10</v>
      </c>
    </row>
    <row r="10" spans="1:7" ht="13.8" x14ac:dyDescent="0.25">
      <c r="A10" s="18"/>
      <c r="B10" s="19"/>
      <c r="C10" s="20"/>
      <c r="D10" s="133" t="s">
        <v>20</v>
      </c>
      <c r="E10" s="133"/>
      <c r="F10" s="22">
        <v>0</v>
      </c>
      <c r="G10" s="37">
        <f>F28-G28</f>
        <v>11582491777</v>
      </c>
    </row>
    <row r="11" spans="1:7" ht="13.8" x14ac:dyDescent="0.25">
      <c r="A11" s="18"/>
      <c r="B11" s="19"/>
      <c r="C11" s="20"/>
      <c r="D11" s="214" t="s">
        <v>532</v>
      </c>
      <c r="E11" s="214"/>
      <c r="F11" s="22"/>
      <c r="G11" s="37"/>
    </row>
    <row r="12" spans="1:7" ht="26.4" x14ac:dyDescent="0.25">
      <c r="A12" s="81">
        <v>44107</v>
      </c>
      <c r="B12" s="99" t="s">
        <v>97</v>
      </c>
      <c r="C12" s="154" t="s">
        <v>114</v>
      </c>
      <c r="D12" s="100" t="s">
        <v>105</v>
      </c>
      <c r="E12" s="84">
        <v>131</v>
      </c>
      <c r="F12" s="85">
        <v>0</v>
      </c>
      <c r="G12" s="85">
        <v>15676190</v>
      </c>
    </row>
    <row r="13" spans="1:7" ht="26.4" x14ac:dyDescent="0.25">
      <c r="A13" s="81">
        <v>44114</v>
      </c>
      <c r="B13" s="99" t="s">
        <v>98</v>
      </c>
      <c r="C13" s="154" t="s">
        <v>115</v>
      </c>
      <c r="D13" s="100" t="s">
        <v>106</v>
      </c>
      <c r="E13" s="84">
        <v>131</v>
      </c>
      <c r="F13" s="85">
        <v>0</v>
      </c>
      <c r="G13" s="85">
        <v>1215010</v>
      </c>
    </row>
    <row r="14" spans="1:7" ht="26.4" x14ac:dyDescent="0.25">
      <c r="A14" s="81">
        <v>44118</v>
      </c>
      <c r="B14" s="99" t="s">
        <v>99</v>
      </c>
      <c r="C14" s="154" t="s">
        <v>116</v>
      </c>
      <c r="D14" s="100" t="s">
        <v>107</v>
      </c>
      <c r="E14" s="84">
        <v>131</v>
      </c>
      <c r="F14" s="85">
        <v>0</v>
      </c>
      <c r="G14" s="85">
        <v>15576845</v>
      </c>
    </row>
    <row r="15" spans="1:7" ht="26.4" x14ac:dyDescent="0.25">
      <c r="A15" s="81">
        <v>44131</v>
      </c>
      <c r="B15" s="99" t="s">
        <v>100</v>
      </c>
      <c r="C15" s="154" t="s">
        <v>117</v>
      </c>
      <c r="D15" s="100" t="s">
        <v>108</v>
      </c>
      <c r="E15" s="84">
        <v>131</v>
      </c>
      <c r="F15" s="85">
        <v>0</v>
      </c>
      <c r="G15" s="85">
        <v>76564000</v>
      </c>
    </row>
    <row r="16" spans="1:7" ht="26.4" x14ac:dyDescent="0.25">
      <c r="A16" s="81">
        <v>44136</v>
      </c>
      <c r="B16" s="99" t="s">
        <v>101</v>
      </c>
      <c r="C16" s="154" t="s">
        <v>118</v>
      </c>
      <c r="D16" s="100" t="s">
        <v>109</v>
      </c>
      <c r="E16" s="84">
        <v>131</v>
      </c>
      <c r="F16" s="85">
        <v>0</v>
      </c>
      <c r="G16" s="85">
        <v>10985732</v>
      </c>
    </row>
    <row r="17" spans="1:9" ht="26.4" x14ac:dyDescent="0.25">
      <c r="A17" s="81">
        <v>44143</v>
      </c>
      <c r="B17" s="99" t="s">
        <v>102</v>
      </c>
      <c r="C17" s="154" t="s">
        <v>119</v>
      </c>
      <c r="D17" s="100" t="s">
        <v>110</v>
      </c>
      <c r="E17" s="84">
        <v>131</v>
      </c>
      <c r="F17" s="85">
        <v>0</v>
      </c>
      <c r="G17" s="85">
        <v>70572385</v>
      </c>
    </row>
    <row r="18" spans="1:9" ht="26.4" x14ac:dyDescent="0.25">
      <c r="A18" s="81">
        <v>44146</v>
      </c>
      <c r="B18" s="99" t="s">
        <v>103</v>
      </c>
      <c r="C18" s="154" t="s">
        <v>120</v>
      </c>
      <c r="D18" s="100" t="s">
        <v>111</v>
      </c>
      <c r="E18" s="84">
        <v>131</v>
      </c>
      <c r="F18" s="85">
        <v>0</v>
      </c>
      <c r="G18" s="85">
        <v>98010370</v>
      </c>
    </row>
    <row r="19" spans="1:9" ht="26.4" x14ac:dyDescent="0.25">
      <c r="A19" s="81">
        <v>44154</v>
      </c>
      <c r="B19" s="99" t="s">
        <v>104</v>
      </c>
      <c r="C19" s="154" t="s">
        <v>122</v>
      </c>
      <c r="D19" s="100" t="s">
        <v>121</v>
      </c>
      <c r="E19" s="84">
        <v>131</v>
      </c>
      <c r="F19" s="85">
        <v>0</v>
      </c>
      <c r="G19" s="85">
        <f>56770106+5989051</f>
        <v>62759157</v>
      </c>
    </row>
    <row r="20" spans="1:9" ht="26.4" x14ac:dyDescent="0.25">
      <c r="A20" s="81">
        <v>44167</v>
      </c>
      <c r="B20" s="99" t="s">
        <v>426</v>
      </c>
      <c r="C20" s="154" t="s">
        <v>448</v>
      </c>
      <c r="D20" s="100" t="s">
        <v>431</v>
      </c>
      <c r="E20" s="84">
        <v>131</v>
      </c>
      <c r="F20" s="85">
        <v>0</v>
      </c>
      <c r="G20" s="85">
        <v>917905</v>
      </c>
    </row>
    <row r="21" spans="1:9" ht="26.4" x14ac:dyDescent="0.25">
      <c r="A21" s="81">
        <v>44182</v>
      </c>
      <c r="B21" s="99" t="s">
        <v>425</v>
      </c>
      <c r="C21" s="154" t="s">
        <v>449</v>
      </c>
      <c r="D21" s="100" t="s">
        <v>432</v>
      </c>
      <c r="E21" s="84">
        <v>131</v>
      </c>
      <c r="F21" s="85">
        <v>0</v>
      </c>
      <c r="G21" s="85">
        <v>15676190</v>
      </c>
    </row>
    <row r="22" spans="1:9" ht="26.4" x14ac:dyDescent="0.25">
      <c r="A22" s="81">
        <v>44187</v>
      </c>
      <c r="B22" s="99" t="s">
        <v>427</v>
      </c>
      <c r="C22" s="154" t="s">
        <v>450</v>
      </c>
      <c r="D22" s="100" t="s">
        <v>429</v>
      </c>
      <c r="E22" s="84">
        <v>131</v>
      </c>
      <c r="F22" s="85">
        <v>0</v>
      </c>
      <c r="G22" s="85">
        <v>12190476</v>
      </c>
    </row>
    <row r="23" spans="1:9" s="86" customFormat="1" ht="26.4" x14ac:dyDescent="0.25">
      <c r="A23" s="81">
        <v>44188</v>
      </c>
      <c r="B23" s="99" t="s">
        <v>428</v>
      </c>
      <c r="C23" s="305" t="s">
        <v>451</v>
      </c>
      <c r="D23" s="100" t="s">
        <v>430</v>
      </c>
      <c r="E23" s="84">
        <v>131</v>
      </c>
      <c r="F23" s="85">
        <v>0</v>
      </c>
      <c r="G23" s="85">
        <v>4800000</v>
      </c>
    </row>
    <row r="24" spans="1:9" ht="26.4" x14ac:dyDescent="0.25">
      <c r="A24" s="81">
        <v>44193</v>
      </c>
      <c r="B24" s="99" t="s">
        <v>94</v>
      </c>
      <c r="C24" s="154" t="s">
        <v>123</v>
      </c>
      <c r="D24" s="100" t="s">
        <v>93</v>
      </c>
      <c r="E24" s="84">
        <v>131</v>
      </c>
      <c r="F24" s="85">
        <v>0</v>
      </c>
      <c r="G24" s="85">
        <v>348381</v>
      </c>
    </row>
    <row r="25" spans="1:9" ht="26.4" x14ac:dyDescent="0.25">
      <c r="A25" s="81">
        <v>44194</v>
      </c>
      <c r="B25" s="99" t="s">
        <v>95</v>
      </c>
      <c r="C25" s="154" t="s">
        <v>124</v>
      </c>
      <c r="D25" s="100" t="s">
        <v>92</v>
      </c>
      <c r="E25" s="84">
        <v>131</v>
      </c>
      <c r="F25" s="85">
        <v>0</v>
      </c>
      <c r="G25" s="85">
        <v>30996000</v>
      </c>
    </row>
    <row r="26" spans="1:9" ht="13.8" x14ac:dyDescent="0.25">
      <c r="A26" s="81"/>
      <c r="B26" s="99"/>
      <c r="C26" s="139"/>
      <c r="D26" s="216" t="s">
        <v>532</v>
      </c>
      <c r="E26" s="84"/>
      <c r="F26" s="85"/>
      <c r="G26" s="85"/>
    </row>
    <row r="27" spans="1:9" ht="13.8" x14ac:dyDescent="0.25">
      <c r="A27" s="81">
        <v>44196</v>
      </c>
      <c r="B27" s="99" t="s">
        <v>96</v>
      </c>
      <c r="C27" s="139"/>
      <c r="D27" s="100" t="s">
        <v>251</v>
      </c>
      <c r="E27" s="84">
        <v>911</v>
      </c>
      <c r="F27" s="85">
        <v>15309989036</v>
      </c>
      <c r="G27" s="85"/>
    </row>
    <row r="28" spans="1:9" ht="13.8" x14ac:dyDescent="0.25">
      <c r="A28" s="23"/>
      <c r="B28" s="19"/>
      <c r="C28" s="20"/>
      <c r="D28" s="38" t="s">
        <v>113</v>
      </c>
      <c r="E28" s="38"/>
      <c r="F28" s="37">
        <v>15309989036</v>
      </c>
      <c r="G28" s="37">
        <v>3727497259</v>
      </c>
    </row>
    <row r="29" spans="1:9" ht="13.8" x14ac:dyDescent="0.25">
      <c r="A29" s="39"/>
      <c r="B29" s="40"/>
      <c r="C29" s="40"/>
      <c r="D29" s="38" t="s">
        <v>22</v>
      </c>
      <c r="E29" s="38"/>
      <c r="F29" s="37"/>
      <c r="G29" s="37"/>
    </row>
    <row r="30" spans="1:9" ht="13.8" x14ac:dyDescent="0.25">
      <c r="C30" s="9"/>
      <c r="E30" s="234" t="s">
        <v>91</v>
      </c>
      <c r="F30" s="234"/>
      <c r="G30" s="234"/>
      <c r="H30" s="11"/>
      <c r="I30" s="11"/>
    </row>
    <row r="31" spans="1:9" ht="13.8" x14ac:dyDescent="0.25">
      <c r="A31" s="230" t="s">
        <v>27</v>
      </c>
      <c r="B31" s="230"/>
      <c r="C31" s="14" t="s">
        <v>16</v>
      </c>
      <c r="E31" s="230" t="s">
        <v>28</v>
      </c>
      <c r="F31" s="230"/>
      <c r="G31" s="230"/>
    </row>
    <row r="32" spans="1:9" x14ac:dyDescent="0.25">
      <c r="A32" s="231" t="s">
        <v>29</v>
      </c>
      <c r="B32" s="231"/>
      <c r="C32" s="15" t="s">
        <v>30</v>
      </c>
      <c r="E32" s="231" t="s">
        <v>29</v>
      </c>
      <c r="F32" s="231"/>
      <c r="G32" s="231"/>
    </row>
    <row r="33" spans="1:3" ht="13.8" x14ac:dyDescent="0.25">
      <c r="B33" s="10"/>
      <c r="C33" s="10"/>
    </row>
    <row r="34" spans="1:3" ht="13.8" x14ac:dyDescent="0.25">
      <c r="B34" s="10"/>
      <c r="C34" s="10"/>
    </row>
    <row r="35" spans="1:3" ht="13.8" x14ac:dyDescent="0.25">
      <c r="A35" s="230"/>
      <c r="B35" s="230"/>
      <c r="C35" s="9"/>
    </row>
    <row r="37" spans="1:3" ht="13.8" x14ac:dyDescent="0.25">
      <c r="B37" s="9"/>
      <c r="C37" s="9"/>
    </row>
  </sheetData>
  <mergeCells count="17">
    <mergeCell ref="E31:G31"/>
    <mergeCell ref="A32:B32"/>
    <mergeCell ref="E32:G32"/>
    <mergeCell ref="F7:G7"/>
    <mergeCell ref="A35:B35"/>
    <mergeCell ref="A8:B8"/>
    <mergeCell ref="C8:C9"/>
    <mergeCell ref="D8:D9"/>
    <mergeCell ref="E8:E9"/>
    <mergeCell ref="F8:G8"/>
    <mergeCell ref="E30:G30"/>
    <mergeCell ref="A31:B31"/>
    <mergeCell ref="A1:D1"/>
    <mergeCell ref="A2:D2"/>
    <mergeCell ref="A4:G4"/>
    <mergeCell ref="A5:G5"/>
    <mergeCell ref="A6:G6"/>
  </mergeCells>
  <pageMargins left="0.7" right="0.7" top="0.75" bottom="0.75" header="0.3" footer="0.3"/>
  <pageSetup scale="6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85" zoomScaleNormal="85" workbookViewId="0">
      <selection activeCell="F6" sqref="A1:XFD1048576"/>
    </sheetView>
  </sheetViews>
  <sheetFormatPr defaultColWidth="9.09765625" defaultRowHeight="13.2" x14ac:dyDescent="0.25"/>
  <cols>
    <col min="1" max="1" width="9.09765625" style="1" bestFit="1" customWidth="1"/>
    <col min="2" max="2" width="14.3984375" style="1" bestFit="1" customWidth="1"/>
    <col min="3" max="3" width="37.796875" style="1" bestFit="1" customWidth="1"/>
    <col min="4" max="4" width="19.296875" style="1" bestFit="1" customWidth="1"/>
    <col min="5" max="5" width="8" style="1" customWidth="1"/>
    <col min="6" max="6" width="16" style="1" customWidth="1"/>
    <col min="7" max="7" width="17.59765625" style="1" customWidth="1"/>
    <col min="8" max="16384" width="9.09765625" style="1"/>
  </cols>
  <sheetData>
    <row r="1" spans="1:7" ht="15.6" x14ac:dyDescent="0.3">
      <c r="A1" s="235" t="s">
        <v>87</v>
      </c>
      <c r="B1" s="235"/>
      <c r="C1" s="235"/>
      <c r="D1" s="235"/>
      <c r="E1" s="235"/>
      <c r="F1" s="13"/>
      <c r="G1" s="13"/>
    </row>
    <row r="2" spans="1:7" x14ac:dyDescent="0.25">
      <c r="A2" s="227"/>
      <c r="B2" s="227"/>
      <c r="C2" s="227"/>
      <c r="D2" s="227"/>
      <c r="E2" s="13"/>
      <c r="F2" s="13"/>
      <c r="G2" s="13"/>
    </row>
    <row r="3" spans="1:7" ht="20.399999999999999" x14ac:dyDescent="0.35">
      <c r="A3" s="228" t="s">
        <v>25</v>
      </c>
      <c r="B3" s="228"/>
      <c r="C3" s="228"/>
      <c r="D3" s="228"/>
      <c r="E3" s="228"/>
      <c r="F3" s="228"/>
      <c r="G3" s="228"/>
    </row>
    <row r="4" spans="1:7" x14ac:dyDescent="0.25">
      <c r="A4" s="229" t="s">
        <v>516</v>
      </c>
      <c r="B4" s="229"/>
      <c r="C4" s="229"/>
      <c r="D4" s="229"/>
      <c r="E4" s="229"/>
      <c r="F4" s="229"/>
      <c r="G4" s="229"/>
    </row>
    <row r="5" spans="1:7" x14ac:dyDescent="0.25">
      <c r="A5" s="229" t="s">
        <v>515</v>
      </c>
      <c r="B5" s="229"/>
      <c r="C5" s="229"/>
      <c r="D5" s="229"/>
      <c r="E5" s="229"/>
      <c r="F5" s="229"/>
      <c r="G5" s="229"/>
    </row>
    <row r="6" spans="1:7" x14ac:dyDescent="0.25">
      <c r="F6" s="242" t="s">
        <v>125</v>
      </c>
      <c r="G6" s="242"/>
    </row>
    <row r="7" spans="1:7" ht="13.8" x14ac:dyDescent="0.25">
      <c r="A7" s="233" t="s">
        <v>2</v>
      </c>
      <c r="B7" s="233"/>
      <c r="C7" s="248" t="s">
        <v>26</v>
      </c>
      <c r="D7" s="233" t="s">
        <v>3</v>
      </c>
      <c r="E7" s="233" t="s">
        <v>18</v>
      </c>
      <c r="F7" s="233" t="s">
        <v>19</v>
      </c>
      <c r="G7" s="233"/>
    </row>
    <row r="8" spans="1:7" ht="13.8" x14ac:dyDescent="0.25">
      <c r="A8" s="16" t="s">
        <v>7</v>
      </c>
      <c r="B8" s="16" t="s">
        <v>8</v>
      </c>
      <c r="C8" s="249"/>
      <c r="D8" s="233"/>
      <c r="E8" s="233"/>
      <c r="F8" s="17" t="s">
        <v>9</v>
      </c>
      <c r="G8" s="17" t="s">
        <v>10</v>
      </c>
    </row>
    <row r="9" spans="1:7" ht="13.8" x14ac:dyDescent="0.25">
      <c r="A9" s="16"/>
      <c r="B9" s="16"/>
      <c r="C9" s="144"/>
      <c r="D9" s="144" t="s">
        <v>20</v>
      </c>
      <c r="E9" s="144"/>
      <c r="F9" s="179">
        <v>607732918</v>
      </c>
      <c r="G9" s="110"/>
    </row>
    <row r="10" spans="1:7" ht="13.8" x14ac:dyDescent="0.25">
      <c r="A10" s="81">
        <v>44105</v>
      </c>
      <c r="B10" s="82" t="s">
        <v>196</v>
      </c>
      <c r="C10" s="83" t="s">
        <v>530</v>
      </c>
      <c r="D10" s="183" t="s">
        <v>517</v>
      </c>
      <c r="E10" s="84">
        <v>112114</v>
      </c>
      <c r="F10" s="85">
        <v>19800</v>
      </c>
      <c r="G10" s="85">
        <v>0</v>
      </c>
    </row>
    <row r="11" spans="1:7" ht="13.8" x14ac:dyDescent="0.25">
      <c r="A11" s="81">
        <v>44106</v>
      </c>
      <c r="B11" s="82" t="s">
        <v>218</v>
      </c>
      <c r="C11" s="83" t="s">
        <v>529</v>
      </c>
      <c r="D11" s="183" t="s">
        <v>507</v>
      </c>
      <c r="E11" s="84">
        <v>1111</v>
      </c>
      <c r="F11" s="85">
        <v>500000</v>
      </c>
      <c r="G11" s="85">
        <v>0</v>
      </c>
    </row>
    <row r="12" spans="1:7" ht="13.8" x14ac:dyDescent="0.25">
      <c r="A12" s="81">
        <v>44107</v>
      </c>
      <c r="B12" s="82" t="s">
        <v>195</v>
      </c>
      <c r="C12" s="83" t="s">
        <v>530</v>
      </c>
      <c r="D12" s="183" t="s">
        <v>517</v>
      </c>
      <c r="E12" s="84">
        <v>112114</v>
      </c>
      <c r="F12" s="85">
        <v>19800</v>
      </c>
      <c r="G12" s="85">
        <v>0</v>
      </c>
    </row>
    <row r="13" spans="1:7" ht="13.8" x14ac:dyDescent="0.25">
      <c r="A13" s="81">
        <v>44108</v>
      </c>
      <c r="B13" s="82" t="s">
        <v>197</v>
      </c>
      <c r="C13" s="83" t="s">
        <v>527</v>
      </c>
      <c r="D13" s="183" t="s">
        <v>517</v>
      </c>
      <c r="E13" s="84">
        <v>112114</v>
      </c>
      <c r="F13" s="85">
        <v>20000</v>
      </c>
      <c r="G13" s="85">
        <v>0</v>
      </c>
    </row>
    <row r="14" spans="1:7" ht="13.8" x14ac:dyDescent="0.25">
      <c r="A14" s="81">
        <v>44109</v>
      </c>
      <c r="B14" s="82" t="s">
        <v>194</v>
      </c>
      <c r="C14" s="83" t="s">
        <v>528</v>
      </c>
      <c r="D14" s="183" t="s">
        <v>517</v>
      </c>
      <c r="E14" s="84">
        <v>112114</v>
      </c>
      <c r="F14" s="85">
        <v>360000</v>
      </c>
      <c r="G14" s="85">
        <v>0</v>
      </c>
    </row>
    <row r="15" spans="1:7" ht="13.8" x14ac:dyDescent="0.25">
      <c r="A15" s="81">
        <v>44110</v>
      </c>
      <c r="B15" s="82" t="s">
        <v>198</v>
      </c>
      <c r="C15" s="83" t="s">
        <v>527</v>
      </c>
      <c r="D15" s="183" t="s">
        <v>517</v>
      </c>
      <c r="E15" s="84">
        <v>112114</v>
      </c>
      <c r="F15" s="85">
        <v>50000</v>
      </c>
      <c r="G15" s="85">
        <v>0</v>
      </c>
    </row>
    <row r="16" spans="1:7" ht="13.8" x14ac:dyDescent="0.25">
      <c r="A16" s="81">
        <v>44135</v>
      </c>
      <c r="B16" s="82" t="s">
        <v>226</v>
      </c>
      <c r="C16" s="83" t="s">
        <v>526</v>
      </c>
      <c r="D16" s="183" t="s">
        <v>519</v>
      </c>
      <c r="E16" s="84">
        <v>3344</v>
      </c>
      <c r="F16" s="85">
        <v>28757645</v>
      </c>
      <c r="G16" s="85">
        <v>0</v>
      </c>
    </row>
    <row r="17" spans="1:7" ht="13.8" x14ac:dyDescent="0.25">
      <c r="A17" s="81">
        <v>44135</v>
      </c>
      <c r="B17" s="82" t="s">
        <v>227</v>
      </c>
      <c r="C17" s="83" t="s">
        <v>526</v>
      </c>
      <c r="D17" s="183" t="s">
        <v>520</v>
      </c>
      <c r="E17" s="84">
        <v>3384</v>
      </c>
      <c r="F17" s="85">
        <v>603150</v>
      </c>
      <c r="G17" s="85">
        <v>0</v>
      </c>
    </row>
    <row r="18" spans="1:7" ht="13.8" x14ac:dyDescent="0.25">
      <c r="A18" s="81">
        <v>44135</v>
      </c>
      <c r="B18" s="82" t="s">
        <v>227</v>
      </c>
      <c r="C18" s="83" t="s">
        <v>526</v>
      </c>
      <c r="D18" s="183" t="s">
        <v>522</v>
      </c>
      <c r="E18" s="84">
        <v>3389</v>
      </c>
      <c r="F18" s="85">
        <v>201050</v>
      </c>
      <c r="G18" s="85">
        <v>0</v>
      </c>
    </row>
    <row r="19" spans="1:7" ht="13.8" x14ac:dyDescent="0.25">
      <c r="A19" s="81">
        <v>44135</v>
      </c>
      <c r="B19" s="82" t="s">
        <v>227</v>
      </c>
      <c r="C19" s="83" t="s">
        <v>526</v>
      </c>
      <c r="D19" s="183" t="s">
        <v>521</v>
      </c>
      <c r="E19" s="84">
        <v>3383</v>
      </c>
      <c r="F19" s="85">
        <v>3618900</v>
      </c>
      <c r="G19" s="85">
        <v>0</v>
      </c>
    </row>
    <row r="20" spans="1:7" ht="13.8" x14ac:dyDescent="0.25">
      <c r="A20" s="81">
        <v>44135</v>
      </c>
      <c r="B20" s="82" t="s">
        <v>228</v>
      </c>
      <c r="C20" s="83" t="s">
        <v>526</v>
      </c>
      <c r="D20" s="183" t="s">
        <v>523</v>
      </c>
      <c r="E20" s="84">
        <v>2421</v>
      </c>
      <c r="F20" s="85">
        <v>4082129</v>
      </c>
      <c r="G20" s="85">
        <v>0</v>
      </c>
    </row>
    <row r="21" spans="1:7" ht="13.8" x14ac:dyDescent="0.25">
      <c r="A21" s="81">
        <v>44135</v>
      </c>
      <c r="B21" s="82" t="s">
        <v>229</v>
      </c>
      <c r="C21" s="83" t="s">
        <v>526</v>
      </c>
      <c r="D21" s="183" t="s">
        <v>524</v>
      </c>
      <c r="E21" s="84">
        <v>2422</v>
      </c>
      <c r="F21" s="85">
        <v>15769827</v>
      </c>
      <c r="G21" s="85">
        <v>0</v>
      </c>
    </row>
    <row r="22" spans="1:7" ht="13.8" x14ac:dyDescent="0.25">
      <c r="A22" s="81">
        <v>44135</v>
      </c>
      <c r="B22" s="82" t="s">
        <v>230</v>
      </c>
      <c r="C22" s="83" t="s">
        <v>526</v>
      </c>
      <c r="D22" s="183" t="s">
        <v>525</v>
      </c>
      <c r="E22" s="84">
        <v>21413</v>
      </c>
      <c r="F22" s="85">
        <v>6067045</v>
      </c>
      <c r="G22" s="85">
        <v>0</v>
      </c>
    </row>
    <row r="23" spans="1:7" ht="13.8" x14ac:dyDescent="0.25">
      <c r="A23" s="81">
        <v>44136</v>
      </c>
      <c r="B23" s="82" t="s">
        <v>199</v>
      </c>
      <c r="C23" s="83" t="s">
        <v>530</v>
      </c>
      <c r="D23" s="183" t="s">
        <v>517</v>
      </c>
      <c r="E23" s="84">
        <v>112114</v>
      </c>
      <c r="F23" s="85">
        <v>19800</v>
      </c>
      <c r="G23" s="85">
        <v>0</v>
      </c>
    </row>
    <row r="24" spans="1:7" ht="13.8" x14ac:dyDescent="0.25">
      <c r="A24" s="81">
        <v>44136</v>
      </c>
      <c r="B24" s="82" t="s">
        <v>216</v>
      </c>
      <c r="C24" s="83" t="s">
        <v>513</v>
      </c>
      <c r="D24" s="183" t="s">
        <v>507</v>
      </c>
      <c r="E24" s="84">
        <v>1111</v>
      </c>
      <c r="F24" s="85">
        <v>827193.63636363635</v>
      </c>
      <c r="G24" s="85">
        <v>0</v>
      </c>
    </row>
    <row r="25" spans="1:7" ht="13.8" x14ac:dyDescent="0.25">
      <c r="A25" s="81">
        <v>44150</v>
      </c>
      <c r="B25" s="82" t="s">
        <v>217</v>
      </c>
      <c r="C25" s="83" t="s">
        <v>529</v>
      </c>
      <c r="D25" s="183" t="s">
        <v>507</v>
      </c>
      <c r="E25" s="84">
        <v>1111</v>
      </c>
      <c r="F25" s="85">
        <v>500000</v>
      </c>
      <c r="G25" s="85">
        <v>0</v>
      </c>
    </row>
    <row r="26" spans="1:7" ht="13.8" x14ac:dyDescent="0.25">
      <c r="A26" s="81">
        <v>44154</v>
      </c>
      <c r="B26" s="82" t="s">
        <v>200</v>
      </c>
      <c r="C26" s="83" t="s">
        <v>530</v>
      </c>
      <c r="D26" s="183" t="s">
        <v>517</v>
      </c>
      <c r="E26" s="84">
        <v>112114</v>
      </c>
      <c r="F26" s="85">
        <v>19800</v>
      </c>
      <c r="G26" s="85">
        <v>0</v>
      </c>
    </row>
    <row r="27" spans="1:7" ht="13.8" x14ac:dyDescent="0.25">
      <c r="A27" s="81">
        <v>44156</v>
      </c>
      <c r="B27" s="82" t="s">
        <v>201</v>
      </c>
      <c r="C27" s="83" t="s">
        <v>530</v>
      </c>
      <c r="D27" s="183" t="s">
        <v>517</v>
      </c>
      <c r="E27" s="84">
        <v>112114</v>
      </c>
      <c r="F27" s="85">
        <v>20000</v>
      </c>
      <c r="G27" s="85">
        <v>0</v>
      </c>
    </row>
    <row r="28" spans="1:7" ht="13.8" x14ac:dyDescent="0.25">
      <c r="A28" s="81">
        <v>44157</v>
      </c>
      <c r="B28" s="82" t="s">
        <v>202</v>
      </c>
      <c r="C28" s="83" t="s">
        <v>527</v>
      </c>
      <c r="D28" s="183" t="s">
        <v>517</v>
      </c>
      <c r="E28" s="84">
        <v>112114</v>
      </c>
      <c r="F28" s="85">
        <v>120000</v>
      </c>
      <c r="G28" s="85">
        <v>0</v>
      </c>
    </row>
    <row r="29" spans="1:7" ht="13.8" x14ac:dyDescent="0.25">
      <c r="A29" s="81">
        <v>44158</v>
      </c>
      <c r="B29" s="82" t="s">
        <v>203</v>
      </c>
      <c r="C29" s="83" t="s">
        <v>527</v>
      </c>
      <c r="D29" s="183" t="s">
        <v>517</v>
      </c>
      <c r="E29" s="84">
        <v>112114</v>
      </c>
      <c r="F29" s="85">
        <v>120000</v>
      </c>
      <c r="G29" s="85">
        <v>0</v>
      </c>
    </row>
    <row r="30" spans="1:7" ht="13.8" x14ac:dyDescent="0.25">
      <c r="A30" s="81">
        <v>44159</v>
      </c>
      <c r="B30" s="82" t="s">
        <v>204</v>
      </c>
      <c r="C30" s="83" t="s">
        <v>528</v>
      </c>
      <c r="D30" s="183" t="s">
        <v>517</v>
      </c>
      <c r="E30" s="84">
        <v>112114</v>
      </c>
      <c r="F30" s="85">
        <v>400000</v>
      </c>
      <c r="G30" s="85">
        <v>0</v>
      </c>
    </row>
    <row r="31" spans="1:7" ht="13.8" x14ac:dyDescent="0.25">
      <c r="A31" s="81">
        <v>44160</v>
      </c>
      <c r="B31" s="82" t="s">
        <v>205</v>
      </c>
      <c r="C31" s="83" t="s">
        <v>191</v>
      </c>
      <c r="D31" s="183" t="s">
        <v>517</v>
      </c>
      <c r="E31" s="84">
        <v>112114</v>
      </c>
      <c r="F31" s="85">
        <v>19800</v>
      </c>
      <c r="G31" s="85">
        <v>0</v>
      </c>
    </row>
    <row r="32" spans="1:7" ht="13.8" x14ac:dyDescent="0.25">
      <c r="A32" s="81">
        <v>44161</v>
      </c>
      <c r="B32" s="82" t="s">
        <v>215</v>
      </c>
      <c r="C32" s="83" t="s">
        <v>513</v>
      </c>
      <c r="D32" s="183" t="s">
        <v>507</v>
      </c>
      <c r="E32" s="84">
        <v>1111</v>
      </c>
      <c r="F32" s="85">
        <v>250000</v>
      </c>
      <c r="G32" s="85">
        <v>0</v>
      </c>
    </row>
    <row r="33" spans="1:7" ht="13.8" x14ac:dyDescent="0.25">
      <c r="A33" s="81">
        <v>44165</v>
      </c>
      <c r="B33" s="82" t="s">
        <v>219</v>
      </c>
      <c r="C33" s="83" t="s">
        <v>526</v>
      </c>
      <c r="D33" s="183" t="s">
        <v>519</v>
      </c>
      <c r="E33" s="84">
        <v>3344</v>
      </c>
      <c r="F33" s="85">
        <v>28561148</v>
      </c>
      <c r="G33" s="85">
        <v>0</v>
      </c>
    </row>
    <row r="34" spans="1:7" ht="13.8" x14ac:dyDescent="0.25">
      <c r="A34" s="81">
        <v>44165</v>
      </c>
      <c r="B34" s="82" t="s">
        <v>221</v>
      </c>
      <c r="C34" s="83" t="s">
        <v>526</v>
      </c>
      <c r="D34" s="183" t="s">
        <v>520</v>
      </c>
      <c r="E34" s="84">
        <v>3384</v>
      </c>
      <c r="F34" s="85">
        <v>603150</v>
      </c>
      <c r="G34" s="85">
        <v>0</v>
      </c>
    </row>
    <row r="35" spans="1:7" ht="13.8" x14ac:dyDescent="0.25">
      <c r="A35" s="81">
        <v>44165</v>
      </c>
      <c r="B35" s="82" t="s">
        <v>221</v>
      </c>
      <c r="C35" s="83" t="s">
        <v>526</v>
      </c>
      <c r="D35" s="183" t="s">
        <v>522</v>
      </c>
      <c r="E35" s="84">
        <v>3389</v>
      </c>
      <c r="F35" s="85">
        <v>201050</v>
      </c>
      <c r="G35" s="85">
        <v>0</v>
      </c>
    </row>
    <row r="36" spans="1:7" ht="13.8" x14ac:dyDescent="0.25">
      <c r="A36" s="81">
        <v>44165</v>
      </c>
      <c r="B36" s="82" t="s">
        <v>221</v>
      </c>
      <c r="C36" s="83" t="s">
        <v>526</v>
      </c>
      <c r="D36" s="183" t="s">
        <v>521</v>
      </c>
      <c r="E36" s="84">
        <v>3383</v>
      </c>
      <c r="F36" s="85">
        <v>3618900</v>
      </c>
      <c r="G36" s="85">
        <v>0</v>
      </c>
    </row>
    <row r="37" spans="1:7" ht="13.8" x14ac:dyDescent="0.25">
      <c r="A37" s="81">
        <v>44165</v>
      </c>
      <c r="B37" s="82" t="s">
        <v>223</v>
      </c>
      <c r="C37" s="83" t="s">
        <v>526</v>
      </c>
      <c r="D37" s="183" t="s">
        <v>523</v>
      </c>
      <c r="E37" s="84">
        <v>2421</v>
      </c>
      <c r="F37" s="85">
        <v>4082129</v>
      </c>
      <c r="G37" s="85">
        <v>0</v>
      </c>
    </row>
    <row r="38" spans="1:7" ht="13.8" x14ac:dyDescent="0.25">
      <c r="A38" s="81">
        <v>44165</v>
      </c>
      <c r="B38" s="82" t="s">
        <v>224</v>
      </c>
      <c r="C38" s="83" t="s">
        <v>526</v>
      </c>
      <c r="D38" s="183" t="s">
        <v>524</v>
      </c>
      <c r="E38" s="84">
        <v>2422</v>
      </c>
      <c r="F38" s="85">
        <v>15769827</v>
      </c>
      <c r="G38" s="85">
        <v>0</v>
      </c>
    </row>
    <row r="39" spans="1:7" ht="13.8" x14ac:dyDescent="0.25">
      <c r="A39" s="81">
        <v>44165</v>
      </c>
      <c r="B39" s="82" t="s">
        <v>225</v>
      </c>
      <c r="C39" s="83" t="s">
        <v>526</v>
      </c>
      <c r="D39" s="183" t="s">
        <v>525</v>
      </c>
      <c r="E39" s="84">
        <v>21413</v>
      </c>
      <c r="F39" s="85">
        <v>6067045</v>
      </c>
      <c r="G39" s="85">
        <v>0</v>
      </c>
    </row>
    <row r="40" spans="1:7" ht="13.8" x14ac:dyDescent="0.25">
      <c r="A40" s="81">
        <v>44166</v>
      </c>
      <c r="B40" s="82" t="s">
        <v>206</v>
      </c>
      <c r="C40" s="83"/>
      <c r="D40" s="183" t="s">
        <v>517</v>
      </c>
      <c r="E40" s="84">
        <v>112114</v>
      </c>
      <c r="F40" s="85">
        <v>19800</v>
      </c>
      <c r="G40" s="85">
        <v>0</v>
      </c>
    </row>
    <row r="41" spans="1:7" ht="13.8" x14ac:dyDescent="0.25">
      <c r="A41" s="81">
        <v>44166</v>
      </c>
      <c r="B41" s="82" t="s">
        <v>213</v>
      </c>
      <c r="C41" s="83" t="s">
        <v>513</v>
      </c>
      <c r="D41" s="183" t="s">
        <v>507</v>
      </c>
      <c r="E41" s="84">
        <v>1111</v>
      </c>
      <c r="F41" s="85">
        <v>727272.72727272718</v>
      </c>
      <c r="G41" s="85">
        <v>0</v>
      </c>
    </row>
    <row r="42" spans="1:7" ht="13.8" x14ac:dyDescent="0.25">
      <c r="A42" s="81">
        <v>44167</v>
      </c>
      <c r="B42" s="82" t="s">
        <v>214</v>
      </c>
      <c r="C42" s="83" t="s">
        <v>529</v>
      </c>
      <c r="D42" s="183" t="s">
        <v>507</v>
      </c>
      <c r="E42" s="84">
        <v>1111</v>
      </c>
      <c r="F42" s="85">
        <v>500000</v>
      </c>
      <c r="G42" s="85">
        <v>0</v>
      </c>
    </row>
    <row r="43" spans="1:7" ht="13.8" x14ac:dyDescent="0.25">
      <c r="A43" s="81">
        <v>44168</v>
      </c>
      <c r="B43" s="82" t="s">
        <v>207</v>
      </c>
      <c r="C43" s="83" t="s">
        <v>530</v>
      </c>
      <c r="D43" s="183" t="s">
        <v>517</v>
      </c>
      <c r="E43" s="84">
        <v>112114</v>
      </c>
      <c r="F43" s="85">
        <v>19800</v>
      </c>
      <c r="G43" s="85">
        <v>0</v>
      </c>
    </row>
    <row r="44" spans="1:7" ht="13.8" x14ac:dyDescent="0.25">
      <c r="A44" s="81">
        <v>44169</v>
      </c>
      <c r="B44" s="82" t="s">
        <v>193</v>
      </c>
      <c r="C44" s="83" t="s">
        <v>437</v>
      </c>
      <c r="D44" s="183" t="s">
        <v>507</v>
      </c>
      <c r="E44" s="84">
        <v>1111</v>
      </c>
      <c r="F44" s="85">
        <v>318182</v>
      </c>
      <c r="G44" s="85">
        <v>0</v>
      </c>
    </row>
    <row r="45" spans="1:7" ht="13.8" x14ac:dyDescent="0.25">
      <c r="A45" s="81">
        <v>44170</v>
      </c>
      <c r="B45" s="82" t="s">
        <v>212</v>
      </c>
      <c r="C45" s="83" t="s">
        <v>531</v>
      </c>
      <c r="D45" s="183" t="s">
        <v>507</v>
      </c>
      <c r="E45" s="84">
        <v>1111</v>
      </c>
      <c r="F45" s="85">
        <v>545000</v>
      </c>
      <c r="G45" s="85">
        <v>0</v>
      </c>
    </row>
    <row r="46" spans="1:7" ht="13.8" x14ac:dyDescent="0.25">
      <c r="A46" s="81">
        <v>44172</v>
      </c>
      <c r="B46" s="82" t="s">
        <v>211</v>
      </c>
      <c r="C46" s="83" t="s">
        <v>529</v>
      </c>
      <c r="D46" s="183" t="s">
        <v>507</v>
      </c>
      <c r="E46" s="84">
        <v>1111</v>
      </c>
      <c r="F46" s="85">
        <v>128849</v>
      </c>
      <c r="G46" s="85">
        <v>0</v>
      </c>
    </row>
    <row r="47" spans="1:7" ht="13.8" x14ac:dyDescent="0.25">
      <c r="A47" s="81">
        <v>44180</v>
      </c>
      <c r="B47" s="82" t="s">
        <v>208</v>
      </c>
      <c r="C47" s="83" t="s">
        <v>527</v>
      </c>
      <c r="D47" s="183" t="s">
        <v>517</v>
      </c>
      <c r="E47" s="84">
        <v>112114</v>
      </c>
      <c r="F47" s="85">
        <v>20000</v>
      </c>
      <c r="G47" s="85">
        <v>0</v>
      </c>
    </row>
    <row r="48" spans="1:7" ht="13.8" x14ac:dyDescent="0.25">
      <c r="A48" s="81">
        <v>44180</v>
      </c>
      <c r="B48" s="82" t="s">
        <v>209</v>
      </c>
      <c r="C48" s="83" t="s">
        <v>527</v>
      </c>
      <c r="D48" s="183" t="s">
        <v>517</v>
      </c>
      <c r="E48" s="84">
        <v>112114</v>
      </c>
      <c r="F48" s="85">
        <v>20000</v>
      </c>
      <c r="G48" s="85">
        <v>0</v>
      </c>
    </row>
    <row r="49" spans="1:9" ht="13.8" x14ac:dyDescent="0.25">
      <c r="A49" s="81">
        <v>44187</v>
      </c>
      <c r="B49" s="82" t="s">
        <v>210</v>
      </c>
      <c r="C49" s="83" t="s">
        <v>528</v>
      </c>
      <c r="D49" s="183" t="s">
        <v>517</v>
      </c>
      <c r="E49" s="84">
        <v>112114</v>
      </c>
      <c r="F49" s="85">
        <v>386000</v>
      </c>
      <c r="G49" s="85">
        <v>0</v>
      </c>
    </row>
    <row r="50" spans="1:9" ht="13.8" x14ac:dyDescent="0.25">
      <c r="A50" s="81">
        <v>44196</v>
      </c>
      <c r="B50" s="82" t="s">
        <v>220</v>
      </c>
      <c r="C50" s="83" t="s">
        <v>526</v>
      </c>
      <c r="D50" s="183" t="s">
        <v>519</v>
      </c>
      <c r="E50" s="84">
        <v>3344</v>
      </c>
      <c r="F50" s="85">
        <v>28757645</v>
      </c>
      <c r="G50" s="85">
        <v>0</v>
      </c>
    </row>
    <row r="51" spans="1:9" ht="13.8" x14ac:dyDescent="0.25">
      <c r="A51" s="81">
        <v>44196</v>
      </c>
      <c r="B51" s="82" t="s">
        <v>222</v>
      </c>
      <c r="C51" s="83" t="s">
        <v>526</v>
      </c>
      <c r="D51" s="183" t="s">
        <v>520</v>
      </c>
      <c r="E51" s="84">
        <v>3384</v>
      </c>
      <c r="F51" s="85">
        <v>603150</v>
      </c>
      <c r="G51" s="85">
        <v>0</v>
      </c>
    </row>
    <row r="52" spans="1:9" ht="13.8" x14ac:dyDescent="0.25">
      <c r="A52" s="81">
        <v>44196</v>
      </c>
      <c r="B52" s="82" t="s">
        <v>222</v>
      </c>
      <c r="C52" s="83" t="s">
        <v>526</v>
      </c>
      <c r="D52" s="183" t="s">
        <v>522</v>
      </c>
      <c r="E52" s="84">
        <v>3389</v>
      </c>
      <c r="F52" s="85">
        <v>201050</v>
      </c>
      <c r="G52" s="85">
        <v>0</v>
      </c>
    </row>
    <row r="53" spans="1:9" ht="13.8" x14ac:dyDescent="0.25">
      <c r="A53" s="81">
        <v>44196</v>
      </c>
      <c r="B53" s="82" t="s">
        <v>222</v>
      </c>
      <c r="C53" s="83" t="s">
        <v>526</v>
      </c>
      <c r="D53" s="183" t="s">
        <v>521</v>
      </c>
      <c r="E53" s="84">
        <v>3383</v>
      </c>
      <c r="F53" s="85">
        <v>3618900</v>
      </c>
      <c r="G53" s="85">
        <v>0</v>
      </c>
    </row>
    <row r="54" spans="1:9" ht="13.8" x14ac:dyDescent="0.25">
      <c r="A54" s="81">
        <v>44196</v>
      </c>
      <c r="B54" s="82" t="s">
        <v>231</v>
      </c>
      <c r="C54" s="83" t="s">
        <v>526</v>
      </c>
      <c r="D54" s="183" t="s">
        <v>523</v>
      </c>
      <c r="E54" s="84">
        <v>2421</v>
      </c>
      <c r="F54" s="85">
        <v>4082129</v>
      </c>
      <c r="G54" s="85">
        <v>0</v>
      </c>
    </row>
    <row r="55" spans="1:9" ht="13.8" x14ac:dyDescent="0.25">
      <c r="A55" s="81">
        <v>44196</v>
      </c>
      <c r="B55" s="82" t="s">
        <v>232</v>
      </c>
      <c r="C55" s="83" t="s">
        <v>526</v>
      </c>
      <c r="D55" s="183" t="s">
        <v>524</v>
      </c>
      <c r="E55" s="84">
        <v>2422</v>
      </c>
      <c r="F55" s="85">
        <v>15769827</v>
      </c>
      <c r="G55" s="85">
        <v>0</v>
      </c>
    </row>
    <row r="56" spans="1:9" ht="13.8" x14ac:dyDescent="0.25">
      <c r="A56" s="81">
        <v>44196</v>
      </c>
      <c r="B56" s="82" t="s">
        <v>233</v>
      </c>
      <c r="C56" s="83" t="s">
        <v>526</v>
      </c>
      <c r="D56" s="183" t="s">
        <v>525</v>
      </c>
      <c r="E56" s="84">
        <v>21413</v>
      </c>
      <c r="F56" s="85">
        <v>6067045</v>
      </c>
      <c r="G56" s="85">
        <v>0</v>
      </c>
    </row>
    <row r="57" spans="1:9" ht="13.8" x14ac:dyDescent="0.25">
      <c r="A57" s="81">
        <v>44196</v>
      </c>
      <c r="B57" s="82" t="s">
        <v>158</v>
      </c>
      <c r="C57" s="83" t="s">
        <v>526</v>
      </c>
      <c r="D57" s="183" t="s">
        <v>518</v>
      </c>
      <c r="E57" s="84">
        <v>911</v>
      </c>
      <c r="F57" s="85">
        <v>0</v>
      </c>
      <c r="G57" s="98">
        <v>790786756</v>
      </c>
    </row>
    <row r="58" spans="1:9" ht="13.8" x14ac:dyDescent="0.25">
      <c r="A58" s="39"/>
      <c r="B58" s="19"/>
      <c r="C58" s="250" t="s">
        <v>21</v>
      </c>
      <c r="D58" s="251"/>
      <c r="E58" s="144"/>
      <c r="F58" s="110">
        <v>183053838</v>
      </c>
      <c r="G58" s="179">
        <v>790786756</v>
      </c>
    </row>
    <row r="59" spans="1:9" ht="13.8" x14ac:dyDescent="0.25">
      <c r="A59" s="39"/>
      <c r="B59" s="19"/>
      <c r="C59" s="250" t="s">
        <v>22</v>
      </c>
      <c r="D59" s="251"/>
      <c r="E59" s="144"/>
      <c r="F59" s="22">
        <v>0</v>
      </c>
      <c r="G59" s="22">
        <v>0</v>
      </c>
    </row>
    <row r="60" spans="1:9" ht="13.8" x14ac:dyDescent="0.25">
      <c r="A60" s="3"/>
      <c r="B60" s="7"/>
      <c r="C60" s="7"/>
      <c r="D60" s="8"/>
      <c r="E60" s="8"/>
      <c r="F60" s="8"/>
      <c r="G60" s="8"/>
    </row>
    <row r="61" spans="1:9" ht="13.8" x14ac:dyDescent="0.25">
      <c r="E61" s="234" t="s">
        <v>234</v>
      </c>
      <c r="F61" s="234"/>
      <c r="G61" s="234"/>
      <c r="H61" s="11"/>
      <c r="I61" s="11"/>
    </row>
    <row r="62" spans="1:9" ht="13.8" x14ac:dyDescent="0.25">
      <c r="A62" s="230" t="s">
        <v>27</v>
      </c>
      <c r="B62" s="230"/>
      <c r="C62" s="143"/>
      <c r="E62" s="230" t="s">
        <v>28</v>
      </c>
      <c r="F62" s="230"/>
      <c r="G62" s="230"/>
    </row>
    <row r="63" spans="1:9" x14ac:dyDescent="0.25">
      <c r="A63" s="231" t="s">
        <v>29</v>
      </c>
      <c r="B63" s="231"/>
      <c r="C63" s="145"/>
      <c r="E63" s="231" t="s">
        <v>29</v>
      </c>
      <c r="F63" s="231"/>
      <c r="G63" s="231"/>
    </row>
    <row r="64" spans="1:9" ht="13.8" x14ac:dyDescent="0.25">
      <c r="B64" s="10"/>
      <c r="C64" s="10"/>
    </row>
    <row r="65" spans="1:3" ht="13.8" x14ac:dyDescent="0.25">
      <c r="B65" s="10"/>
      <c r="C65" s="10"/>
    </row>
    <row r="66" spans="1:3" ht="13.8" x14ac:dyDescent="0.25">
      <c r="A66" s="230"/>
      <c r="B66" s="230"/>
      <c r="C66" s="143"/>
    </row>
    <row r="68" spans="1:3" ht="13.8" x14ac:dyDescent="0.25">
      <c r="B68" s="143"/>
      <c r="C68" s="143"/>
    </row>
  </sheetData>
  <mergeCells count="19">
    <mergeCell ref="A62:B62"/>
    <mergeCell ref="E62:G62"/>
    <mergeCell ref="A63:B63"/>
    <mergeCell ref="E63:G63"/>
    <mergeCell ref="A66:B66"/>
    <mergeCell ref="A1:E1"/>
    <mergeCell ref="C58:D58"/>
    <mergeCell ref="C59:D59"/>
    <mergeCell ref="F6:G6"/>
    <mergeCell ref="E61:G61"/>
    <mergeCell ref="A2:D2"/>
    <mergeCell ref="A3:G3"/>
    <mergeCell ref="A4:G4"/>
    <mergeCell ref="A5:G5"/>
    <mergeCell ref="A7:B7"/>
    <mergeCell ref="C7:C8"/>
    <mergeCell ref="D7:D8"/>
    <mergeCell ref="E7:E8"/>
    <mergeCell ref="F7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30" sqref="H30"/>
    </sheetView>
  </sheetViews>
  <sheetFormatPr defaultColWidth="9.09765625" defaultRowHeight="13.2" x14ac:dyDescent="0.25"/>
  <cols>
    <col min="1" max="1" width="9.09765625" style="86" bestFit="1" customWidth="1"/>
    <col min="2" max="2" width="14.3984375" style="108" bestFit="1" customWidth="1"/>
    <col min="3" max="3" width="47.8984375" style="86" bestFit="1" customWidth="1"/>
    <col min="4" max="4" width="10.296875" style="86" bestFit="1" customWidth="1"/>
    <col min="5" max="5" width="6.296875" style="137" bestFit="1" customWidth="1"/>
    <col min="6" max="7" width="12" style="90" bestFit="1" customWidth="1"/>
    <col min="8" max="8" width="9.09765625" style="86"/>
    <col min="9" max="9" width="9.796875" style="86" bestFit="1" customWidth="1"/>
    <col min="10" max="16384" width="9.09765625" style="86"/>
  </cols>
  <sheetData>
    <row r="1" spans="1:18" s="91" customFormat="1" ht="15.6" x14ac:dyDescent="0.3">
      <c r="A1" s="235" t="s">
        <v>87</v>
      </c>
      <c r="B1" s="235"/>
      <c r="C1" s="235"/>
      <c r="D1" s="235"/>
      <c r="E1" s="137"/>
      <c r="F1" s="90"/>
      <c r="G1" s="90"/>
    </row>
    <row r="2" spans="1:18" s="91" customFormat="1" ht="13.8" x14ac:dyDescent="0.25">
      <c r="A2" s="245"/>
      <c r="B2" s="245"/>
      <c r="C2" s="245"/>
      <c r="D2" s="92"/>
      <c r="E2" s="137"/>
      <c r="F2" s="90"/>
      <c r="G2" s="90"/>
    </row>
    <row r="3" spans="1:18" x14ac:dyDescent="0.25">
      <c r="A3" s="240" t="s">
        <v>0</v>
      </c>
      <c r="B3" s="240"/>
      <c r="C3" s="240"/>
      <c r="D3" s="240"/>
      <c r="E3" s="240"/>
      <c r="F3" s="240"/>
      <c r="G3" s="240"/>
    </row>
    <row r="4" spans="1:18" x14ac:dyDescent="0.25">
      <c r="A4" s="240" t="s">
        <v>1</v>
      </c>
      <c r="B4" s="240"/>
      <c r="C4" s="240"/>
      <c r="D4" s="240"/>
      <c r="E4" s="240"/>
      <c r="F4" s="240"/>
      <c r="G4" s="240"/>
    </row>
    <row r="5" spans="1:18" x14ac:dyDescent="0.25">
      <c r="A5" s="142"/>
      <c r="B5" s="142"/>
      <c r="C5" s="142"/>
      <c r="D5" s="142"/>
      <c r="E5" s="142"/>
      <c r="F5" s="232" t="s">
        <v>125</v>
      </c>
      <c r="G5" s="232"/>
    </row>
    <row r="6" spans="1:18" x14ac:dyDescent="0.25">
      <c r="A6" s="246" t="s">
        <v>2</v>
      </c>
      <c r="B6" s="246"/>
      <c r="C6" s="241" t="s">
        <v>3</v>
      </c>
      <c r="D6" s="247" t="s">
        <v>4</v>
      </c>
      <c r="E6" s="247" t="s">
        <v>5</v>
      </c>
      <c r="F6" s="241" t="s">
        <v>6</v>
      </c>
      <c r="G6" s="241"/>
    </row>
    <row r="7" spans="1:18" x14ac:dyDescent="0.25">
      <c r="A7" s="149" t="s">
        <v>7</v>
      </c>
      <c r="B7" s="149" t="s">
        <v>8</v>
      </c>
      <c r="C7" s="241"/>
      <c r="D7" s="247"/>
      <c r="E7" s="241"/>
      <c r="F7" s="147" t="s">
        <v>9</v>
      </c>
      <c r="G7" s="147" t="s">
        <v>10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s="81"/>
      <c r="B8" s="82"/>
      <c r="C8" s="84" t="s">
        <v>532</v>
      </c>
      <c r="D8" s="84"/>
      <c r="E8" s="84"/>
      <c r="F8" s="85"/>
      <c r="G8" s="85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81">
        <v>44168</v>
      </c>
      <c r="B9" s="82" t="s">
        <v>207</v>
      </c>
      <c r="C9" s="83" t="s">
        <v>180</v>
      </c>
      <c r="D9" s="84" t="s">
        <v>11</v>
      </c>
      <c r="E9" s="84">
        <v>642</v>
      </c>
      <c r="F9" s="85">
        <f>G11/1.1</f>
        <v>18000</v>
      </c>
      <c r="G9" s="85">
        <f t="shared" ref="G9:G21" si="0">F8</f>
        <v>0</v>
      </c>
    </row>
    <row r="10" spans="1:18" x14ac:dyDescent="0.25">
      <c r="A10" s="81">
        <v>44168</v>
      </c>
      <c r="B10" s="82" t="s">
        <v>207</v>
      </c>
      <c r="C10" s="83" t="s">
        <v>180</v>
      </c>
      <c r="D10" s="84" t="s">
        <v>11</v>
      </c>
      <c r="E10" s="84">
        <v>1331</v>
      </c>
      <c r="F10" s="85">
        <f>G11/11</f>
        <v>1800</v>
      </c>
      <c r="G10" s="85">
        <v>0</v>
      </c>
    </row>
    <row r="11" spans="1:18" x14ac:dyDescent="0.25">
      <c r="A11" s="81">
        <v>44168</v>
      </c>
      <c r="B11" s="82" t="s">
        <v>207</v>
      </c>
      <c r="C11" s="83" t="s">
        <v>180</v>
      </c>
      <c r="D11" s="84" t="s">
        <v>11</v>
      </c>
      <c r="E11" s="84">
        <v>112114</v>
      </c>
      <c r="F11" s="85">
        <v>0</v>
      </c>
      <c r="G11" s="85">
        <v>19800</v>
      </c>
    </row>
    <row r="12" spans="1:18" x14ac:dyDescent="0.25">
      <c r="A12" s="81">
        <v>44169</v>
      </c>
      <c r="B12" s="82" t="s">
        <v>193</v>
      </c>
      <c r="C12" s="83" t="s">
        <v>437</v>
      </c>
      <c r="D12" s="84" t="s">
        <v>11</v>
      </c>
      <c r="E12" s="84">
        <v>642</v>
      </c>
      <c r="F12" s="85">
        <f>G14/1.1</f>
        <v>318181.81818181818</v>
      </c>
      <c r="G12" s="85">
        <f t="shared" si="0"/>
        <v>0</v>
      </c>
    </row>
    <row r="13" spans="1:18" x14ac:dyDescent="0.25">
      <c r="A13" s="81">
        <v>44169</v>
      </c>
      <c r="B13" s="82" t="s">
        <v>193</v>
      </c>
      <c r="C13" s="83" t="s">
        <v>437</v>
      </c>
      <c r="D13" s="84" t="s">
        <v>11</v>
      </c>
      <c r="E13" s="84">
        <v>1331</v>
      </c>
      <c r="F13" s="85">
        <f>G14/11</f>
        <v>31818.18181818182</v>
      </c>
      <c r="G13" s="85">
        <v>0</v>
      </c>
    </row>
    <row r="14" spans="1:18" x14ac:dyDescent="0.25">
      <c r="A14" s="81">
        <v>44169</v>
      </c>
      <c r="B14" s="82" t="s">
        <v>193</v>
      </c>
      <c r="C14" s="83" t="s">
        <v>437</v>
      </c>
      <c r="D14" s="84" t="s">
        <v>11</v>
      </c>
      <c r="E14" s="84">
        <v>1111</v>
      </c>
      <c r="F14" s="85">
        <v>0</v>
      </c>
      <c r="G14" s="85">
        <v>350000</v>
      </c>
    </row>
    <row r="15" spans="1:18" x14ac:dyDescent="0.25">
      <c r="A15" s="81">
        <v>44170</v>
      </c>
      <c r="B15" s="82" t="s">
        <v>212</v>
      </c>
      <c r="C15" s="83" t="s">
        <v>440</v>
      </c>
      <c r="D15" s="84" t="s">
        <v>11</v>
      </c>
      <c r="E15" s="84">
        <v>642</v>
      </c>
      <c r="F15" s="85">
        <f>G17/1.1</f>
        <v>545000</v>
      </c>
      <c r="G15" s="85">
        <f t="shared" si="0"/>
        <v>0</v>
      </c>
    </row>
    <row r="16" spans="1:18" x14ac:dyDescent="0.25">
      <c r="A16" s="81">
        <v>44170</v>
      </c>
      <c r="B16" s="82" t="s">
        <v>212</v>
      </c>
      <c r="C16" s="83" t="s">
        <v>440</v>
      </c>
      <c r="D16" s="84" t="s">
        <v>11</v>
      </c>
      <c r="E16" s="84">
        <v>1331</v>
      </c>
      <c r="F16" s="85">
        <f>G17/11</f>
        <v>54500</v>
      </c>
      <c r="G16" s="85">
        <v>0</v>
      </c>
    </row>
    <row r="17" spans="1:9" x14ac:dyDescent="0.25">
      <c r="A17" s="81">
        <v>44170</v>
      </c>
      <c r="B17" s="82" t="s">
        <v>212</v>
      </c>
      <c r="C17" s="83" t="s">
        <v>440</v>
      </c>
      <c r="D17" s="84" t="s">
        <v>11</v>
      </c>
      <c r="E17" s="84">
        <v>1111</v>
      </c>
      <c r="F17" s="85">
        <v>0</v>
      </c>
      <c r="G17" s="85">
        <v>599500</v>
      </c>
    </row>
    <row r="18" spans="1:9" x14ac:dyDescent="0.25">
      <c r="A18" s="81">
        <v>44172</v>
      </c>
      <c r="B18" s="82" t="s">
        <v>211</v>
      </c>
      <c r="C18" s="83" t="s">
        <v>438</v>
      </c>
      <c r="D18" s="84" t="s">
        <v>11</v>
      </c>
      <c r="E18" s="84">
        <v>642</v>
      </c>
      <c r="F18" s="85">
        <f>G20/1.1</f>
        <v>128849.0909090909</v>
      </c>
      <c r="G18" s="85">
        <f t="shared" si="0"/>
        <v>0</v>
      </c>
    </row>
    <row r="19" spans="1:9" x14ac:dyDescent="0.25">
      <c r="A19" s="81">
        <v>44172</v>
      </c>
      <c r="B19" s="82" t="s">
        <v>211</v>
      </c>
      <c r="C19" s="83" t="s">
        <v>438</v>
      </c>
      <c r="D19" s="84" t="s">
        <v>11</v>
      </c>
      <c r="E19" s="84">
        <v>1331</v>
      </c>
      <c r="F19" s="85">
        <f>G20/11</f>
        <v>12884.90909090909</v>
      </c>
      <c r="G19" s="85">
        <v>0</v>
      </c>
    </row>
    <row r="20" spans="1:9" x14ac:dyDescent="0.25">
      <c r="A20" s="81">
        <v>44172</v>
      </c>
      <c r="B20" s="82" t="s">
        <v>211</v>
      </c>
      <c r="C20" s="83" t="s">
        <v>438</v>
      </c>
      <c r="D20" s="84" t="s">
        <v>11</v>
      </c>
      <c r="E20" s="84">
        <v>1111</v>
      </c>
      <c r="F20" s="85">
        <v>0</v>
      </c>
      <c r="G20" s="85">
        <v>141734</v>
      </c>
    </row>
    <row r="21" spans="1:9" x14ac:dyDescent="0.25">
      <c r="A21" s="81">
        <v>44173</v>
      </c>
      <c r="B21" s="82" t="s">
        <v>141</v>
      </c>
      <c r="C21" s="83" t="s">
        <v>154</v>
      </c>
      <c r="D21" s="84" t="s">
        <v>11</v>
      </c>
      <c r="E21" s="84">
        <v>641</v>
      </c>
      <c r="F21" s="85">
        <f>G23/1.1</f>
        <v>5240000</v>
      </c>
      <c r="G21" s="85">
        <f t="shared" si="0"/>
        <v>0</v>
      </c>
    </row>
    <row r="22" spans="1:9" x14ac:dyDescent="0.25">
      <c r="A22" s="81">
        <v>44173</v>
      </c>
      <c r="B22" s="82" t="s">
        <v>141</v>
      </c>
      <c r="C22" s="83" t="s">
        <v>154</v>
      </c>
      <c r="D22" s="84" t="s">
        <v>11</v>
      </c>
      <c r="E22" s="84">
        <v>1331</v>
      </c>
      <c r="F22" s="85">
        <f>G23/11</f>
        <v>524000</v>
      </c>
      <c r="G22" s="85">
        <v>0</v>
      </c>
    </row>
    <row r="23" spans="1:9" x14ac:dyDescent="0.25">
      <c r="A23" s="81">
        <v>44173</v>
      </c>
      <c r="B23" s="82" t="s">
        <v>141</v>
      </c>
      <c r="C23" s="83" t="s">
        <v>154</v>
      </c>
      <c r="D23" s="84" t="s">
        <v>11</v>
      </c>
      <c r="E23" s="84">
        <v>1111</v>
      </c>
      <c r="F23" s="85">
        <v>0</v>
      </c>
      <c r="G23" s="85">
        <v>5764000</v>
      </c>
    </row>
    <row r="24" spans="1:9" x14ac:dyDescent="0.25">
      <c r="A24" s="81"/>
      <c r="B24" s="99"/>
      <c r="C24" s="180" t="s">
        <v>532</v>
      </c>
      <c r="D24" s="84"/>
      <c r="E24" s="84"/>
      <c r="F24" s="85"/>
      <c r="G24" s="85"/>
    </row>
    <row r="25" spans="1:9" x14ac:dyDescent="0.25">
      <c r="A25" s="104"/>
      <c r="B25" s="105"/>
      <c r="C25" s="147" t="s">
        <v>14</v>
      </c>
      <c r="D25" s="147"/>
      <c r="E25" s="106"/>
      <c r="F25" s="107">
        <v>32274790862.299999</v>
      </c>
      <c r="G25" s="107">
        <v>32274790862.299999</v>
      </c>
    </row>
    <row r="26" spans="1:9" x14ac:dyDescent="0.25">
      <c r="I26" s="98"/>
    </row>
    <row r="27" spans="1:9" x14ac:dyDescent="0.25">
      <c r="A27" s="240" t="s">
        <v>15</v>
      </c>
      <c r="B27" s="240"/>
      <c r="E27" s="243" t="s">
        <v>255</v>
      </c>
      <c r="F27" s="243"/>
      <c r="G27" s="243"/>
    </row>
    <row r="28" spans="1:9" x14ac:dyDescent="0.25">
      <c r="F28" s="244" t="s">
        <v>16</v>
      </c>
      <c r="G28" s="244"/>
    </row>
  </sheetData>
  <mergeCells count="13">
    <mergeCell ref="A27:B27"/>
    <mergeCell ref="E27:G27"/>
    <mergeCell ref="F28:G28"/>
    <mergeCell ref="A1:D1"/>
    <mergeCell ref="A2:C2"/>
    <mergeCell ref="A3:G3"/>
    <mergeCell ref="A4:G4"/>
    <mergeCell ref="F5:G5"/>
    <mergeCell ref="A6:B6"/>
    <mergeCell ref="C6:C7"/>
    <mergeCell ref="D6:D7"/>
    <mergeCell ref="E6:E7"/>
    <mergeCell ref="F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17" sqref="M17"/>
    </sheetView>
  </sheetViews>
  <sheetFormatPr defaultRowHeight="13.8" x14ac:dyDescent="0.25"/>
  <cols>
    <col min="1" max="1" width="5.3984375" customWidth="1"/>
    <col min="2" max="2" width="25" customWidth="1"/>
    <col min="3" max="3" width="13.09765625" customWidth="1"/>
    <col min="5" max="5" width="11.8984375" customWidth="1"/>
    <col min="6" max="6" width="10.69921875" bestFit="1" customWidth="1"/>
    <col min="7" max="7" width="9.3984375" customWidth="1"/>
    <col min="8" max="8" width="7" customWidth="1"/>
    <col min="9" max="9" width="7.3984375" customWidth="1"/>
    <col min="10" max="10" width="17.796875" bestFit="1" customWidth="1"/>
    <col min="11" max="11" width="8.09765625" customWidth="1"/>
  </cols>
  <sheetData>
    <row r="1" spans="1:11" ht="15.6" x14ac:dyDescent="0.3">
      <c r="A1" s="260" t="s">
        <v>87</v>
      </c>
      <c r="B1" s="261"/>
      <c r="C1" s="261"/>
      <c r="D1" s="261"/>
      <c r="E1" s="261"/>
      <c r="F1" s="261"/>
      <c r="G1" s="261"/>
      <c r="H1" s="261"/>
      <c r="I1" s="261"/>
      <c r="J1" s="261"/>
      <c r="K1" s="165"/>
    </row>
    <row r="2" spans="1:11" ht="15.6" x14ac:dyDescent="0.3">
      <c r="A2" s="262"/>
      <c r="B2" s="263"/>
      <c r="C2" s="263"/>
      <c r="D2" s="263"/>
      <c r="E2" s="263"/>
      <c r="F2" s="263"/>
      <c r="G2" s="263"/>
      <c r="H2" s="263"/>
      <c r="I2" s="263"/>
      <c r="J2" s="263"/>
      <c r="K2" s="166"/>
    </row>
    <row r="3" spans="1:11" x14ac:dyDescent="0.25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6"/>
    </row>
    <row r="4" spans="1:11" ht="15.6" x14ac:dyDescent="0.3">
      <c r="A4" s="167"/>
      <c r="B4" s="168"/>
      <c r="C4" s="264" t="s">
        <v>488</v>
      </c>
      <c r="D4" s="264"/>
      <c r="E4" s="264"/>
      <c r="F4" s="264"/>
      <c r="G4" s="264"/>
      <c r="H4" s="264"/>
      <c r="I4" s="264"/>
      <c r="J4" s="168"/>
      <c r="K4" s="166"/>
    </row>
    <row r="5" spans="1:11" x14ac:dyDescent="0.25">
      <c r="A5" s="167"/>
      <c r="B5" s="168"/>
      <c r="C5" s="168"/>
      <c r="D5" s="265" t="s">
        <v>489</v>
      </c>
      <c r="E5" s="265"/>
      <c r="F5" s="265"/>
      <c r="G5" s="265"/>
      <c r="H5" s="265"/>
      <c r="I5" s="168"/>
      <c r="J5" s="168"/>
      <c r="K5" s="166"/>
    </row>
    <row r="6" spans="1:11" x14ac:dyDescent="0.2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6"/>
    </row>
    <row r="7" spans="1:11" x14ac:dyDescent="0.25">
      <c r="A7" s="266" t="s">
        <v>490</v>
      </c>
      <c r="B7" s="266" t="s">
        <v>491</v>
      </c>
      <c r="C7" s="254" t="s">
        <v>492</v>
      </c>
      <c r="D7" s="254" t="s">
        <v>493</v>
      </c>
      <c r="E7" s="254" t="s">
        <v>494</v>
      </c>
      <c r="F7" s="254" t="s">
        <v>495</v>
      </c>
      <c r="G7" s="254"/>
      <c r="H7" s="254" t="s">
        <v>496</v>
      </c>
      <c r="I7" s="254" t="s">
        <v>497</v>
      </c>
      <c r="J7" s="254" t="s">
        <v>498</v>
      </c>
      <c r="K7" s="254" t="s">
        <v>499</v>
      </c>
    </row>
    <row r="8" spans="1:11" ht="27.6" x14ac:dyDescent="0.25">
      <c r="A8" s="266"/>
      <c r="B8" s="266"/>
      <c r="C8" s="254"/>
      <c r="D8" s="254"/>
      <c r="E8" s="254"/>
      <c r="F8" s="169" t="s">
        <v>500</v>
      </c>
      <c r="G8" s="169" t="s">
        <v>501</v>
      </c>
      <c r="H8" s="254"/>
      <c r="I8" s="254"/>
      <c r="J8" s="254"/>
      <c r="K8" s="254"/>
    </row>
    <row r="9" spans="1:11" x14ac:dyDescent="0.25">
      <c r="A9" s="171">
        <v>1</v>
      </c>
      <c r="B9" s="170" t="s">
        <v>533</v>
      </c>
      <c r="C9" s="170" t="s">
        <v>553</v>
      </c>
      <c r="D9" s="171">
        <v>26</v>
      </c>
      <c r="E9" s="211">
        <v>7197645</v>
      </c>
      <c r="F9" s="170"/>
      <c r="G9" s="170"/>
      <c r="H9" s="170"/>
      <c r="I9" s="170"/>
      <c r="J9" s="212">
        <f>E9+F9+G9+H9+I9</f>
        <v>7197645</v>
      </c>
      <c r="K9" s="170"/>
    </row>
    <row r="10" spans="1:11" x14ac:dyDescent="0.25">
      <c r="A10" s="171">
        <v>2</v>
      </c>
      <c r="B10" s="170" t="s">
        <v>545</v>
      </c>
      <c r="C10" s="170" t="s">
        <v>502</v>
      </c>
      <c r="D10" s="171">
        <v>26</v>
      </c>
      <c r="E10" s="211">
        <v>5880000</v>
      </c>
      <c r="F10" s="170"/>
      <c r="G10" s="170"/>
      <c r="H10" s="170"/>
      <c r="I10" s="170"/>
      <c r="J10" s="212">
        <f t="shared" ref="J10:J14" si="0">E10+F10+G10+H10+I10</f>
        <v>5880000</v>
      </c>
      <c r="K10" s="170"/>
    </row>
    <row r="11" spans="1:11" x14ac:dyDescent="0.25">
      <c r="A11" s="171">
        <v>3</v>
      </c>
      <c r="B11" s="170" t="s">
        <v>547</v>
      </c>
      <c r="C11" s="170" t="s">
        <v>502</v>
      </c>
      <c r="D11" s="171">
        <v>26</v>
      </c>
      <c r="E11" s="211">
        <v>3920000</v>
      </c>
      <c r="F11" s="170"/>
      <c r="G11" s="170"/>
      <c r="H11" s="170"/>
      <c r="I11" s="170"/>
      <c r="J11" s="212">
        <f t="shared" si="0"/>
        <v>3920000</v>
      </c>
      <c r="K11" s="170"/>
    </row>
    <row r="12" spans="1:11" x14ac:dyDescent="0.25">
      <c r="A12" s="171">
        <v>4</v>
      </c>
      <c r="B12" s="170" t="s">
        <v>546</v>
      </c>
      <c r="C12" s="170" t="s">
        <v>502</v>
      </c>
      <c r="D12" s="171">
        <v>26</v>
      </c>
      <c r="E12" s="211">
        <v>3920000</v>
      </c>
      <c r="F12" s="170"/>
      <c r="G12" s="170"/>
      <c r="H12" s="170"/>
      <c r="I12" s="170"/>
      <c r="J12" s="212">
        <f t="shared" si="0"/>
        <v>3920000</v>
      </c>
      <c r="K12" s="170"/>
    </row>
    <row r="13" spans="1:11" x14ac:dyDescent="0.25">
      <c r="A13" s="171">
        <v>5</v>
      </c>
      <c r="B13" s="170" t="s">
        <v>552</v>
      </c>
      <c r="C13" s="170" t="s">
        <v>502</v>
      </c>
      <c r="D13" s="171">
        <v>26</v>
      </c>
      <c r="E13" s="211">
        <v>3920000</v>
      </c>
      <c r="F13" s="170"/>
      <c r="G13" s="170"/>
      <c r="H13" s="170"/>
      <c r="I13" s="170"/>
      <c r="J13" s="212">
        <f t="shared" si="0"/>
        <v>3920000</v>
      </c>
      <c r="K13" s="170"/>
    </row>
    <row r="14" spans="1:11" x14ac:dyDescent="0.25">
      <c r="A14" s="171">
        <v>6</v>
      </c>
      <c r="B14" s="170" t="s">
        <v>551</v>
      </c>
      <c r="C14" s="170" t="s">
        <v>502</v>
      </c>
      <c r="D14" s="171">
        <v>26</v>
      </c>
      <c r="E14" s="211">
        <v>3920000</v>
      </c>
      <c r="F14" s="170"/>
      <c r="G14" s="170"/>
      <c r="H14" s="170"/>
      <c r="I14" s="170"/>
      <c r="J14" s="212">
        <f t="shared" si="0"/>
        <v>3920000</v>
      </c>
      <c r="K14" s="170"/>
    </row>
    <row r="15" spans="1:11" x14ac:dyDescent="0.25">
      <c r="A15" s="255" t="s">
        <v>14</v>
      </c>
      <c r="B15" s="256"/>
      <c r="C15" s="256"/>
      <c r="D15" s="256"/>
      <c r="E15" s="256"/>
      <c r="F15" s="256"/>
      <c r="G15" s="256"/>
      <c r="H15" s="256"/>
      <c r="I15" s="257"/>
      <c r="J15" s="172">
        <v>28757645</v>
      </c>
      <c r="K15" s="173"/>
    </row>
    <row r="16" spans="1:11" x14ac:dyDescent="0.25">
      <c r="A16" s="167"/>
      <c r="B16" s="168"/>
      <c r="C16" s="168"/>
      <c r="D16" s="168"/>
      <c r="E16" s="168"/>
      <c r="F16" s="168"/>
      <c r="G16" s="168"/>
      <c r="H16" s="168"/>
      <c r="I16" s="168"/>
      <c r="J16" s="168"/>
      <c r="K16" s="166"/>
    </row>
    <row r="17" spans="1:11" x14ac:dyDescent="0.25">
      <c r="A17" s="167"/>
      <c r="B17" s="174" t="s">
        <v>503</v>
      </c>
      <c r="C17" s="168"/>
      <c r="D17" s="168"/>
      <c r="E17" s="168"/>
      <c r="F17" s="168"/>
      <c r="G17" s="258" t="s">
        <v>504</v>
      </c>
      <c r="H17" s="258"/>
      <c r="I17" s="258"/>
      <c r="J17" s="258"/>
      <c r="K17" s="259"/>
    </row>
    <row r="18" spans="1:11" x14ac:dyDescent="0.25">
      <c r="A18" s="175"/>
      <c r="B18" s="176" t="s">
        <v>29</v>
      </c>
      <c r="C18" s="177"/>
      <c r="D18" s="177"/>
      <c r="E18" s="177"/>
      <c r="F18" s="177"/>
      <c r="G18" s="177"/>
      <c r="H18" s="253" t="s">
        <v>505</v>
      </c>
      <c r="I18" s="253"/>
      <c r="J18" s="253"/>
      <c r="K18" s="178"/>
    </row>
    <row r="21" spans="1:11" x14ac:dyDescent="0.25">
      <c r="E21" s="223"/>
    </row>
    <row r="23" spans="1:11" x14ac:dyDescent="0.25">
      <c r="F23" s="224"/>
    </row>
  </sheetData>
  <mergeCells count="17">
    <mergeCell ref="A1:J1"/>
    <mergeCell ref="A2:J2"/>
    <mergeCell ref="C4:I4"/>
    <mergeCell ref="D5:H5"/>
    <mergeCell ref="A7:A8"/>
    <mergeCell ref="B7:B8"/>
    <mergeCell ref="C7:C8"/>
    <mergeCell ref="D7:D8"/>
    <mergeCell ref="E7:E8"/>
    <mergeCell ref="F7:G7"/>
    <mergeCell ref="H18:J18"/>
    <mergeCell ref="H7:H8"/>
    <mergeCell ref="I7:I8"/>
    <mergeCell ref="J7:J8"/>
    <mergeCell ref="K7:K8"/>
    <mergeCell ref="A15:I15"/>
    <mergeCell ref="G17:K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A11" sqref="A11:B12"/>
    </sheetView>
  </sheetViews>
  <sheetFormatPr defaultRowHeight="13.8" x14ac:dyDescent="0.25"/>
  <cols>
    <col min="1" max="1" width="4.8984375" customWidth="1"/>
    <col min="2" max="2" width="19.5" bestFit="1" customWidth="1"/>
    <col min="3" max="33" width="3.5" customWidth="1"/>
    <col min="34" max="34" width="5.09765625" bestFit="1" customWidth="1"/>
    <col min="257" max="257" width="4.8984375" customWidth="1"/>
    <col min="258" max="258" width="19.5" bestFit="1" customWidth="1"/>
    <col min="259" max="289" width="3.5" customWidth="1"/>
    <col min="513" max="513" width="4.8984375" customWidth="1"/>
    <col min="514" max="514" width="19.5" bestFit="1" customWidth="1"/>
    <col min="515" max="545" width="3.5" customWidth="1"/>
    <col min="769" max="769" width="4.8984375" customWidth="1"/>
    <col min="770" max="770" width="19.5" bestFit="1" customWidth="1"/>
    <col min="771" max="801" width="3.5" customWidth="1"/>
    <col min="1025" max="1025" width="4.8984375" customWidth="1"/>
    <col min="1026" max="1026" width="19.5" bestFit="1" customWidth="1"/>
    <col min="1027" max="1057" width="3.5" customWidth="1"/>
    <col min="1281" max="1281" width="4.8984375" customWidth="1"/>
    <col min="1282" max="1282" width="19.5" bestFit="1" customWidth="1"/>
    <col min="1283" max="1313" width="3.5" customWidth="1"/>
    <col min="1537" max="1537" width="4.8984375" customWidth="1"/>
    <col min="1538" max="1538" width="19.5" bestFit="1" customWidth="1"/>
    <col min="1539" max="1569" width="3.5" customWidth="1"/>
    <col min="1793" max="1793" width="4.8984375" customWidth="1"/>
    <col min="1794" max="1794" width="19.5" bestFit="1" customWidth="1"/>
    <col min="1795" max="1825" width="3.5" customWidth="1"/>
    <col min="2049" max="2049" width="4.8984375" customWidth="1"/>
    <col min="2050" max="2050" width="19.5" bestFit="1" customWidth="1"/>
    <col min="2051" max="2081" width="3.5" customWidth="1"/>
    <col min="2305" max="2305" width="4.8984375" customWidth="1"/>
    <col min="2306" max="2306" width="19.5" bestFit="1" customWidth="1"/>
    <col min="2307" max="2337" width="3.5" customWidth="1"/>
    <col min="2561" max="2561" width="4.8984375" customWidth="1"/>
    <col min="2562" max="2562" width="19.5" bestFit="1" customWidth="1"/>
    <col min="2563" max="2593" width="3.5" customWidth="1"/>
    <col min="2817" max="2817" width="4.8984375" customWidth="1"/>
    <col min="2818" max="2818" width="19.5" bestFit="1" customWidth="1"/>
    <col min="2819" max="2849" width="3.5" customWidth="1"/>
    <col min="3073" max="3073" width="4.8984375" customWidth="1"/>
    <col min="3074" max="3074" width="19.5" bestFit="1" customWidth="1"/>
    <col min="3075" max="3105" width="3.5" customWidth="1"/>
    <col min="3329" max="3329" width="4.8984375" customWidth="1"/>
    <col min="3330" max="3330" width="19.5" bestFit="1" customWidth="1"/>
    <col min="3331" max="3361" width="3.5" customWidth="1"/>
    <col min="3585" max="3585" width="4.8984375" customWidth="1"/>
    <col min="3586" max="3586" width="19.5" bestFit="1" customWidth="1"/>
    <col min="3587" max="3617" width="3.5" customWidth="1"/>
    <col min="3841" max="3841" width="4.8984375" customWidth="1"/>
    <col min="3842" max="3842" width="19.5" bestFit="1" customWidth="1"/>
    <col min="3843" max="3873" width="3.5" customWidth="1"/>
    <col min="4097" max="4097" width="4.8984375" customWidth="1"/>
    <col min="4098" max="4098" width="19.5" bestFit="1" customWidth="1"/>
    <col min="4099" max="4129" width="3.5" customWidth="1"/>
    <col min="4353" max="4353" width="4.8984375" customWidth="1"/>
    <col min="4354" max="4354" width="19.5" bestFit="1" customWidth="1"/>
    <col min="4355" max="4385" width="3.5" customWidth="1"/>
    <col min="4609" max="4609" width="4.8984375" customWidth="1"/>
    <col min="4610" max="4610" width="19.5" bestFit="1" customWidth="1"/>
    <col min="4611" max="4641" width="3.5" customWidth="1"/>
    <col min="4865" max="4865" width="4.8984375" customWidth="1"/>
    <col min="4866" max="4866" width="19.5" bestFit="1" customWidth="1"/>
    <col min="4867" max="4897" width="3.5" customWidth="1"/>
    <col min="5121" max="5121" width="4.8984375" customWidth="1"/>
    <col min="5122" max="5122" width="19.5" bestFit="1" customWidth="1"/>
    <col min="5123" max="5153" width="3.5" customWidth="1"/>
    <col min="5377" max="5377" width="4.8984375" customWidth="1"/>
    <col min="5378" max="5378" width="19.5" bestFit="1" customWidth="1"/>
    <col min="5379" max="5409" width="3.5" customWidth="1"/>
    <col min="5633" max="5633" width="4.8984375" customWidth="1"/>
    <col min="5634" max="5634" width="19.5" bestFit="1" customWidth="1"/>
    <col min="5635" max="5665" width="3.5" customWidth="1"/>
    <col min="5889" max="5889" width="4.8984375" customWidth="1"/>
    <col min="5890" max="5890" width="19.5" bestFit="1" customWidth="1"/>
    <col min="5891" max="5921" width="3.5" customWidth="1"/>
    <col min="6145" max="6145" width="4.8984375" customWidth="1"/>
    <col min="6146" max="6146" width="19.5" bestFit="1" customWidth="1"/>
    <col min="6147" max="6177" width="3.5" customWidth="1"/>
    <col min="6401" max="6401" width="4.8984375" customWidth="1"/>
    <col min="6402" max="6402" width="19.5" bestFit="1" customWidth="1"/>
    <col min="6403" max="6433" width="3.5" customWidth="1"/>
    <col min="6657" max="6657" width="4.8984375" customWidth="1"/>
    <col min="6658" max="6658" width="19.5" bestFit="1" customWidth="1"/>
    <col min="6659" max="6689" width="3.5" customWidth="1"/>
    <col min="6913" max="6913" width="4.8984375" customWidth="1"/>
    <col min="6914" max="6914" width="19.5" bestFit="1" customWidth="1"/>
    <col min="6915" max="6945" width="3.5" customWidth="1"/>
    <col min="7169" max="7169" width="4.8984375" customWidth="1"/>
    <col min="7170" max="7170" width="19.5" bestFit="1" customWidth="1"/>
    <col min="7171" max="7201" width="3.5" customWidth="1"/>
    <col min="7425" max="7425" width="4.8984375" customWidth="1"/>
    <col min="7426" max="7426" width="19.5" bestFit="1" customWidth="1"/>
    <col min="7427" max="7457" width="3.5" customWidth="1"/>
    <col min="7681" max="7681" width="4.8984375" customWidth="1"/>
    <col min="7682" max="7682" width="19.5" bestFit="1" customWidth="1"/>
    <col min="7683" max="7713" width="3.5" customWidth="1"/>
    <col min="7937" max="7937" width="4.8984375" customWidth="1"/>
    <col min="7938" max="7938" width="19.5" bestFit="1" customWidth="1"/>
    <col min="7939" max="7969" width="3.5" customWidth="1"/>
    <col min="8193" max="8193" width="4.8984375" customWidth="1"/>
    <col min="8194" max="8194" width="19.5" bestFit="1" customWidth="1"/>
    <col min="8195" max="8225" width="3.5" customWidth="1"/>
    <col min="8449" max="8449" width="4.8984375" customWidth="1"/>
    <col min="8450" max="8450" width="19.5" bestFit="1" customWidth="1"/>
    <col min="8451" max="8481" width="3.5" customWidth="1"/>
    <col min="8705" max="8705" width="4.8984375" customWidth="1"/>
    <col min="8706" max="8706" width="19.5" bestFit="1" customWidth="1"/>
    <col min="8707" max="8737" width="3.5" customWidth="1"/>
    <col min="8961" max="8961" width="4.8984375" customWidth="1"/>
    <col min="8962" max="8962" width="19.5" bestFit="1" customWidth="1"/>
    <col min="8963" max="8993" width="3.5" customWidth="1"/>
    <col min="9217" max="9217" width="4.8984375" customWidth="1"/>
    <col min="9218" max="9218" width="19.5" bestFit="1" customWidth="1"/>
    <col min="9219" max="9249" width="3.5" customWidth="1"/>
    <col min="9473" max="9473" width="4.8984375" customWidth="1"/>
    <col min="9474" max="9474" width="19.5" bestFit="1" customWidth="1"/>
    <col min="9475" max="9505" width="3.5" customWidth="1"/>
    <col min="9729" max="9729" width="4.8984375" customWidth="1"/>
    <col min="9730" max="9730" width="19.5" bestFit="1" customWidth="1"/>
    <col min="9731" max="9761" width="3.5" customWidth="1"/>
    <col min="9985" max="9985" width="4.8984375" customWidth="1"/>
    <col min="9986" max="9986" width="19.5" bestFit="1" customWidth="1"/>
    <col min="9987" max="10017" width="3.5" customWidth="1"/>
    <col min="10241" max="10241" width="4.8984375" customWidth="1"/>
    <col min="10242" max="10242" width="19.5" bestFit="1" customWidth="1"/>
    <col min="10243" max="10273" width="3.5" customWidth="1"/>
    <col min="10497" max="10497" width="4.8984375" customWidth="1"/>
    <col min="10498" max="10498" width="19.5" bestFit="1" customWidth="1"/>
    <col min="10499" max="10529" width="3.5" customWidth="1"/>
    <col min="10753" max="10753" width="4.8984375" customWidth="1"/>
    <col min="10754" max="10754" width="19.5" bestFit="1" customWidth="1"/>
    <col min="10755" max="10785" width="3.5" customWidth="1"/>
    <col min="11009" max="11009" width="4.8984375" customWidth="1"/>
    <col min="11010" max="11010" width="19.5" bestFit="1" customWidth="1"/>
    <col min="11011" max="11041" width="3.5" customWidth="1"/>
    <col min="11265" max="11265" width="4.8984375" customWidth="1"/>
    <col min="11266" max="11266" width="19.5" bestFit="1" customWidth="1"/>
    <col min="11267" max="11297" width="3.5" customWidth="1"/>
    <col min="11521" max="11521" width="4.8984375" customWidth="1"/>
    <col min="11522" max="11522" width="19.5" bestFit="1" customWidth="1"/>
    <col min="11523" max="11553" width="3.5" customWidth="1"/>
    <col min="11777" max="11777" width="4.8984375" customWidth="1"/>
    <col min="11778" max="11778" width="19.5" bestFit="1" customWidth="1"/>
    <col min="11779" max="11809" width="3.5" customWidth="1"/>
    <col min="12033" max="12033" width="4.8984375" customWidth="1"/>
    <col min="12034" max="12034" width="19.5" bestFit="1" customWidth="1"/>
    <col min="12035" max="12065" width="3.5" customWidth="1"/>
    <col min="12289" max="12289" width="4.8984375" customWidth="1"/>
    <col min="12290" max="12290" width="19.5" bestFit="1" customWidth="1"/>
    <col min="12291" max="12321" width="3.5" customWidth="1"/>
    <col min="12545" max="12545" width="4.8984375" customWidth="1"/>
    <col min="12546" max="12546" width="19.5" bestFit="1" customWidth="1"/>
    <col min="12547" max="12577" width="3.5" customWidth="1"/>
    <col min="12801" max="12801" width="4.8984375" customWidth="1"/>
    <col min="12802" max="12802" width="19.5" bestFit="1" customWidth="1"/>
    <col min="12803" max="12833" width="3.5" customWidth="1"/>
    <col min="13057" max="13057" width="4.8984375" customWidth="1"/>
    <col min="13058" max="13058" width="19.5" bestFit="1" customWidth="1"/>
    <col min="13059" max="13089" width="3.5" customWidth="1"/>
    <col min="13313" max="13313" width="4.8984375" customWidth="1"/>
    <col min="13314" max="13314" width="19.5" bestFit="1" customWidth="1"/>
    <col min="13315" max="13345" width="3.5" customWidth="1"/>
    <col min="13569" max="13569" width="4.8984375" customWidth="1"/>
    <col min="13570" max="13570" width="19.5" bestFit="1" customWidth="1"/>
    <col min="13571" max="13601" width="3.5" customWidth="1"/>
    <col min="13825" max="13825" width="4.8984375" customWidth="1"/>
    <col min="13826" max="13826" width="19.5" bestFit="1" customWidth="1"/>
    <col min="13827" max="13857" width="3.5" customWidth="1"/>
    <col min="14081" max="14081" width="4.8984375" customWidth="1"/>
    <col min="14082" max="14082" width="19.5" bestFit="1" customWidth="1"/>
    <col min="14083" max="14113" width="3.5" customWidth="1"/>
    <col min="14337" max="14337" width="4.8984375" customWidth="1"/>
    <col min="14338" max="14338" width="19.5" bestFit="1" customWidth="1"/>
    <col min="14339" max="14369" width="3.5" customWidth="1"/>
    <col min="14593" max="14593" width="4.8984375" customWidth="1"/>
    <col min="14594" max="14594" width="19.5" bestFit="1" customWidth="1"/>
    <col min="14595" max="14625" width="3.5" customWidth="1"/>
    <col min="14849" max="14849" width="4.8984375" customWidth="1"/>
    <col min="14850" max="14850" width="19.5" bestFit="1" customWidth="1"/>
    <col min="14851" max="14881" width="3.5" customWidth="1"/>
    <col min="15105" max="15105" width="4.8984375" customWidth="1"/>
    <col min="15106" max="15106" width="19.5" bestFit="1" customWidth="1"/>
    <col min="15107" max="15137" width="3.5" customWidth="1"/>
    <col min="15361" max="15361" width="4.8984375" customWidth="1"/>
    <col min="15362" max="15362" width="19.5" bestFit="1" customWidth="1"/>
    <col min="15363" max="15393" width="3.5" customWidth="1"/>
    <col min="15617" max="15617" width="4.8984375" customWidth="1"/>
    <col min="15618" max="15618" width="19.5" bestFit="1" customWidth="1"/>
    <col min="15619" max="15649" width="3.5" customWidth="1"/>
    <col min="15873" max="15873" width="4.8984375" customWidth="1"/>
    <col min="15874" max="15874" width="19.5" bestFit="1" customWidth="1"/>
    <col min="15875" max="15905" width="3.5" customWidth="1"/>
    <col min="16129" max="16129" width="4.8984375" customWidth="1"/>
    <col min="16130" max="16130" width="19.5" bestFit="1" customWidth="1"/>
    <col min="16131" max="16161" width="3.5" customWidth="1"/>
  </cols>
  <sheetData>
    <row r="1" spans="1:34" ht="17.399999999999999" x14ac:dyDescent="0.3">
      <c r="A1" s="271" t="s">
        <v>534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</row>
    <row r="2" spans="1:34" ht="17.399999999999999" x14ac:dyDescent="0.3">
      <c r="A2" s="272" t="s">
        <v>489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</row>
    <row r="3" spans="1:34" ht="17.399999999999999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</row>
    <row r="4" spans="1:34" ht="15.6" x14ac:dyDescent="0.25">
      <c r="A4" s="273" t="s">
        <v>490</v>
      </c>
      <c r="B4" s="273" t="s">
        <v>491</v>
      </c>
      <c r="C4" s="276" t="s">
        <v>535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8"/>
      <c r="AH4" s="267" t="s">
        <v>548</v>
      </c>
    </row>
    <row r="5" spans="1:34" x14ac:dyDescent="0.25">
      <c r="A5" s="274"/>
      <c r="B5" s="274"/>
      <c r="C5" s="185" t="s">
        <v>536</v>
      </c>
      <c r="D5" s="185" t="s">
        <v>537</v>
      </c>
      <c r="E5" s="185" t="s">
        <v>538</v>
      </c>
      <c r="F5" s="185" t="s">
        <v>539</v>
      </c>
      <c r="G5" s="185" t="s">
        <v>540</v>
      </c>
      <c r="H5" s="185" t="s">
        <v>541</v>
      </c>
      <c r="I5" s="185" t="s">
        <v>542</v>
      </c>
      <c r="J5" s="185" t="s">
        <v>536</v>
      </c>
      <c r="K5" s="185" t="s">
        <v>537</v>
      </c>
      <c r="L5" s="185" t="s">
        <v>538</v>
      </c>
      <c r="M5" s="185" t="s">
        <v>539</v>
      </c>
      <c r="N5" s="185" t="s">
        <v>540</v>
      </c>
      <c r="O5" s="185" t="s">
        <v>541</v>
      </c>
      <c r="P5" s="185" t="s">
        <v>542</v>
      </c>
      <c r="Q5" s="185" t="s">
        <v>536</v>
      </c>
      <c r="R5" s="185" t="s">
        <v>537</v>
      </c>
      <c r="S5" s="185" t="s">
        <v>538</v>
      </c>
      <c r="T5" s="185" t="s">
        <v>539</v>
      </c>
      <c r="U5" s="185" t="s">
        <v>540</v>
      </c>
      <c r="V5" s="185" t="s">
        <v>541</v>
      </c>
      <c r="W5" s="185" t="s">
        <v>542</v>
      </c>
      <c r="X5" s="185" t="s">
        <v>536</v>
      </c>
      <c r="Y5" s="185" t="s">
        <v>537</v>
      </c>
      <c r="Z5" s="185" t="s">
        <v>538</v>
      </c>
      <c r="AA5" s="185" t="s">
        <v>539</v>
      </c>
      <c r="AB5" s="185" t="s">
        <v>540</v>
      </c>
      <c r="AC5" s="185" t="s">
        <v>541</v>
      </c>
      <c r="AD5" s="185" t="s">
        <v>542</v>
      </c>
      <c r="AE5" s="185" t="s">
        <v>536</v>
      </c>
      <c r="AF5" s="185" t="s">
        <v>537</v>
      </c>
      <c r="AG5" s="185" t="s">
        <v>538</v>
      </c>
      <c r="AH5" s="268"/>
    </row>
    <row r="6" spans="1:34" x14ac:dyDescent="0.25">
      <c r="A6" s="275"/>
      <c r="B6" s="275"/>
      <c r="C6" s="185">
        <v>1</v>
      </c>
      <c r="D6" s="185">
        <v>2</v>
      </c>
      <c r="E6" s="185">
        <v>3</v>
      </c>
      <c r="F6" s="185">
        <v>4</v>
      </c>
      <c r="G6" s="185">
        <v>5</v>
      </c>
      <c r="H6" s="185">
        <v>6</v>
      </c>
      <c r="I6" s="185">
        <v>7</v>
      </c>
      <c r="J6" s="185">
        <v>8</v>
      </c>
      <c r="K6" s="185">
        <v>9</v>
      </c>
      <c r="L6" s="185">
        <v>10</v>
      </c>
      <c r="M6" s="185">
        <v>11</v>
      </c>
      <c r="N6" s="185">
        <v>12</v>
      </c>
      <c r="O6" s="185">
        <v>13</v>
      </c>
      <c r="P6" s="185">
        <v>14</v>
      </c>
      <c r="Q6" s="185">
        <v>15</v>
      </c>
      <c r="R6" s="185">
        <v>16</v>
      </c>
      <c r="S6" s="185">
        <v>17</v>
      </c>
      <c r="T6" s="185">
        <v>18</v>
      </c>
      <c r="U6" s="185">
        <v>19</v>
      </c>
      <c r="V6" s="185">
        <v>20</v>
      </c>
      <c r="W6" s="185">
        <v>21</v>
      </c>
      <c r="X6" s="185">
        <v>22</v>
      </c>
      <c r="Y6" s="185">
        <v>23</v>
      </c>
      <c r="Z6" s="185">
        <v>24</v>
      </c>
      <c r="AA6" s="185">
        <v>25</v>
      </c>
      <c r="AB6" s="185">
        <v>26</v>
      </c>
      <c r="AC6" s="185">
        <v>27</v>
      </c>
      <c r="AD6" s="185">
        <v>28</v>
      </c>
      <c r="AE6" s="185">
        <v>29</v>
      </c>
      <c r="AF6" s="185">
        <v>30</v>
      </c>
      <c r="AG6" s="186">
        <v>31</v>
      </c>
      <c r="AH6" s="269"/>
    </row>
    <row r="7" spans="1:34" x14ac:dyDescent="0.25">
      <c r="A7" s="171">
        <v>1</v>
      </c>
      <c r="B7" s="170" t="s">
        <v>533</v>
      </c>
      <c r="C7" s="188" t="s">
        <v>11</v>
      </c>
      <c r="D7" s="188" t="s">
        <v>11</v>
      </c>
      <c r="E7" s="189" t="s">
        <v>11</v>
      </c>
      <c r="F7" s="189" t="s">
        <v>11</v>
      </c>
      <c r="G7" s="190" t="s">
        <v>11</v>
      </c>
      <c r="H7" s="191" t="s">
        <v>543</v>
      </c>
      <c r="I7" s="189" t="s">
        <v>11</v>
      </c>
      <c r="J7" s="189" t="s">
        <v>11</v>
      </c>
      <c r="K7" s="188" t="s">
        <v>11</v>
      </c>
      <c r="L7" s="188" t="s">
        <v>11</v>
      </c>
      <c r="M7" s="188" t="s">
        <v>11</v>
      </c>
      <c r="N7" s="188" t="s">
        <v>11</v>
      </c>
      <c r="O7" s="191" t="s">
        <v>543</v>
      </c>
      <c r="P7" s="189" t="s">
        <v>11</v>
      </c>
      <c r="Q7" s="189" t="s">
        <v>11</v>
      </c>
      <c r="R7" s="188" t="s">
        <v>11</v>
      </c>
      <c r="S7" s="188" t="s">
        <v>11</v>
      </c>
      <c r="T7" s="188" t="s">
        <v>11</v>
      </c>
      <c r="U7" s="187" t="s">
        <v>11</v>
      </c>
      <c r="V7" s="191" t="s">
        <v>543</v>
      </c>
      <c r="W7" s="189" t="s">
        <v>11</v>
      </c>
      <c r="X7" s="189" t="s">
        <v>11</v>
      </c>
      <c r="Y7" s="188" t="s">
        <v>11</v>
      </c>
      <c r="Z7" s="188" t="s">
        <v>11</v>
      </c>
      <c r="AA7" s="188" t="s">
        <v>11</v>
      </c>
      <c r="AB7" s="188" t="s">
        <v>11</v>
      </c>
      <c r="AC7" s="191" t="s">
        <v>543</v>
      </c>
      <c r="AD7" s="187" t="s">
        <v>11</v>
      </c>
      <c r="AE7" s="187" t="s">
        <v>11</v>
      </c>
      <c r="AF7" s="188" t="s">
        <v>11</v>
      </c>
      <c r="AG7" s="188" t="s">
        <v>11</v>
      </c>
      <c r="AH7" s="213">
        <v>26</v>
      </c>
    </row>
    <row r="8" spans="1:34" x14ac:dyDescent="0.25">
      <c r="A8" s="171">
        <v>2</v>
      </c>
      <c r="B8" s="170" t="s">
        <v>545</v>
      </c>
      <c r="C8" s="188" t="s">
        <v>11</v>
      </c>
      <c r="D8" s="188" t="s">
        <v>11</v>
      </c>
      <c r="E8" s="189" t="s">
        <v>11</v>
      </c>
      <c r="F8" s="189" t="s">
        <v>11</v>
      </c>
      <c r="G8" s="190" t="s">
        <v>11</v>
      </c>
      <c r="H8" s="191" t="s">
        <v>543</v>
      </c>
      <c r="I8" s="189" t="s">
        <v>11</v>
      </c>
      <c r="J8" s="189" t="s">
        <v>11</v>
      </c>
      <c r="K8" s="188" t="s">
        <v>11</v>
      </c>
      <c r="L8" s="188" t="s">
        <v>11</v>
      </c>
      <c r="M8" s="188" t="s">
        <v>11</v>
      </c>
      <c r="N8" s="188" t="s">
        <v>11</v>
      </c>
      <c r="O8" s="191" t="s">
        <v>543</v>
      </c>
      <c r="P8" s="189" t="s">
        <v>11</v>
      </c>
      <c r="Q8" s="189" t="s">
        <v>11</v>
      </c>
      <c r="R8" s="188" t="s">
        <v>11</v>
      </c>
      <c r="S8" s="188" t="s">
        <v>11</v>
      </c>
      <c r="T8" s="188" t="s">
        <v>11</v>
      </c>
      <c r="U8" s="187" t="s">
        <v>11</v>
      </c>
      <c r="V8" s="191" t="s">
        <v>543</v>
      </c>
      <c r="W8" s="189" t="s">
        <v>11</v>
      </c>
      <c r="X8" s="189" t="s">
        <v>11</v>
      </c>
      <c r="Y8" s="188" t="s">
        <v>11</v>
      </c>
      <c r="Z8" s="188" t="s">
        <v>11</v>
      </c>
      <c r="AA8" s="188" t="s">
        <v>11</v>
      </c>
      <c r="AB8" s="188" t="s">
        <v>11</v>
      </c>
      <c r="AC8" s="191" t="s">
        <v>543</v>
      </c>
      <c r="AD8" s="187" t="s">
        <v>11</v>
      </c>
      <c r="AE8" s="187" t="s">
        <v>11</v>
      </c>
      <c r="AF8" s="188" t="s">
        <v>11</v>
      </c>
      <c r="AG8" s="188" t="s">
        <v>11</v>
      </c>
      <c r="AH8" s="213">
        <v>26</v>
      </c>
    </row>
    <row r="9" spans="1:34" x14ac:dyDescent="0.25">
      <c r="A9" s="171">
        <v>3</v>
      </c>
      <c r="B9" s="170" t="s">
        <v>547</v>
      </c>
      <c r="C9" s="188" t="s">
        <v>11</v>
      </c>
      <c r="D9" s="188" t="s">
        <v>11</v>
      </c>
      <c r="E9" s="189" t="s">
        <v>11</v>
      </c>
      <c r="F9" s="189" t="s">
        <v>11</v>
      </c>
      <c r="G9" s="190" t="s">
        <v>11</v>
      </c>
      <c r="H9" s="191" t="s">
        <v>543</v>
      </c>
      <c r="I9" s="189" t="s">
        <v>11</v>
      </c>
      <c r="J9" s="189" t="s">
        <v>11</v>
      </c>
      <c r="K9" s="188" t="s">
        <v>11</v>
      </c>
      <c r="L9" s="188" t="s">
        <v>11</v>
      </c>
      <c r="M9" s="188" t="s">
        <v>11</v>
      </c>
      <c r="N9" s="188" t="s">
        <v>11</v>
      </c>
      <c r="O9" s="191" t="s">
        <v>543</v>
      </c>
      <c r="P9" s="189" t="s">
        <v>11</v>
      </c>
      <c r="Q9" s="189" t="s">
        <v>11</v>
      </c>
      <c r="R9" s="188" t="s">
        <v>11</v>
      </c>
      <c r="S9" s="188" t="s">
        <v>11</v>
      </c>
      <c r="T9" s="188" t="s">
        <v>11</v>
      </c>
      <c r="U9" s="187" t="s">
        <v>11</v>
      </c>
      <c r="V9" s="191" t="s">
        <v>543</v>
      </c>
      <c r="W9" s="189" t="s">
        <v>11</v>
      </c>
      <c r="X9" s="189" t="s">
        <v>11</v>
      </c>
      <c r="Y9" s="188" t="s">
        <v>11</v>
      </c>
      <c r="Z9" s="188" t="s">
        <v>11</v>
      </c>
      <c r="AA9" s="188" t="s">
        <v>11</v>
      </c>
      <c r="AB9" s="188" t="s">
        <v>11</v>
      </c>
      <c r="AC9" s="191" t="s">
        <v>543</v>
      </c>
      <c r="AD9" s="187" t="s">
        <v>11</v>
      </c>
      <c r="AE9" s="187" t="s">
        <v>11</v>
      </c>
      <c r="AF9" s="188" t="s">
        <v>11</v>
      </c>
      <c r="AG9" s="188" t="s">
        <v>11</v>
      </c>
      <c r="AH9" s="213">
        <v>26</v>
      </c>
    </row>
    <row r="10" spans="1:34" x14ac:dyDescent="0.25">
      <c r="A10" s="171">
        <v>4</v>
      </c>
      <c r="B10" s="170" t="s">
        <v>546</v>
      </c>
      <c r="C10" s="188" t="s">
        <v>11</v>
      </c>
      <c r="D10" s="188" t="s">
        <v>11</v>
      </c>
      <c r="E10" s="189" t="s">
        <v>11</v>
      </c>
      <c r="F10" s="189" t="s">
        <v>11</v>
      </c>
      <c r="G10" s="190" t="s">
        <v>11</v>
      </c>
      <c r="H10" s="191" t="s">
        <v>543</v>
      </c>
      <c r="I10" s="189" t="s">
        <v>11</v>
      </c>
      <c r="J10" s="189" t="s">
        <v>11</v>
      </c>
      <c r="K10" s="188" t="s">
        <v>11</v>
      </c>
      <c r="L10" s="188" t="s">
        <v>11</v>
      </c>
      <c r="M10" s="188" t="s">
        <v>11</v>
      </c>
      <c r="N10" s="188" t="s">
        <v>11</v>
      </c>
      <c r="O10" s="191" t="s">
        <v>543</v>
      </c>
      <c r="P10" s="189" t="s">
        <v>11</v>
      </c>
      <c r="Q10" s="189" t="s">
        <v>11</v>
      </c>
      <c r="R10" s="188" t="s">
        <v>11</v>
      </c>
      <c r="S10" s="188" t="s">
        <v>11</v>
      </c>
      <c r="T10" s="188" t="s">
        <v>11</v>
      </c>
      <c r="U10" s="187" t="s">
        <v>11</v>
      </c>
      <c r="V10" s="191" t="s">
        <v>543</v>
      </c>
      <c r="W10" s="189" t="s">
        <v>11</v>
      </c>
      <c r="X10" s="189" t="s">
        <v>11</v>
      </c>
      <c r="Y10" s="188" t="s">
        <v>11</v>
      </c>
      <c r="Z10" s="188" t="s">
        <v>11</v>
      </c>
      <c r="AA10" s="188" t="s">
        <v>11</v>
      </c>
      <c r="AB10" s="188" t="s">
        <v>11</v>
      </c>
      <c r="AC10" s="191" t="s">
        <v>543</v>
      </c>
      <c r="AD10" s="187" t="s">
        <v>11</v>
      </c>
      <c r="AE10" s="187" t="s">
        <v>11</v>
      </c>
      <c r="AF10" s="188" t="s">
        <v>11</v>
      </c>
      <c r="AG10" s="188" t="s">
        <v>11</v>
      </c>
      <c r="AH10" s="213">
        <v>26</v>
      </c>
    </row>
    <row r="11" spans="1:34" x14ac:dyDescent="0.25">
      <c r="A11" s="171">
        <v>5</v>
      </c>
      <c r="B11" s="170" t="s">
        <v>552</v>
      </c>
      <c r="C11" s="188" t="s">
        <v>11</v>
      </c>
      <c r="D11" s="188" t="s">
        <v>11</v>
      </c>
      <c r="E11" s="189" t="s">
        <v>11</v>
      </c>
      <c r="F11" s="189" t="s">
        <v>11</v>
      </c>
      <c r="G11" s="190" t="s">
        <v>11</v>
      </c>
      <c r="H11" s="191" t="s">
        <v>543</v>
      </c>
      <c r="I11" s="189" t="s">
        <v>11</v>
      </c>
      <c r="J11" s="189" t="s">
        <v>11</v>
      </c>
      <c r="K11" s="188" t="s">
        <v>11</v>
      </c>
      <c r="L11" s="188" t="s">
        <v>11</v>
      </c>
      <c r="M11" s="188" t="s">
        <v>11</v>
      </c>
      <c r="N11" s="188" t="s">
        <v>11</v>
      </c>
      <c r="O11" s="191" t="s">
        <v>543</v>
      </c>
      <c r="P11" s="189" t="s">
        <v>11</v>
      </c>
      <c r="Q11" s="189" t="s">
        <v>11</v>
      </c>
      <c r="R11" s="188" t="s">
        <v>11</v>
      </c>
      <c r="S11" s="188" t="s">
        <v>11</v>
      </c>
      <c r="T11" s="188" t="s">
        <v>11</v>
      </c>
      <c r="U11" s="187" t="s">
        <v>11</v>
      </c>
      <c r="V11" s="191" t="s">
        <v>543</v>
      </c>
      <c r="W11" s="189" t="s">
        <v>11</v>
      </c>
      <c r="X11" s="189" t="s">
        <v>11</v>
      </c>
      <c r="Y11" s="188" t="s">
        <v>11</v>
      </c>
      <c r="Z11" s="188" t="s">
        <v>11</v>
      </c>
      <c r="AA11" s="188" t="s">
        <v>11</v>
      </c>
      <c r="AB11" s="188" t="s">
        <v>11</v>
      </c>
      <c r="AC11" s="191" t="s">
        <v>543</v>
      </c>
      <c r="AD11" s="187" t="s">
        <v>11</v>
      </c>
      <c r="AE11" s="187" t="s">
        <v>11</v>
      </c>
      <c r="AF11" s="188" t="s">
        <v>11</v>
      </c>
      <c r="AG11" s="188" t="s">
        <v>11</v>
      </c>
      <c r="AH11" s="213">
        <v>26</v>
      </c>
    </row>
    <row r="12" spans="1:34" x14ac:dyDescent="0.25">
      <c r="A12" s="171">
        <v>6</v>
      </c>
      <c r="B12" s="170" t="s">
        <v>551</v>
      </c>
      <c r="C12" s="188" t="s">
        <v>11</v>
      </c>
      <c r="D12" s="188" t="s">
        <v>11</v>
      </c>
      <c r="E12" s="189" t="s">
        <v>11</v>
      </c>
      <c r="F12" s="189" t="s">
        <v>11</v>
      </c>
      <c r="G12" s="190" t="s">
        <v>11</v>
      </c>
      <c r="H12" s="191" t="s">
        <v>543</v>
      </c>
      <c r="I12" s="189" t="s">
        <v>11</v>
      </c>
      <c r="J12" s="189" t="s">
        <v>11</v>
      </c>
      <c r="K12" s="188" t="s">
        <v>11</v>
      </c>
      <c r="L12" s="188" t="s">
        <v>11</v>
      </c>
      <c r="M12" s="188" t="s">
        <v>11</v>
      </c>
      <c r="N12" s="188" t="s">
        <v>11</v>
      </c>
      <c r="O12" s="191" t="s">
        <v>543</v>
      </c>
      <c r="P12" s="189" t="s">
        <v>11</v>
      </c>
      <c r="Q12" s="189" t="s">
        <v>11</v>
      </c>
      <c r="R12" s="188" t="s">
        <v>11</v>
      </c>
      <c r="S12" s="188" t="s">
        <v>11</v>
      </c>
      <c r="T12" s="188" t="s">
        <v>11</v>
      </c>
      <c r="U12" s="187" t="s">
        <v>11</v>
      </c>
      <c r="V12" s="191" t="s">
        <v>543</v>
      </c>
      <c r="W12" s="189" t="s">
        <v>11</v>
      </c>
      <c r="X12" s="189" t="s">
        <v>11</v>
      </c>
      <c r="Y12" s="188" t="s">
        <v>11</v>
      </c>
      <c r="Z12" s="188" t="s">
        <v>11</v>
      </c>
      <c r="AA12" s="188" t="s">
        <v>11</v>
      </c>
      <c r="AB12" s="188" t="s">
        <v>11</v>
      </c>
      <c r="AC12" s="191" t="s">
        <v>543</v>
      </c>
      <c r="AD12" s="187" t="s">
        <v>11</v>
      </c>
      <c r="AE12" s="187" t="s">
        <v>11</v>
      </c>
      <c r="AF12" s="188" t="s">
        <v>11</v>
      </c>
      <c r="AG12" s="188" t="s">
        <v>11</v>
      </c>
      <c r="AH12" s="213">
        <v>26</v>
      </c>
    </row>
    <row r="13" spans="1:34" x14ac:dyDescent="0.25">
      <c r="A13" s="192"/>
      <c r="B13" s="279"/>
      <c r="C13" s="279"/>
      <c r="D13" s="193"/>
      <c r="E13" s="193"/>
      <c r="F13" s="193"/>
      <c r="G13" s="193"/>
      <c r="H13" s="193"/>
      <c r="I13" s="194"/>
      <c r="J13" s="1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</row>
    <row r="14" spans="1:34" x14ac:dyDescent="0.25">
      <c r="A14" s="196"/>
      <c r="B14" s="196"/>
      <c r="C14" s="196"/>
      <c r="D14" s="196"/>
      <c r="E14" s="196"/>
      <c r="F14" s="196"/>
      <c r="G14" s="196"/>
      <c r="H14" s="196"/>
      <c r="I14" s="197"/>
      <c r="J14" s="196"/>
      <c r="K14" s="196"/>
      <c r="L14" s="196"/>
      <c r="M14" s="196"/>
      <c r="N14" s="196"/>
      <c r="O14" s="198" t="s">
        <v>544</v>
      </c>
      <c r="P14" s="199"/>
      <c r="Q14" s="198"/>
      <c r="R14" s="198"/>
      <c r="S14" s="198"/>
      <c r="T14" s="200"/>
      <c r="U14" s="200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</row>
    <row r="15" spans="1:34" x14ac:dyDescent="0.25">
      <c r="A15" s="196"/>
      <c r="B15" s="196"/>
      <c r="C15" s="196"/>
      <c r="D15" s="196"/>
      <c r="E15" s="196"/>
      <c r="F15" s="196"/>
      <c r="G15" s="196"/>
      <c r="H15" s="196"/>
      <c r="I15" s="201"/>
      <c r="J15" s="196"/>
      <c r="K15" s="196"/>
      <c r="L15" s="196"/>
      <c r="M15" s="196"/>
      <c r="N15" s="196"/>
      <c r="O15" s="198"/>
      <c r="P15" s="270" t="s">
        <v>505</v>
      </c>
      <c r="Q15" s="270"/>
      <c r="R15" s="270"/>
      <c r="S15" s="270"/>
      <c r="T15" s="270"/>
      <c r="U15" s="270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</row>
  </sheetData>
  <mergeCells count="8">
    <mergeCell ref="AH4:AH6"/>
    <mergeCell ref="P15:U15"/>
    <mergeCell ref="A1:AG1"/>
    <mergeCell ref="A2:AG2"/>
    <mergeCell ref="A4:A6"/>
    <mergeCell ref="B4:B6"/>
    <mergeCell ref="C4:AG4"/>
    <mergeCell ref="B13:C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4" workbookViewId="0">
      <selection activeCell="C58" sqref="C58:C59"/>
    </sheetView>
  </sheetViews>
  <sheetFormatPr defaultColWidth="9.09765625" defaultRowHeight="13.2" x14ac:dyDescent="0.25"/>
  <cols>
    <col min="1" max="1" width="9.09765625" style="86" bestFit="1" customWidth="1"/>
    <col min="2" max="2" width="14.3984375" style="86" bestFit="1" customWidth="1"/>
    <col min="3" max="3" width="37" style="86" customWidth="1"/>
    <col min="4" max="4" width="8" style="86" customWidth="1"/>
    <col min="5" max="5" width="16" style="86" customWidth="1"/>
    <col min="6" max="6" width="17.59765625" style="86" customWidth="1"/>
    <col min="7" max="16384" width="9.09765625" style="86"/>
  </cols>
  <sheetData>
    <row r="1" spans="1:8" ht="15.6" x14ac:dyDescent="0.3">
      <c r="A1" s="235" t="s">
        <v>87</v>
      </c>
      <c r="B1" s="235"/>
      <c r="C1" s="235"/>
      <c r="D1" s="235"/>
      <c r="E1" s="204"/>
      <c r="F1" s="204"/>
      <c r="H1" s="86">
        <f>H49</f>
        <v>0</v>
      </c>
    </row>
    <row r="2" spans="1:8" ht="26.25" customHeight="1" x14ac:dyDescent="0.25">
      <c r="A2" s="238"/>
      <c r="B2" s="238"/>
      <c r="C2" s="238"/>
      <c r="E2" s="204"/>
      <c r="F2" s="204"/>
    </row>
    <row r="3" spans="1:8" ht="20.399999999999999" x14ac:dyDescent="0.35">
      <c r="A3" s="239" t="s">
        <v>17</v>
      </c>
      <c r="B3" s="239"/>
      <c r="C3" s="239"/>
      <c r="D3" s="239"/>
      <c r="E3" s="239"/>
      <c r="F3" s="239"/>
    </row>
    <row r="4" spans="1:8" ht="15" customHeight="1" x14ac:dyDescent="0.25">
      <c r="A4" s="252" t="s">
        <v>88</v>
      </c>
      <c r="B4" s="252"/>
      <c r="C4" s="252"/>
      <c r="D4" s="252"/>
      <c r="E4" s="252"/>
      <c r="F4" s="252"/>
    </row>
    <row r="5" spans="1:8" ht="15" customHeight="1" x14ac:dyDescent="0.25">
      <c r="A5" s="240" t="s">
        <v>152</v>
      </c>
      <c r="B5" s="240"/>
      <c r="C5" s="240"/>
      <c r="D5" s="240"/>
      <c r="E5" s="240"/>
      <c r="F5" s="240"/>
    </row>
    <row r="6" spans="1:8" ht="13.8" customHeight="1" x14ac:dyDescent="0.25">
      <c r="E6" s="242" t="s">
        <v>125</v>
      </c>
      <c r="F6" s="242"/>
    </row>
    <row r="7" spans="1:8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8" x14ac:dyDescent="0.25">
      <c r="A8" s="206" t="s">
        <v>7</v>
      </c>
      <c r="B8" s="206" t="s">
        <v>8</v>
      </c>
      <c r="C8" s="241"/>
      <c r="D8" s="241"/>
      <c r="E8" s="84" t="s">
        <v>9</v>
      </c>
      <c r="F8" s="84" t="s">
        <v>10</v>
      </c>
    </row>
    <row r="9" spans="1:8" x14ac:dyDescent="0.25">
      <c r="A9" s="81"/>
      <c r="B9" s="105"/>
      <c r="C9" s="205" t="s">
        <v>20</v>
      </c>
      <c r="D9" s="84"/>
      <c r="E9" s="98">
        <v>607732918</v>
      </c>
      <c r="F9" s="110"/>
    </row>
    <row r="10" spans="1:8" x14ac:dyDescent="0.25">
      <c r="A10" s="81">
        <v>44105</v>
      </c>
      <c r="B10" s="82" t="s">
        <v>196</v>
      </c>
      <c r="C10" s="83" t="s">
        <v>174</v>
      </c>
      <c r="D10" s="84">
        <v>112114</v>
      </c>
      <c r="E10" s="85">
        <v>19800</v>
      </c>
      <c r="F10" s="85">
        <v>0</v>
      </c>
    </row>
    <row r="11" spans="1:8" x14ac:dyDescent="0.25">
      <c r="A11" s="81">
        <v>44106</v>
      </c>
      <c r="B11" s="82" t="s">
        <v>218</v>
      </c>
      <c r="C11" s="83" t="s">
        <v>177</v>
      </c>
      <c r="D11" s="84">
        <v>1111</v>
      </c>
      <c r="E11" s="85">
        <v>500000</v>
      </c>
      <c r="F11" s="85">
        <v>0</v>
      </c>
    </row>
    <row r="12" spans="1:8" x14ac:dyDescent="0.25">
      <c r="A12" s="81">
        <v>44107</v>
      </c>
      <c r="B12" s="82" t="s">
        <v>195</v>
      </c>
      <c r="C12" s="83" t="s">
        <v>180</v>
      </c>
      <c r="D12" s="84">
        <v>112114</v>
      </c>
      <c r="E12" s="85">
        <v>19800</v>
      </c>
      <c r="F12" s="85">
        <v>0</v>
      </c>
    </row>
    <row r="13" spans="1:8" x14ac:dyDescent="0.25">
      <c r="A13" s="81">
        <v>44108</v>
      </c>
      <c r="B13" s="82" t="s">
        <v>197</v>
      </c>
      <c r="C13" s="83" t="s">
        <v>181</v>
      </c>
      <c r="D13" s="84">
        <v>112114</v>
      </c>
      <c r="E13" s="85">
        <v>20000</v>
      </c>
      <c r="F13" s="85">
        <v>0</v>
      </c>
    </row>
    <row r="14" spans="1:8" x14ac:dyDescent="0.25">
      <c r="A14" s="81">
        <v>44109</v>
      </c>
      <c r="B14" s="82" t="s">
        <v>194</v>
      </c>
      <c r="C14" s="83" t="s">
        <v>185</v>
      </c>
      <c r="D14" s="84">
        <v>112114</v>
      </c>
      <c r="E14" s="85">
        <v>360000</v>
      </c>
      <c r="F14" s="85">
        <v>0</v>
      </c>
    </row>
    <row r="15" spans="1:8" x14ac:dyDescent="0.25">
      <c r="A15" s="81">
        <v>44110</v>
      </c>
      <c r="B15" s="82" t="s">
        <v>198</v>
      </c>
      <c r="C15" s="83" t="s">
        <v>188</v>
      </c>
      <c r="D15" s="84">
        <v>112114</v>
      </c>
      <c r="E15" s="85">
        <v>50000</v>
      </c>
      <c r="F15" s="85">
        <v>0</v>
      </c>
    </row>
    <row r="16" spans="1:8" x14ac:dyDescent="0.25">
      <c r="A16" s="81">
        <v>44135</v>
      </c>
      <c r="B16" s="82" t="s">
        <v>226</v>
      </c>
      <c r="C16" s="83" t="s">
        <v>173</v>
      </c>
      <c r="D16" s="84">
        <v>3344</v>
      </c>
      <c r="E16" s="85">
        <v>28757645</v>
      </c>
      <c r="F16" s="85">
        <v>0</v>
      </c>
    </row>
    <row r="17" spans="1:6" x14ac:dyDescent="0.25">
      <c r="A17" s="81">
        <v>44135</v>
      </c>
      <c r="B17" s="82" t="s">
        <v>227</v>
      </c>
      <c r="C17" s="83" t="s">
        <v>172</v>
      </c>
      <c r="D17" s="84">
        <v>3384</v>
      </c>
      <c r="E17" s="85">
        <v>603150</v>
      </c>
      <c r="F17" s="85">
        <v>0</v>
      </c>
    </row>
    <row r="18" spans="1:6" x14ac:dyDescent="0.25">
      <c r="A18" s="81">
        <v>44135</v>
      </c>
      <c r="B18" s="82" t="s">
        <v>227</v>
      </c>
      <c r="C18" s="83" t="s">
        <v>172</v>
      </c>
      <c r="D18" s="84">
        <v>3389</v>
      </c>
      <c r="E18" s="85">
        <v>201050</v>
      </c>
      <c r="F18" s="85">
        <v>0</v>
      </c>
    </row>
    <row r="19" spans="1:6" x14ac:dyDescent="0.25">
      <c r="A19" s="81">
        <v>44135</v>
      </c>
      <c r="B19" s="82" t="s">
        <v>227</v>
      </c>
      <c r="C19" s="83" t="s">
        <v>172</v>
      </c>
      <c r="D19" s="84">
        <v>3383</v>
      </c>
      <c r="E19" s="85">
        <v>3618900</v>
      </c>
      <c r="F19" s="85">
        <v>0</v>
      </c>
    </row>
    <row r="20" spans="1:6" x14ac:dyDescent="0.25">
      <c r="A20" s="81">
        <v>44135</v>
      </c>
      <c r="B20" s="82" t="s">
        <v>228</v>
      </c>
      <c r="C20" s="83" t="s">
        <v>165</v>
      </c>
      <c r="D20" s="84">
        <v>2421</v>
      </c>
      <c r="E20" s="85">
        <v>4082129</v>
      </c>
      <c r="F20" s="85">
        <v>0</v>
      </c>
    </row>
    <row r="21" spans="1:6" x14ac:dyDescent="0.25">
      <c r="A21" s="81">
        <v>44135</v>
      </c>
      <c r="B21" s="82" t="s">
        <v>229</v>
      </c>
      <c r="C21" s="83" t="s">
        <v>163</v>
      </c>
      <c r="D21" s="84">
        <v>2422</v>
      </c>
      <c r="E21" s="85">
        <v>15769827</v>
      </c>
      <c r="F21" s="85">
        <v>0</v>
      </c>
    </row>
    <row r="22" spans="1:6" x14ac:dyDescent="0.25">
      <c r="A22" s="81">
        <v>44135</v>
      </c>
      <c r="B22" s="82" t="s">
        <v>230</v>
      </c>
      <c r="C22" s="83" t="s">
        <v>160</v>
      </c>
      <c r="D22" s="84">
        <v>21413</v>
      </c>
      <c r="E22" s="85">
        <v>6067045</v>
      </c>
      <c r="F22" s="85">
        <v>0</v>
      </c>
    </row>
    <row r="23" spans="1:6" x14ac:dyDescent="0.25">
      <c r="A23" s="81">
        <v>44136</v>
      </c>
      <c r="B23" s="82" t="s">
        <v>199</v>
      </c>
      <c r="C23" s="83" t="s">
        <v>175</v>
      </c>
      <c r="D23" s="84">
        <v>112114</v>
      </c>
      <c r="E23" s="85">
        <v>19800</v>
      </c>
      <c r="F23" s="85">
        <v>0</v>
      </c>
    </row>
    <row r="24" spans="1:6" x14ac:dyDescent="0.25">
      <c r="A24" s="81">
        <v>44136</v>
      </c>
      <c r="B24" s="82" t="s">
        <v>216</v>
      </c>
      <c r="C24" s="83" t="s">
        <v>441</v>
      </c>
      <c r="D24" s="84">
        <v>1111</v>
      </c>
      <c r="E24" s="85">
        <v>827193.63636363635</v>
      </c>
      <c r="F24" s="85">
        <v>0</v>
      </c>
    </row>
    <row r="25" spans="1:6" x14ac:dyDescent="0.25">
      <c r="A25" s="81">
        <v>44150</v>
      </c>
      <c r="B25" s="82" t="s">
        <v>217</v>
      </c>
      <c r="C25" s="83" t="s">
        <v>178</v>
      </c>
      <c r="D25" s="84">
        <v>1111</v>
      </c>
      <c r="E25" s="85">
        <v>500000</v>
      </c>
      <c r="F25" s="85">
        <v>0</v>
      </c>
    </row>
    <row r="26" spans="1:6" x14ac:dyDescent="0.25">
      <c r="A26" s="81">
        <v>44154</v>
      </c>
      <c r="B26" s="82" t="s">
        <v>200</v>
      </c>
      <c r="C26" s="83" t="s">
        <v>180</v>
      </c>
      <c r="D26" s="84">
        <v>112114</v>
      </c>
      <c r="E26" s="85">
        <v>19800</v>
      </c>
      <c r="F26" s="85">
        <v>0</v>
      </c>
    </row>
    <row r="27" spans="1:6" x14ac:dyDescent="0.25">
      <c r="A27" s="81">
        <v>44156</v>
      </c>
      <c r="B27" s="82" t="s">
        <v>201</v>
      </c>
      <c r="C27" s="83" t="s">
        <v>184</v>
      </c>
      <c r="D27" s="84">
        <v>112114</v>
      </c>
      <c r="E27" s="85">
        <v>20000</v>
      </c>
      <c r="F27" s="85">
        <v>0</v>
      </c>
    </row>
    <row r="28" spans="1:6" x14ac:dyDescent="0.25">
      <c r="A28" s="81">
        <v>44157</v>
      </c>
      <c r="B28" s="82" t="s">
        <v>202</v>
      </c>
      <c r="C28" s="83" t="s">
        <v>189</v>
      </c>
      <c r="D28" s="84">
        <v>112114</v>
      </c>
      <c r="E28" s="85">
        <v>120000</v>
      </c>
      <c r="F28" s="85">
        <v>0</v>
      </c>
    </row>
    <row r="29" spans="1:6" x14ac:dyDescent="0.25">
      <c r="A29" s="81">
        <v>44158</v>
      </c>
      <c r="B29" s="82" t="s">
        <v>203</v>
      </c>
      <c r="C29" s="83" t="s">
        <v>182</v>
      </c>
      <c r="D29" s="84">
        <v>112114</v>
      </c>
      <c r="E29" s="85">
        <v>120000</v>
      </c>
      <c r="F29" s="85">
        <v>0</v>
      </c>
    </row>
    <row r="30" spans="1:6" x14ac:dyDescent="0.25">
      <c r="A30" s="81">
        <v>44159</v>
      </c>
      <c r="B30" s="82" t="s">
        <v>204</v>
      </c>
      <c r="C30" s="83" t="s">
        <v>186</v>
      </c>
      <c r="D30" s="84">
        <v>112114</v>
      </c>
      <c r="E30" s="85">
        <v>400000</v>
      </c>
      <c r="F30" s="85">
        <v>0</v>
      </c>
    </row>
    <row r="31" spans="1:6" x14ac:dyDescent="0.25">
      <c r="A31" s="81">
        <v>44160</v>
      </c>
      <c r="B31" s="82" t="s">
        <v>205</v>
      </c>
      <c r="C31" s="83" t="s">
        <v>191</v>
      </c>
      <c r="D31" s="84">
        <v>112114</v>
      </c>
      <c r="E31" s="85">
        <v>19800</v>
      </c>
      <c r="F31" s="85">
        <v>0</v>
      </c>
    </row>
    <row r="32" spans="1:6" x14ac:dyDescent="0.25">
      <c r="A32" s="81">
        <v>44161</v>
      </c>
      <c r="B32" s="82" t="s">
        <v>215</v>
      </c>
      <c r="C32" s="83" t="s">
        <v>192</v>
      </c>
      <c r="D32" s="84">
        <v>1111</v>
      </c>
      <c r="E32" s="85">
        <v>250000</v>
      </c>
      <c r="F32" s="85">
        <v>0</v>
      </c>
    </row>
    <row r="33" spans="1:6" x14ac:dyDescent="0.25">
      <c r="A33" s="81">
        <v>44165</v>
      </c>
      <c r="B33" s="82" t="s">
        <v>219</v>
      </c>
      <c r="C33" s="83" t="s">
        <v>171</v>
      </c>
      <c r="D33" s="84">
        <v>3344</v>
      </c>
      <c r="E33" s="85">
        <v>28561148</v>
      </c>
      <c r="F33" s="85">
        <v>0</v>
      </c>
    </row>
    <row r="34" spans="1:6" x14ac:dyDescent="0.25">
      <c r="A34" s="81">
        <v>44165</v>
      </c>
      <c r="B34" s="82" t="s">
        <v>221</v>
      </c>
      <c r="C34" s="83" t="s">
        <v>170</v>
      </c>
      <c r="D34" s="84">
        <v>3384</v>
      </c>
      <c r="E34" s="85">
        <v>603150</v>
      </c>
      <c r="F34" s="85">
        <v>0</v>
      </c>
    </row>
    <row r="35" spans="1:6" x14ac:dyDescent="0.25">
      <c r="A35" s="81">
        <v>44165</v>
      </c>
      <c r="B35" s="82" t="s">
        <v>221</v>
      </c>
      <c r="C35" s="83" t="s">
        <v>170</v>
      </c>
      <c r="D35" s="84">
        <v>3389</v>
      </c>
      <c r="E35" s="85">
        <v>201050</v>
      </c>
      <c r="F35" s="85">
        <v>0</v>
      </c>
    </row>
    <row r="36" spans="1:6" x14ac:dyDescent="0.25">
      <c r="A36" s="81">
        <v>44165</v>
      </c>
      <c r="B36" s="82" t="s">
        <v>221</v>
      </c>
      <c r="C36" s="83" t="s">
        <v>170</v>
      </c>
      <c r="D36" s="84">
        <v>3383</v>
      </c>
      <c r="E36" s="85">
        <v>3618900</v>
      </c>
      <c r="F36" s="85">
        <v>0</v>
      </c>
    </row>
    <row r="37" spans="1:6" x14ac:dyDescent="0.25">
      <c r="A37" s="81">
        <v>44165</v>
      </c>
      <c r="B37" s="82" t="s">
        <v>223</v>
      </c>
      <c r="C37" s="83" t="s">
        <v>166</v>
      </c>
      <c r="D37" s="84">
        <v>2421</v>
      </c>
      <c r="E37" s="85">
        <v>4082129</v>
      </c>
      <c r="F37" s="85">
        <v>0</v>
      </c>
    </row>
    <row r="38" spans="1:6" x14ac:dyDescent="0.25">
      <c r="A38" s="81">
        <v>44165</v>
      </c>
      <c r="B38" s="82" t="s">
        <v>224</v>
      </c>
      <c r="C38" s="83" t="s">
        <v>164</v>
      </c>
      <c r="D38" s="84">
        <v>2422</v>
      </c>
      <c r="E38" s="85">
        <v>15769827</v>
      </c>
      <c r="F38" s="85">
        <v>0</v>
      </c>
    </row>
    <row r="39" spans="1:6" x14ac:dyDescent="0.25">
      <c r="A39" s="81">
        <v>44165</v>
      </c>
      <c r="B39" s="82" t="s">
        <v>225</v>
      </c>
      <c r="C39" s="83" t="s">
        <v>161</v>
      </c>
      <c r="D39" s="84">
        <v>21413</v>
      </c>
      <c r="E39" s="85">
        <v>6067045</v>
      </c>
      <c r="F39" s="85">
        <v>0</v>
      </c>
    </row>
    <row r="40" spans="1:6" x14ac:dyDescent="0.25">
      <c r="A40" s="81">
        <v>44166</v>
      </c>
      <c r="B40" s="82" t="s">
        <v>206</v>
      </c>
      <c r="C40" s="83" t="s">
        <v>176</v>
      </c>
      <c r="D40" s="84">
        <v>112114</v>
      </c>
      <c r="E40" s="85">
        <v>19800</v>
      </c>
      <c r="F40" s="85">
        <v>0</v>
      </c>
    </row>
    <row r="41" spans="1:6" x14ac:dyDescent="0.25">
      <c r="A41" s="81">
        <v>44166</v>
      </c>
      <c r="B41" s="82" t="s">
        <v>213</v>
      </c>
      <c r="C41" s="83" t="s">
        <v>439</v>
      </c>
      <c r="D41" s="84">
        <v>1111</v>
      </c>
      <c r="E41" s="85">
        <v>727272.72727272718</v>
      </c>
      <c r="F41" s="85">
        <v>0</v>
      </c>
    </row>
    <row r="42" spans="1:6" x14ac:dyDescent="0.25">
      <c r="A42" s="81">
        <v>44167</v>
      </c>
      <c r="B42" s="82" t="s">
        <v>214</v>
      </c>
      <c r="C42" s="83" t="s">
        <v>179</v>
      </c>
      <c r="D42" s="84">
        <v>1111</v>
      </c>
      <c r="E42" s="85">
        <v>500000</v>
      </c>
      <c r="F42" s="85">
        <v>0</v>
      </c>
    </row>
    <row r="43" spans="1:6" x14ac:dyDescent="0.25">
      <c r="A43" s="81">
        <v>44168</v>
      </c>
      <c r="B43" s="82" t="s">
        <v>207</v>
      </c>
      <c r="C43" s="83" t="s">
        <v>180</v>
      </c>
      <c r="D43" s="84">
        <v>112114</v>
      </c>
      <c r="E43" s="85">
        <v>19800</v>
      </c>
      <c r="F43" s="85">
        <v>0</v>
      </c>
    </row>
    <row r="44" spans="1:6" x14ac:dyDescent="0.25">
      <c r="A44" s="81">
        <v>44169</v>
      </c>
      <c r="B44" s="82" t="s">
        <v>193</v>
      </c>
      <c r="C44" s="83" t="s">
        <v>437</v>
      </c>
      <c r="D44" s="84">
        <v>1111</v>
      </c>
      <c r="E44" s="85">
        <v>318182</v>
      </c>
      <c r="F44" s="85">
        <v>0</v>
      </c>
    </row>
    <row r="45" spans="1:6" x14ac:dyDescent="0.25">
      <c r="A45" s="81">
        <v>44170</v>
      </c>
      <c r="B45" s="82" t="s">
        <v>212</v>
      </c>
      <c r="C45" s="83" t="s">
        <v>440</v>
      </c>
      <c r="D45" s="84">
        <v>1111</v>
      </c>
      <c r="E45" s="85">
        <v>545000</v>
      </c>
      <c r="F45" s="85">
        <v>0</v>
      </c>
    </row>
    <row r="46" spans="1:6" x14ac:dyDescent="0.25">
      <c r="A46" s="81">
        <v>44172</v>
      </c>
      <c r="B46" s="82" t="s">
        <v>211</v>
      </c>
      <c r="C46" s="83" t="s">
        <v>438</v>
      </c>
      <c r="D46" s="84">
        <v>1111</v>
      </c>
      <c r="E46" s="85">
        <v>128849</v>
      </c>
      <c r="F46" s="85">
        <v>0</v>
      </c>
    </row>
    <row r="47" spans="1:6" x14ac:dyDescent="0.25">
      <c r="A47" s="81">
        <v>44180</v>
      </c>
      <c r="B47" s="82" t="s">
        <v>208</v>
      </c>
      <c r="C47" s="83" t="s">
        <v>183</v>
      </c>
      <c r="D47" s="84">
        <v>112114</v>
      </c>
      <c r="E47" s="85">
        <v>20000</v>
      </c>
      <c r="F47" s="85">
        <v>0</v>
      </c>
    </row>
    <row r="48" spans="1:6" x14ac:dyDescent="0.25">
      <c r="A48" s="81">
        <v>44180</v>
      </c>
      <c r="B48" s="82" t="s">
        <v>209</v>
      </c>
      <c r="C48" s="83" t="s">
        <v>190</v>
      </c>
      <c r="D48" s="84">
        <v>112114</v>
      </c>
      <c r="E48" s="85">
        <v>20000</v>
      </c>
      <c r="F48" s="85">
        <v>0</v>
      </c>
    </row>
    <row r="49" spans="1:8" x14ac:dyDescent="0.25">
      <c r="A49" s="81">
        <v>44187</v>
      </c>
      <c r="B49" s="82" t="s">
        <v>210</v>
      </c>
      <c r="C49" s="83" t="s">
        <v>187</v>
      </c>
      <c r="D49" s="84">
        <v>112114</v>
      </c>
      <c r="E49" s="85">
        <v>386000</v>
      </c>
      <c r="F49" s="85">
        <v>0</v>
      </c>
      <c r="H49" s="98"/>
    </row>
    <row r="50" spans="1:8" x14ac:dyDescent="0.25">
      <c r="A50" s="81">
        <v>44196</v>
      </c>
      <c r="B50" s="82" t="s">
        <v>220</v>
      </c>
      <c r="C50" s="83" t="s">
        <v>169</v>
      </c>
      <c r="D50" s="84">
        <v>3344</v>
      </c>
      <c r="E50" s="85">
        <v>28757645</v>
      </c>
      <c r="F50" s="85">
        <v>0</v>
      </c>
      <c r="H50" s="86" t="s">
        <v>453</v>
      </c>
    </row>
    <row r="51" spans="1:8" x14ac:dyDescent="0.25">
      <c r="A51" s="81">
        <v>44196</v>
      </c>
      <c r="B51" s="82" t="s">
        <v>222</v>
      </c>
      <c r="C51" s="83" t="s">
        <v>168</v>
      </c>
      <c r="D51" s="84">
        <v>3384</v>
      </c>
      <c r="E51" s="85">
        <v>603150</v>
      </c>
      <c r="F51" s="85">
        <v>0</v>
      </c>
    </row>
    <row r="52" spans="1:8" x14ac:dyDescent="0.25">
      <c r="A52" s="81">
        <v>44196</v>
      </c>
      <c r="B52" s="82" t="s">
        <v>222</v>
      </c>
      <c r="C52" s="83" t="s">
        <v>168</v>
      </c>
      <c r="D52" s="84">
        <v>3389</v>
      </c>
      <c r="E52" s="85">
        <v>201050</v>
      </c>
      <c r="F52" s="85">
        <v>0</v>
      </c>
    </row>
    <row r="53" spans="1:8" x14ac:dyDescent="0.25">
      <c r="A53" s="81">
        <v>44196</v>
      </c>
      <c r="B53" s="82" t="s">
        <v>222</v>
      </c>
      <c r="C53" s="83" t="s">
        <v>168</v>
      </c>
      <c r="D53" s="84">
        <v>3383</v>
      </c>
      <c r="E53" s="85">
        <v>3618900</v>
      </c>
      <c r="F53" s="85">
        <v>0</v>
      </c>
    </row>
    <row r="54" spans="1:8" x14ac:dyDescent="0.25">
      <c r="A54" s="81">
        <v>44196</v>
      </c>
      <c r="B54" s="82" t="s">
        <v>231</v>
      </c>
      <c r="C54" s="83" t="s">
        <v>167</v>
      </c>
      <c r="D54" s="84">
        <v>2421</v>
      </c>
      <c r="E54" s="85">
        <v>4082129</v>
      </c>
      <c r="F54" s="85">
        <v>0</v>
      </c>
    </row>
    <row r="55" spans="1:8" x14ac:dyDescent="0.25">
      <c r="A55" s="81">
        <v>44196</v>
      </c>
      <c r="B55" s="82" t="s">
        <v>232</v>
      </c>
      <c r="C55" s="83" t="s">
        <v>162</v>
      </c>
      <c r="D55" s="84">
        <v>2422</v>
      </c>
      <c r="E55" s="85">
        <v>15769827</v>
      </c>
      <c r="F55" s="85">
        <v>0</v>
      </c>
    </row>
    <row r="56" spans="1:8" x14ac:dyDescent="0.25">
      <c r="A56" s="81">
        <v>44196</v>
      </c>
      <c r="B56" s="82" t="s">
        <v>233</v>
      </c>
      <c r="C56" s="83" t="s">
        <v>159</v>
      </c>
      <c r="D56" s="84">
        <v>21413</v>
      </c>
      <c r="E56" s="85">
        <v>6067045</v>
      </c>
      <c r="F56" s="85">
        <v>0</v>
      </c>
    </row>
    <row r="57" spans="1:8" x14ac:dyDescent="0.25">
      <c r="A57" s="81">
        <v>44196</v>
      </c>
      <c r="B57" s="82" t="s">
        <v>158</v>
      </c>
      <c r="C57" s="83" t="s">
        <v>254</v>
      </c>
      <c r="D57" s="84">
        <v>911</v>
      </c>
      <c r="E57" s="85">
        <v>0</v>
      </c>
      <c r="F57" s="98">
        <v>790786756</v>
      </c>
    </row>
    <row r="58" spans="1:8" x14ac:dyDescent="0.25">
      <c r="A58" s="115"/>
      <c r="B58" s="116"/>
      <c r="C58" s="205" t="s">
        <v>113</v>
      </c>
      <c r="D58" s="205"/>
      <c r="E58" s="110">
        <v>183053838</v>
      </c>
      <c r="F58" s="110">
        <f>F57</f>
        <v>790786756</v>
      </c>
    </row>
    <row r="59" spans="1:8" x14ac:dyDescent="0.25">
      <c r="A59" s="118"/>
      <c r="B59" s="116"/>
      <c r="C59" s="205" t="s">
        <v>22</v>
      </c>
      <c r="D59" s="205"/>
      <c r="E59" s="110"/>
      <c r="F59" s="110"/>
    </row>
    <row r="60" spans="1:8" ht="13.8" x14ac:dyDescent="0.25">
      <c r="A60" s="90"/>
      <c r="B60" s="111"/>
      <c r="C60" s="112"/>
      <c r="D60" s="112"/>
      <c r="E60" s="112"/>
      <c r="F60" s="112"/>
    </row>
    <row r="61" spans="1:8" ht="13.8" x14ac:dyDescent="0.25">
      <c r="A61" s="236"/>
      <c r="B61" s="236"/>
      <c r="D61" s="237" t="s">
        <v>91</v>
      </c>
      <c r="E61" s="237"/>
      <c r="F61" s="237"/>
      <c r="G61" s="120"/>
    </row>
    <row r="62" spans="1:8" ht="13.8" x14ac:dyDescent="0.25">
      <c r="B62" s="203"/>
      <c r="D62" s="236" t="s">
        <v>23</v>
      </c>
      <c r="E62" s="236"/>
      <c r="F62" s="236"/>
    </row>
    <row r="63" spans="1:8" ht="13.8" x14ac:dyDescent="0.25">
      <c r="B63" s="114"/>
    </row>
    <row r="64" spans="1:8" ht="13.8" x14ac:dyDescent="0.25">
      <c r="B64" s="114"/>
    </row>
    <row r="65" spans="1:2" ht="13.8" x14ac:dyDescent="0.25">
      <c r="B65" s="114"/>
    </row>
    <row r="66" spans="1:2" ht="12.75" customHeight="1" x14ac:dyDescent="0.25">
      <c r="A66" s="236"/>
      <c r="B66" s="236"/>
    </row>
    <row r="68" spans="1:2" ht="13.8" x14ac:dyDescent="0.25">
      <c r="B68" s="203"/>
    </row>
  </sheetData>
  <mergeCells count="14">
    <mergeCell ref="E6:F6"/>
    <mergeCell ref="A1:D1"/>
    <mergeCell ref="A2:C2"/>
    <mergeCell ref="A3:F3"/>
    <mergeCell ref="A4:F4"/>
    <mergeCell ref="A5:F5"/>
    <mergeCell ref="D62:F62"/>
    <mergeCell ref="A66:B66"/>
    <mergeCell ref="A7:B7"/>
    <mergeCell ref="C7:C8"/>
    <mergeCell ref="D7:D8"/>
    <mergeCell ref="E7:F7"/>
    <mergeCell ref="A61:B61"/>
    <mergeCell ref="D61:F6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4" workbookViewId="0">
      <selection sqref="A1:G57"/>
    </sheetView>
  </sheetViews>
  <sheetFormatPr defaultRowHeight="13.8" x14ac:dyDescent="0.25"/>
  <cols>
    <col min="1" max="1" width="9.09765625" bestFit="1" customWidth="1"/>
    <col min="2" max="2" width="14.3984375" bestFit="1" customWidth="1"/>
    <col min="3" max="3" width="37.796875" bestFit="1" customWidth="1"/>
    <col min="4" max="4" width="19.296875" bestFit="1" customWidth="1"/>
    <col min="5" max="5" width="8" customWidth="1"/>
    <col min="6" max="6" width="16" customWidth="1"/>
    <col min="7" max="7" width="17.59765625" customWidth="1"/>
  </cols>
  <sheetData>
    <row r="1" spans="1:7" ht="20.399999999999999" x14ac:dyDescent="0.35">
      <c r="A1" s="228" t="s">
        <v>25</v>
      </c>
      <c r="B1" s="228"/>
      <c r="C1" s="228"/>
      <c r="D1" s="228"/>
      <c r="E1" s="228"/>
      <c r="F1" s="228"/>
      <c r="G1" s="228"/>
    </row>
    <row r="2" spans="1:7" x14ac:dyDescent="0.25">
      <c r="A2" s="229" t="s">
        <v>516</v>
      </c>
      <c r="B2" s="229"/>
      <c r="C2" s="229"/>
      <c r="D2" s="229"/>
      <c r="E2" s="229"/>
      <c r="F2" s="229"/>
      <c r="G2" s="229"/>
    </row>
    <row r="3" spans="1:7" x14ac:dyDescent="0.25">
      <c r="A3" s="229" t="s">
        <v>515</v>
      </c>
      <c r="B3" s="229"/>
      <c r="C3" s="229"/>
      <c r="D3" s="229"/>
      <c r="E3" s="229"/>
      <c r="F3" s="229"/>
      <c r="G3" s="229"/>
    </row>
    <row r="4" spans="1:7" x14ac:dyDescent="0.25">
      <c r="A4" s="1"/>
      <c r="B4" s="1"/>
      <c r="C4" s="1"/>
      <c r="D4" s="1"/>
      <c r="E4" s="1"/>
      <c r="F4" s="242" t="s">
        <v>125</v>
      </c>
      <c r="G4" s="242"/>
    </row>
    <row r="5" spans="1:7" x14ac:dyDescent="0.25">
      <c r="A5" s="233" t="s">
        <v>2</v>
      </c>
      <c r="B5" s="233"/>
      <c r="C5" s="248" t="s">
        <v>26</v>
      </c>
      <c r="D5" s="233" t="s">
        <v>3</v>
      </c>
      <c r="E5" s="233" t="s">
        <v>18</v>
      </c>
      <c r="F5" s="233" t="s">
        <v>19</v>
      </c>
      <c r="G5" s="233"/>
    </row>
    <row r="6" spans="1:7" x14ac:dyDescent="0.25">
      <c r="A6" s="16" t="s">
        <v>7</v>
      </c>
      <c r="B6" s="16" t="s">
        <v>8</v>
      </c>
      <c r="C6" s="249"/>
      <c r="D6" s="233"/>
      <c r="E6" s="233"/>
      <c r="F6" s="17" t="s">
        <v>9</v>
      </c>
      <c r="G6" s="17" t="s">
        <v>10</v>
      </c>
    </row>
    <row r="7" spans="1:7" x14ac:dyDescent="0.25">
      <c r="A7" s="16"/>
      <c r="B7" s="16"/>
      <c r="C7" s="202"/>
      <c r="D7" s="202" t="s">
        <v>20</v>
      </c>
      <c r="E7" s="202"/>
      <c r="F7" s="179">
        <v>607732918</v>
      </c>
      <c r="G7" s="110"/>
    </row>
    <row r="8" spans="1:7" x14ac:dyDescent="0.25">
      <c r="A8" s="81">
        <v>44105</v>
      </c>
      <c r="B8" s="82" t="s">
        <v>196</v>
      </c>
      <c r="C8" s="83" t="s">
        <v>530</v>
      </c>
      <c r="D8" s="183" t="s">
        <v>517</v>
      </c>
      <c r="E8" s="84">
        <v>112114</v>
      </c>
      <c r="F8" s="85">
        <v>19800</v>
      </c>
      <c r="G8" s="85">
        <v>0</v>
      </c>
    </row>
    <row r="9" spans="1:7" x14ac:dyDescent="0.25">
      <c r="A9" s="81">
        <v>44106</v>
      </c>
      <c r="B9" s="82" t="s">
        <v>218</v>
      </c>
      <c r="C9" s="83" t="s">
        <v>529</v>
      </c>
      <c r="D9" s="183" t="s">
        <v>507</v>
      </c>
      <c r="E9" s="84">
        <v>1111</v>
      </c>
      <c r="F9" s="85">
        <v>500000</v>
      </c>
      <c r="G9" s="85">
        <v>0</v>
      </c>
    </row>
    <row r="10" spans="1:7" x14ac:dyDescent="0.25">
      <c r="A10" s="81">
        <v>44107</v>
      </c>
      <c r="B10" s="82" t="s">
        <v>195</v>
      </c>
      <c r="C10" s="83" t="s">
        <v>530</v>
      </c>
      <c r="D10" s="183" t="s">
        <v>517</v>
      </c>
      <c r="E10" s="84">
        <v>112114</v>
      </c>
      <c r="F10" s="85">
        <v>19800</v>
      </c>
      <c r="G10" s="85">
        <v>0</v>
      </c>
    </row>
    <row r="11" spans="1:7" x14ac:dyDescent="0.25">
      <c r="A11" s="81">
        <v>44108</v>
      </c>
      <c r="B11" s="82" t="s">
        <v>197</v>
      </c>
      <c r="C11" s="83" t="s">
        <v>527</v>
      </c>
      <c r="D11" s="183" t="s">
        <v>517</v>
      </c>
      <c r="E11" s="84">
        <v>112114</v>
      </c>
      <c r="F11" s="85">
        <v>20000</v>
      </c>
      <c r="G11" s="85">
        <v>0</v>
      </c>
    </row>
    <row r="12" spans="1:7" x14ac:dyDescent="0.25">
      <c r="A12" s="81">
        <v>44109</v>
      </c>
      <c r="B12" s="82" t="s">
        <v>194</v>
      </c>
      <c r="C12" s="83" t="s">
        <v>528</v>
      </c>
      <c r="D12" s="183" t="s">
        <v>517</v>
      </c>
      <c r="E12" s="84">
        <v>112114</v>
      </c>
      <c r="F12" s="85">
        <v>360000</v>
      </c>
      <c r="G12" s="85">
        <v>0</v>
      </c>
    </row>
    <row r="13" spans="1:7" x14ac:dyDescent="0.25">
      <c r="A13" s="81">
        <v>44110</v>
      </c>
      <c r="B13" s="82" t="s">
        <v>198</v>
      </c>
      <c r="C13" s="83" t="s">
        <v>527</v>
      </c>
      <c r="D13" s="183" t="s">
        <v>517</v>
      </c>
      <c r="E13" s="84">
        <v>112114</v>
      </c>
      <c r="F13" s="85">
        <v>50000</v>
      </c>
      <c r="G13" s="85">
        <v>0</v>
      </c>
    </row>
    <row r="14" spans="1:7" x14ac:dyDescent="0.25">
      <c r="A14" s="81">
        <v>44135</v>
      </c>
      <c r="B14" s="82" t="s">
        <v>226</v>
      </c>
      <c r="C14" s="83" t="s">
        <v>526</v>
      </c>
      <c r="D14" s="183" t="s">
        <v>519</v>
      </c>
      <c r="E14" s="84">
        <v>3344</v>
      </c>
      <c r="F14" s="85">
        <v>28757645</v>
      </c>
      <c r="G14" s="85">
        <v>0</v>
      </c>
    </row>
    <row r="15" spans="1:7" x14ac:dyDescent="0.25">
      <c r="A15" s="81">
        <v>44135</v>
      </c>
      <c r="B15" s="82" t="s">
        <v>227</v>
      </c>
      <c r="C15" s="83" t="s">
        <v>526</v>
      </c>
      <c r="D15" s="183" t="s">
        <v>520</v>
      </c>
      <c r="E15" s="84">
        <v>3384</v>
      </c>
      <c r="F15" s="85">
        <v>603150</v>
      </c>
      <c r="G15" s="85">
        <v>0</v>
      </c>
    </row>
    <row r="16" spans="1:7" x14ac:dyDescent="0.25">
      <c r="A16" s="81">
        <v>44135</v>
      </c>
      <c r="B16" s="82" t="s">
        <v>227</v>
      </c>
      <c r="C16" s="83" t="s">
        <v>526</v>
      </c>
      <c r="D16" s="183" t="s">
        <v>522</v>
      </c>
      <c r="E16" s="84">
        <v>3389</v>
      </c>
      <c r="F16" s="85">
        <v>201050</v>
      </c>
      <c r="G16" s="85">
        <v>0</v>
      </c>
    </row>
    <row r="17" spans="1:7" x14ac:dyDescent="0.25">
      <c r="A17" s="81">
        <v>44135</v>
      </c>
      <c r="B17" s="82" t="s">
        <v>227</v>
      </c>
      <c r="C17" s="83" t="s">
        <v>526</v>
      </c>
      <c r="D17" s="183" t="s">
        <v>521</v>
      </c>
      <c r="E17" s="84">
        <v>3383</v>
      </c>
      <c r="F17" s="85">
        <v>3618900</v>
      </c>
      <c r="G17" s="85">
        <v>0</v>
      </c>
    </row>
    <row r="18" spans="1:7" x14ac:dyDescent="0.25">
      <c r="A18" s="81">
        <v>44135</v>
      </c>
      <c r="B18" s="82" t="s">
        <v>228</v>
      </c>
      <c r="C18" s="83" t="s">
        <v>526</v>
      </c>
      <c r="D18" s="183" t="s">
        <v>523</v>
      </c>
      <c r="E18" s="84">
        <v>2421</v>
      </c>
      <c r="F18" s="85">
        <v>4082129</v>
      </c>
      <c r="G18" s="85">
        <v>0</v>
      </c>
    </row>
    <row r="19" spans="1:7" x14ac:dyDescent="0.25">
      <c r="A19" s="81">
        <v>44135</v>
      </c>
      <c r="B19" s="82" t="s">
        <v>229</v>
      </c>
      <c r="C19" s="83" t="s">
        <v>526</v>
      </c>
      <c r="D19" s="183" t="s">
        <v>524</v>
      </c>
      <c r="E19" s="84">
        <v>2422</v>
      </c>
      <c r="F19" s="85">
        <v>15769827</v>
      </c>
      <c r="G19" s="85">
        <v>0</v>
      </c>
    </row>
    <row r="20" spans="1:7" x14ac:dyDescent="0.25">
      <c r="A20" s="81">
        <v>44135</v>
      </c>
      <c r="B20" s="82" t="s">
        <v>230</v>
      </c>
      <c r="C20" s="83" t="s">
        <v>526</v>
      </c>
      <c r="D20" s="183" t="s">
        <v>525</v>
      </c>
      <c r="E20" s="84">
        <v>21413</v>
      </c>
      <c r="F20" s="85">
        <v>6067045</v>
      </c>
      <c r="G20" s="85">
        <v>0</v>
      </c>
    </row>
    <row r="21" spans="1:7" x14ac:dyDescent="0.25">
      <c r="A21" s="81">
        <v>44136</v>
      </c>
      <c r="B21" s="82" t="s">
        <v>199</v>
      </c>
      <c r="C21" s="83" t="s">
        <v>530</v>
      </c>
      <c r="D21" s="183" t="s">
        <v>517</v>
      </c>
      <c r="E21" s="84">
        <v>112114</v>
      </c>
      <c r="F21" s="85">
        <v>19800</v>
      </c>
      <c r="G21" s="85">
        <v>0</v>
      </c>
    </row>
    <row r="22" spans="1:7" x14ac:dyDescent="0.25">
      <c r="A22" s="81">
        <v>44136</v>
      </c>
      <c r="B22" s="82" t="s">
        <v>216</v>
      </c>
      <c r="C22" s="83" t="s">
        <v>513</v>
      </c>
      <c r="D22" s="183" t="s">
        <v>507</v>
      </c>
      <c r="E22" s="84">
        <v>1111</v>
      </c>
      <c r="F22" s="85">
        <v>827193.63636363635</v>
      </c>
      <c r="G22" s="85">
        <v>0</v>
      </c>
    </row>
    <row r="23" spans="1:7" x14ac:dyDescent="0.25">
      <c r="A23" s="81">
        <v>44150</v>
      </c>
      <c r="B23" s="82" t="s">
        <v>217</v>
      </c>
      <c r="C23" s="83" t="s">
        <v>529</v>
      </c>
      <c r="D23" s="183" t="s">
        <v>507</v>
      </c>
      <c r="E23" s="84">
        <v>1111</v>
      </c>
      <c r="F23" s="85">
        <v>500000</v>
      </c>
      <c r="G23" s="85">
        <v>0</v>
      </c>
    </row>
    <row r="24" spans="1:7" x14ac:dyDescent="0.25">
      <c r="A24" s="81">
        <v>44154</v>
      </c>
      <c r="B24" s="82" t="s">
        <v>200</v>
      </c>
      <c r="C24" s="83" t="s">
        <v>530</v>
      </c>
      <c r="D24" s="183" t="s">
        <v>517</v>
      </c>
      <c r="E24" s="84">
        <v>112114</v>
      </c>
      <c r="F24" s="85">
        <v>19800</v>
      </c>
      <c r="G24" s="85">
        <v>0</v>
      </c>
    </row>
    <row r="25" spans="1:7" x14ac:dyDescent="0.25">
      <c r="A25" s="81">
        <v>44156</v>
      </c>
      <c r="B25" s="82" t="s">
        <v>201</v>
      </c>
      <c r="C25" s="83" t="s">
        <v>530</v>
      </c>
      <c r="D25" s="183" t="s">
        <v>517</v>
      </c>
      <c r="E25" s="84">
        <v>112114</v>
      </c>
      <c r="F25" s="85">
        <v>20000</v>
      </c>
      <c r="G25" s="85">
        <v>0</v>
      </c>
    </row>
    <row r="26" spans="1:7" x14ac:dyDescent="0.25">
      <c r="A26" s="81">
        <v>44157</v>
      </c>
      <c r="B26" s="82" t="s">
        <v>202</v>
      </c>
      <c r="C26" s="83" t="s">
        <v>527</v>
      </c>
      <c r="D26" s="183" t="s">
        <v>517</v>
      </c>
      <c r="E26" s="84">
        <v>112114</v>
      </c>
      <c r="F26" s="85">
        <v>120000</v>
      </c>
      <c r="G26" s="85">
        <v>0</v>
      </c>
    </row>
    <row r="27" spans="1:7" x14ac:dyDescent="0.25">
      <c r="A27" s="81">
        <v>44158</v>
      </c>
      <c r="B27" s="82" t="s">
        <v>203</v>
      </c>
      <c r="C27" s="83" t="s">
        <v>527</v>
      </c>
      <c r="D27" s="183" t="s">
        <v>517</v>
      </c>
      <c r="E27" s="84">
        <v>112114</v>
      </c>
      <c r="F27" s="85">
        <v>120000</v>
      </c>
      <c r="G27" s="85">
        <v>0</v>
      </c>
    </row>
    <row r="28" spans="1:7" x14ac:dyDescent="0.25">
      <c r="A28" s="81">
        <v>44159</v>
      </c>
      <c r="B28" s="82" t="s">
        <v>204</v>
      </c>
      <c r="C28" s="83" t="s">
        <v>528</v>
      </c>
      <c r="D28" s="183" t="s">
        <v>517</v>
      </c>
      <c r="E28" s="84">
        <v>112114</v>
      </c>
      <c r="F28" s="85">
        <v>400000</v>
      </c>
      <c r="G28" s="85">
        <v>0</v>
      </c>
    </row>
    <row r="29" spans="1:7" x14ac:dyDescent="0.25">
      <c r="A29" s="81">
        <v>44160</v>
      </c>
      <c r="B29" s="82" t="s">
        <v>205</v>
      </c>
      <c r="C29" s="83" t="s">
        <v>191</v>
      </c>
      <c r="D29" s="183" t="s">
        <v>517</v>
      </c>
      <c r="E29" s="84">
        <v>112114</v>
      </c>
      <c r="F29" s="85">
        <v>19800</v>
      </c>
      <c r="G29" s="85">
        <v>0</v>
      </c>
    </row>
    <row r="30" spans="1:7" x14ac:dyDescent="0.25">
      <c r="A30" s="81">
        <v>44161</v>
      </c>
      <c r="B30" s="82" t="s">
        <v>215</v>
      </c>
      <c r="C30" s="83" t="s">
        <v>513</v>
      </c>
      <c r="D30" s="183" t="s">
        <v>507</v>
      </c>
      <c r="E30" s="84">
        <v>1111</v>
      </c>
      <c r="F30" s="85">
        <v>250000</v>
      </c>
      <c r="G30" s="85">
        <v>0</v>
      </c>
    </row>
    <row r="31" spans="1:7" x14ac:dyDescent="0.25">
      <c r="A31" s="81">
        <v>44165</v>
      </c>
      <c r="B31" s="82" t="s">
        <v>219</v>
      </c>
      <c r="C31" s="83" t="s">
        <v>526</v>
      </c>
      <c r="D31" s="183" t="s">
        <v>519</v>
      </c>
      <c r="E31" s="84">
        <v>3344</v>
      </c>
      <c r="F31" s="85">
        <v>28561148</v>
      </c>
      <c r="G31" s="85">
        <v>0</v>
      </c>
    </row>
    <row r="32" spans="1:7" x14ac:dyDescent="0.25">
      <c r="A32" s="81">
        <v>44165</v>
      </c>
      <c r="B32" s="82" t="s">
        <v>221</v>
      </c>
      <c r="C32" s="83" t="s">
        <v>526</v>
      </c>
      <c r="D32" s="183" t="s">
        <v>520</v>
      </c>
      <c r="E32" s="84">
        <v>3384</v>
      </c>
      <c r="F32" s="85">
        <v>603150</v>
      </c>
      <c r="G32" s="85">
        <v>0</v>
      </c>
    </row>
    <row r="33" spans="1:7" x14ac:dyDescent="0.25">
      <c r="A33" s="81">
        <v>44165</v>
      </c>
      <c r="B33" s="82" t="s">
        <v>221</v>
      </c>
      <c r="C33" s="83" t="s">
        <v>526</v>
      </c>
      <c r="D33" s="183" t="s">
        <v>522</v>
      </c>
      <c r="E33" s="84">
        <v>3389</v>
      </c>
      <c r="F33" s="85">
        <v>201050</v>
      </c>
      <c r="G33" s="85">
        <v>0</v>
      </c>
    </row>
    <row r="34" spans="1:7" x14ac:dyDescent="0.25">
      <c r="A34" s="81">
        <v>44165</v>
      </c>
      <c r="B34" s="82" t="s">
        <v>221</v>
      </c>
      <c r="C34" s="83" t="s">
        <v>526</v>
      </c>
      <c r="D34" s="183" t="s">
        <v>521</v>
      </c>
      <c r="E34" s="84">
        <v>3383</v>
      </c>
      <c r="F34" s="85">
        <v>3618900</v>
      </c>
      <c r="G34" s="85">
        <v>0</v>
      </c>
    </row>
    <row r="35" spans="1:7" x14ac:dyDescent="0.25">
      <c r="A35" s="81">
        <v>44165</v>
      </c>
      <c r="B35" s="82" t="s">
        <v>223</v>
      </c>
      <c r="C35" s="83" t="s">
        <v>526</v>
      </c>
      <c r="D35" s="183" t="s">
        <v>523</v>
      </c>
      <c r="E35" s="84">
        <v>2421</v>
      </c>
      <c r="F35" s="85">
        <v>4082129</v>
      </c>
      <c r="G35" s="85">
        <v>0</v>
      </c>
    </row>
    <row r="36" spans="1:7" x14ac:dyDescent="0.25">
      <c r="A36" s="81">
        <v>44165</v>
      </c>
      <c r="B36" s="82" t="s">
        <v>224</v>
      </c>
      <c r="C36" s="83" t="s">
        <v>526</v>
      </c>
      <c r="D36" s="183" t="s">
        <v>524</v>
      </c>
      <c r="E36" s="84">
        <v>2422</v>
      </c>
      <c r="F36" s="85">
        <v>15769827</v>
      </c>
      <c r="G36" s="85">
        <v>0</v>
      </c>
    </row>
    <row r="37" spans="1:7" x14ac:dyDescent="0.25">
      <c r="A37" s="81">
        <v>44165</v>
      </c>
      <c r="B37" s="82" t="s">
        <v>225</v>
      </c>
      <c r="C37" s="83" t="s">
        <v>526</v>
      </c>
      <c r="D37" s="183" t="s">
        <v>525</v>
      </c>
      <c r="E37" s="84">
        <v>21413</v>
      </c>
      <c r="F37" s="85">
        <v>6067045</v>
      </c>
      <c r="G37" s="85">
        <v>0</v>
      </c>
    </row>
    <row r="38" spans="1:7" x14ac:dyDescent="0.25">
      <c r="A38" s="81">
        <v>44166</v>
      </c>
      <c r="B38" s="82" t="s">
        <v>206</v>
      </c>
      <c r="C38" s="83"/>
      <c r="D38" s="183" t="s">
        <v>517</v>
      </c>
      <c r="E38" s="84">
        <v>112114</v>
      </c>
      <c r="F38" s="85">
        <v>19800</v>
      </c>
      <c r="G38" s="85">
        <v>0</v>
      </c>
    </row>
    <row r="39" spans="1:7" x14ac:dyDescent="0.25">
      <c r="A39" s="81">
        <v>44166</v>
      </c>
      <c r="B39" s="82" t="s">
        <v>213</v>
      </c>
      <c r="C39" s="83" t="s">
        <v>513</v>
      </c>
      <c r="D39" s="183" t="s">
        <v>507</v>
      </c>
      <c r="E39" s="84">
        <v>1111</v>
      </c>
      <c r="F39" s="85">
        <v>727272.72727272718</v>
      </c>
      <c r="G39" s="85">
        <v>0</v>
      </c>
    </row>
    <row r="40" spans="1:7" x14ac:dyDescent="0.25">
      <c r="A40" s="81">
        <v>44167</v>
      </c>
      <c r="B40" s="82" t="s">
        <v>214</v>
      </c>
      <c r="C40" s="83" t="s">
        <v>529</v>
      </c>
      <c r="D40" s="183" t="s">
        <v>507</v>
      </c>
      <c r="E40" s="84">
        <v>1111</v>
      </c>
      <c r="F40" s="85">
        <v>500000</v>
      </c>
      <c r="G40" s="85">
        <v>0</v>
      </c>
    </row>
    <row r="41" spans="1:7" x14ac:dyDescent="0.25">
      <c r="A41" s="81">
        <v>44168</v>
      </c>
      <c r="B41" s="82" t="s">
        <v>207</v>
      </c>
      <c r="C41" s="83" t="s">
        <v>530</v>
      </c>
      <c r="D41" s="183" t="s">
        <v>517</v>
      </c>
      <c r="E41" s="84">
        <v>112114</v>
      </c>
      <c r="F41" s="85">
        <v>19800</v>
      </c>
      <c r="G41" s="85">
        <v>0</v>
      </c>
    </row>
    <row r="42" spans="1:7" x14ac:dyDescent="0.25">
      <c r="A42" s="81">
        <v>44169</v>
      </c>
      <c r="B42" s="82" t="s">
        <v>193</v>
      </c>
      <c r="C42" s="83" t="s">
        <v>437</v>
      </c>
      <c r="D42" s="183" t="s">
        <v>507</v>
      </c>
      <c r="E42" s="84">
        <v>1111</v>
      </c>
      <c r="F42" s="85">
        <v>318182</v>
      </c>
      <c r="G42" s="85">
        <v>0</v>
      </c>
    </row>
    <row r="43" spans="1:7" x14ac:dyDescent="0.25">
      <c r="A43" s="81">
        <v>44170</v>
      </c>
      <c r="B43" s="82" t="s">
        <v>212</v>
      </c>
      <c r="C43" s="83" t="s">
        <v>531</v>
      </c>
      <c r="D43" s="183" t="s">
        <v>507</v>
      </c>
      <c r="E43" s="84">
        <v>1111</v>
      </c>
      <c r="F43" s="85">
        <v>545000</v>
      </c>
      <c r="G43" s="85">
        <v>0</v>
      </c>
    </row>
    <row r="44" spans="1:7" x14ac:dyDescent="0.25">
      <c r="A44" s="81">
        <v>44172</v>
      </c>
      <c r="B44" s="82" t="s">
        <v>211</v>
      </c>
      <c r="C44" s="83" t="s">
        <v>529</v>
      </c>
      <c r="D44" s="183" t="s">
        <v>507</v>
      </c>
      <c r="E44" s="84">
        <v>1111</v>
      </c>
      <c r="F44" s="85">
        <v>128849</v>
      </c>
      <c r="G44" s="85">
        <v>0</v>
      </c>
    </row>
    <row r="45" spans="1:7" x14ac:dyDescent="0.25">
      <c r="A45" s="81">
        <v>44180</v>
      </c>
      <c r="B45" s="82" t="s">
        <v>208</v>
      </c>
      <c r="C45" s="83" t="s">
        <v>527</v>
      </c>
      <c r="D45" s="183" t="s">
        <v>517</v>
      </c>
      <c r="E45" s="84">
        <v>112114</v>
      </c>
      <c r="F45" s="85">
        <v>20000</v>
      </c>
      <c r="G45" s="85">
        <v>0</v>
      </c>
    </row>
    <row r="46" spans="1:7" x14ac:dyDescent="0.25">
      <c r="A46" s="81">
        <v>44180</v>
      </c>
      <c r="B46" s="82" t="s">
        <v>209</v>
      </c>
      <c r="C46" s="83" t="s">
        <v>527</v>
      </c>
      <c r="D46" s="183" t="s">
        <v>517</v>
      </c>
      <c r="E46" s="84">
        <v>112114</v>
      </c>
      <c r="F46" s="85">
        <v>20000</v>
      </c>
      <c r="G46" s="85">
        <v>0</v>
      </c>
    </row>
    <row r="47" spans="1:7" x14ac:dyDescent="0.25">
      <c r="A47" s="81">
        <v>44187</v>
      </c>
      <c r="B47" s="82" t="s">
        <v>210</v>
      </c>
      <c r="C47" s="83" t="s">
        <v>528</v>
      </c>
      <c r="D47" s="183" t="s">
        <v>517</v>
      </c>
      <c r="E47" s="84">
        <v>112114</v>
      </c>
      <c r="F47" s="85">
        <v>386000</v>
      </c>
      <c r="G47" s="85">
        <v>0</v>
      </c>
    </row>
    <row r="48" spans="1:7" x14ac:dyDescent="0.25">
      <c r="A48" s="81">
        <v>44196</v>
      </c>
      <c r="B48" s="82" t="s">
        <v>220</v>
      </c>
      <c r="C48" s="83" t="s">
        <v>526</v>
      </c>
      <c r="D48" s="183" t="s">
        <v>519</v>
      </c>
      <c r="E48" s="84">
        <v>3344</v>
      </c>
      <c r="F48" s="85">
        <v>28757645</v>
      </c>
      <c r="G48" s="85">
        <v>0</v>
      </c>
    </row>
    <row r="49" spans="1:7" x14ac:dyDescent="0.25">
      <c r="A49" s="81">
        <v>44196</v>
      </c>
      <c r="B49" s="82" t="s">
        <v>222</v>
      </c>
      <c r="C49" s="83" t="s">
        <v>526</v>
      </c>
      <c r="D49" s="183" t="s">
        <v>520</v>
      </c>
      <c r="E49" s="84">
        <v>3384</v>
      </c>
      <c r="F49" s="85">
        <v>603150</v>
      </c>
      <c r="G49" s="85">
        <v>0</v>
      </c>
    </row>
    <row r="50" spans="1:7" x14ac:dyDescent="0.25">
      <c r="A50" s="81">
        <v>44196</v>
      </c>
      <c r="B50" s="82" t="s">
        <v>222</v>
      </c>
      <c r="C50" s="83" t="s">
        <v>526</v>
      </c>
      <c r="D50" s="183" t="s">
        <v>522</v>
      </c>
      <c r="E50" s="84">
        <v>3389</v>
      </c>
      <c r="F50" s="85">
        <v>201050</v>
      </c>
      <c r="G50" s="85">
        <v>0</v>
      </c>
    </row>
    <row r="51" spans="1:7" x14ac:dyDescent="0.25">
      <c r="A51" s="81">
        <v>44196</v>
      </c>
      <c r="B51" s="82" t="s">
        <v>222</v>
      </c>
      <c r="C51" s="83" t="s">
        <v>526</v>
      </c>
      <c r="D51" s="183" t="s">
        <v>521</v>
      </c>
      <c r="E51" s="84">
        <v>3383</v>
      </c>
      <c r="F51" s="85">
        <v>3618900</v>
      </c>
      <c r="G51" s="85">
        <v>0</v>
      </c>
    </row>
    <row r="52" spans="1:7" x14ac:dyDescent="0.25">
      <c r="A52" s="81">
        <v>44196</v>
      </c>
      <c r="B52" s="82" t="s">
        <v>231</v>
      </c>
      <c r="C52" s="83" t="s">
        <v>526</v>
      </c>
      <c r="D52" s="183" t="s">
        <v>523</v>
      </c>
      <c r="E52" s="84">
        <v>2421</v>
      </c>
      <c r="F52" s="85">
        <v>4082129</v>
      </c>
      <c r="G52" s="85">
        <v>0</v>
      </c>
    </row>
    <row r="53" spans="1:7" x14ac:dyDescent="0.25">
      <c r="A53" s="81">
        <v>44196</v>
      </c>
      <c r="B53" s="82" t="s">
        <v>232</v>
      </c>
      <c r="C53" s="83" t="s">
        <v>526</v>
      </c>
      <c r="D53" s="183" t="s">
        <v>524</v>
      </c>
      <c r="E53" s="84">
        <v>2422</v>
      </c>
      <c r="F53" s="85">
        <v>15769827</v>
      </c>
      <c r="G53" s="85">
        <v>0</v>
      </c>
    </row>
    <row r="54" spans="1:7" x14ac:dyDescent="0.25">
      <c r="A54" s="81">
        <v>44196</v>
      </c>
      <c r="B54" s="82" t="s">
        <v>233</v>
      </c>
      <c r="C54" s="83" t="s">
        <v>526</v>
      </c>
      <c r="D54" s="183" t="s">
        <v>525</v>
      </c>
      <c r="E54" s="84">
        <v>21413</v>
      </c>
      <c r="F54" s="85">
        <v>6067045</v>
      </c>
      <c r="G54" s="85">
        <v>0</v>
      </c>
    </row>
    <row r="55" spans="1:7" x14ac:dyDescent="0.25">
      <c r="A55" s="81">
        <v>44196</v>
      </c>
      <c r="B55" s="82" t="s">
        <v>158</v>
      </c>
      <c r="C55" s="83" t="s">
        <v>526</v>
      </c>
      <c r="D55" s="183" t="s">
        <v>518</v>
      </c>
      <c r="E55" s="84">
        <v>911</v>
      </c>
      <c r="F55" s="85">
        <v>0</v>
      </c>
      <c r="G55" s="98">
        <v>790786756</v>
      </c>
    </row>
    <row r="56" spans="1:7" x14ac:dyDescent="0.25">
      <c r="A56" s="39"/>
      <c r="B56" s="19"/>
      <c r="C56" s="250" t="s">
        <v>21</v>
      </c>
      <c r="D56" s="251"/>
      <c r="E56" s="202"/>
      <c r="F56" s="110">
        <v>183053838</v>
      </c>
      <c r="G56" s="179">
        <v>790786756</v>
      </c>
    </row>
    <row r="57" spans="1:7" x14ac:dyDescent="0.25">
      <c r="A57" s="39"/>
      <c r="B57" s="19"/>
      <c r="C57" s="250" t="s">
        <v>22</v>
      </c>
      <c r="D57" s="251"/>
      <c r="E57" s="202"/>
      <c r="F57" s="22">
        <v>0</v>
      </c>
      <c r="G57" s="22">
        <v>0</v>
      </c>
    </row>
  </sheetData>
  <mergeCells count="11">
    <mergeCell ref="C56:D56"/>
    <mergeCell ref="C57:D57"/>
    <mergeCell ref="A1:G1"/>
    <mergeCell ref="A2:G2"/>
    <mergeCell ref="A3:G3"/>
    <mergeCell ref="F4:G4"/>
    <mergeCell ref="A5:B5"/>
    <mergeCell ref="C5:C6"/>
    <mergeCell ref="D5:D6"/>
    <mergeCell ref="E5:E6"/>
    <mergeCell ref="F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30" sqref="C30"/>
    </sheetView>
  </sheetViews>
  <sheetFormatPr defaultColWidth="9.09765625" defaultRowHeight="13.2" x14ac:dyDescent="0.25"/>
  <cols>
    <col min="1" max="1" width="9.09765625" style="86" bestFit="1" customWidth="1"/>
    <col min="2" max="2" width="14.3984375" style="108" bestFit="1" customWidth="1"/>
    <col min="3" max="3" width="47.8984375" style="86" bestFit="1" customWidth="1"/>
    <col min="4" max="4" width="10.296875" style="86" bestFit="1" customWidth="1"/>
    <col min="5" max="5" width="6.296875" style="137" bestFit="1" customWidth="1"/>
    <col min="6" max="7" width="12" style="90" bestFit="1" customWidth="1"/>
    <col min="8" max="8" width="9.09765625" style="86"/>
    <col min="9" max="9" width="9.796875" style="86" bestFit="1" customWidth="1"/>
    <col min="10" max="16384" width="9.09765625" style="86"/>
  </cols>
  <sheetData>
    <row r="1" spans="1:18" s="91" customFormat="1" ht="15.6" x14ac:dyDescent="0.3">
      <c r="A1" s="235" t="s">
        <v>87</v>
      </c>
      <c r="B1" s="235"/>
      <c r="C1" s="235"/>
      <c r="D1" s="235"/>
      <c r="E1" s="137"/>
      <c r="F1" s="90"/>
      <c r="G1" s="90"/>
    </row>
    <row r="2" spans="1:18" s="91" customFormat="1" ht="13.8" x14ac:dyDescent="0.25">
      <c r="A2" s="245"/>
      <c r="B2" s="245"/>
      <c r="C2" s="245"/>
      <c r="D2" s="92"/>
      <c r="E2" s="137"/>
      <c r="F2" s="90"/>
      <c r="G2" s="90"/>
    </row>
    <row r="3" spans="1:18" x14ac:dyDescent="0.25">
      <c r="A3" s="240" t="s">
        <v>0</v>
      </c>
      <c r="B3" s="240"/>
      <c r="C3" s="240"/>
      <c r="D3" s="240"/>
      <c r="E3" s="240"/>
      <c r="F3" s="240"/>
      <c r="G3" s="240"/>
    </row>
    <row r="4" spans="1:18" x14ac:dyDescent="0.25">
      <c r="A4" s="240" t="s">
        <v>1</v>
      </c>
      <c r="B4" s="240"/>
      <c r="C4" s="240"/>
      <c r="D4" s="240"/>
      <c r="E4" s="240"/>
      <c r="F4" s="240"/>
      <c r="G4" s="240"/>
    </row>
    <row r="5" spans="1:18" x14ac:dyDescent="0.25">
      <c r="A5" s="142"/>
      <c r="B5" s="142"/>
      <c r="C5" s="142"/>
      <c r="D5" s="142"/>
      <c r="E5" s="142"/>
      <c r="F5" s="232" t="s">
        <v>125</v>
      </c>
      <c r="G5" s="232"/>
    </row>
    <row r="6" spans="1:18" x14ac:dyDescent="0.25">
      <c r="A6" s="246" t="s">
        <v>2</v>
      </c>
      <c r="B6" s="246"/>
      <c r="C6" s="241" t="s">
        <v>3</v>
      </c>
      <c r="D6" s="247" t="s">
        <v>4</v>
      </c>
      <c r="E6" s="247" t="s">
        <v>5</v>
      </c>
      <c r="F6" s="241" t="s">
        <v>6</v>
      </c>
      <c r="G6" s="241"/>
    </row>
    <row r="7" spans="1:18" x14ac:dyDescent="0.25">
      <c r="A7" s="206" t="s">
        <v>7</v>
      </c>
      <c r="B7" s="206" t="s">
        <v>8</v>
      </c>
      <c r="C7" s="241"/>
      <c r="D7" s="247"/>
      <c r="E7" s="241"/>
      <c r="F7" s="205" t="s">
        <v>9</v>
      </c>
      <c r="G7" s="205" t="s">
        <v>10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s="81"/>
      <c r="B8" s="82"/>
      <c r="C8" s="84" t="s">
        <v>532</v>
      </c>
      <c r="D8" s="84"/>
      <c r="E8" s="84"/>
      <c r="F8" s="85"/>
      <c r="G8" s="85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81">
        <v>44196</v>
      </c>
      <c r="B9" s="82" t="s">
        <v>139</v>
      </c>
      <c r="C9" s="83" t="s">
        <v>135</v>
      </c>
      <c r="D9" s="84" t="s">
        <v>11</v>
      </c>
      <c r="E9" s="84">
        <v>641</v>
      </c>
      <c r="F9" s="85">
        <f>G11/1.1</f>
        <v>5709090.9090909082</v>
      </c>
      <c r="G9" s="85">
        <f t="shared" ref="G9:G24" si="0">F8</f>
        <v>0</v>
      </c>
    </row>
    <row r="10" spans="1:18" x14ac:dyDescent="0.25">
      <c r="A10" s="81">
        <v>44196</v>
      </c>
      <c r="B10" s="82" t="s">
        <v>139</v>
      </c>
      <c r="C10" s="83" t="s">
        <v>135</v>
      </c>
      <c r="D10" s="84" t="s">
        <v>11</v>
      </c>
      <c r="E10" s="84">
        <v>1331</v>
      </c>
      <c r="F10" s="85">
        <f>G11/11</f>
        <v>570909.09090909094</v>
      </c>
      <c r="G10" s="85">
        <v>0</v>
      </c>
    </row>
    <row r="11" spans="1:18" x14ac:dyDescent="0.25">
      <c r="A11" s="81">
        <v>44196</v>
      </c>
      <c r="B11" s="82" t="s">
        <v>139</v>
      </c>
      <c r="C11" s="83" t="s">
        <v>135</v>
      </c>
      <c r="D11" s="84" t="s">
        <v>11</v>
      </c>
      <c r="E11" s="84">
        <v>1111</v>
      </c>
      <c r="F11" s="85">
        <v>0</v>
      </c>
      <c r="G11" s="85">
        <v>6280000</v>
      </c>
    </row>
    <row r="12" spans="1:18" x14ac:dyDescent="0.25">
      <c r="A12" s="81">
        <v>44196</v>
      </c>
      <c r="B12" s="82" t="s">
        <v>153</v>
      </c>
      <c r="C12" s="83" t="s">
        <v>138</v>
      </c>
      <c r="D12" s="84" t="s">
        <v>11</v>
      </c>
      <c r="E12" s="84">
        <v>641</v>
      </c>
      <c r="F12" s="85">
        <f>G14/1.1</f>
        <v>3763636.3636363633</v>
      </c>
      <c r="G12" s="85">
        <f t="shared" si="0"/>
        <v>0</v>
      </c>
    </row>
    <row r="13" spans="1:18" x14ac:dyDescent="0.25">
      <c r="A13" s="81">
        <v>44196</v>
      </c>
      <c r="B13" s="82" t="s">
        <v>153</v>
      </c>
      <c r="C13" s="83" t="s">
        <v>138</v>
      </c>
      <c r="D13" s="84" t="s">
        <v>11</v>
      </c>
      <c r="E13" s="84">
        <v>1331</v>
      </c>
      <c r="F13" s="85">
        <f>G14/11</f>
        <v>376363.63636363635</v>
      </c>
      <c r="G13" s="85">
        <v>0</v>
      </c>
    </row>
    <row r="14" spans="1:18" x14ac:dyDescent="0.25">
      <c r="A14" s="81">
        <v>44196</v>
      </c>
      <c r="B14" s="82" t="s">
        <v>153</v>
      </c>
      <c r="C14" s="83" t="s">
        <v>138</v>
      </c>
      <c r="D14" s="84" t="s">
        <v>11</v>
      </c>
      <c r="E14" s="84">
        <v>1111</v>
      </c>
      <c r="F14" s="85">
        <v>0</v>
      </c>
      <c r="G14" s="85">
        <v>4140000</v>
      </c>
    </row>
    <row r="15" spans="1:18" x14ac:dyDescent="0.25">
      <c r="A15" s="81">
        <v>44196</v>
      </c>
      <c r="B15" s="82" t="s">
        <v>132</v>
      </c>
      <c r="C15" s="83" t="s">
        <v>253</v>
      </c>
      <c r="D15" s="84" t="s">
        <v>11</v>
      </c>
      <c r="E15" s="84">
        <v>911</v>
      </c>
      <c r="F15" s="85">
        <v>65805371</v>
      </c>
      <c r="G15" s="85">
        <f t="shared" si="0"/>
        <v>0</v>
      </c>
    </row>
    <row r="16" spans="1:18" x14ac:dyDescent="0.25">
      <c r="A16" s="81">
        <v>44196</v>
      </c>
      <c r="B16" s="82" t="s">
        <v>132</v>
      </c>
      <c r="C16" s="83" t="s">
        <v>253</v>
      </c>
      <c r="D16" s="84" t="s">
        <v>11</v>
      </c>
      <c r="E16" s="84">
        <v>641</v>
      </c>
      <c r="F16" s="85">
        <v>0</v>
      </c>
      <c r="G16" s="85">
        <f>F15</f>
        <v>65805371</v>
      </c>
    </row>
    <row r="17" spans="1:9" x14ac:dyDescent="0.25">
      <c r="A17" s="81">
        <v>44196</v>
      </c>
      <c r="B17" s="82" t="s">
        <v>220</v>
      </c>
      <c r="C17" s="83" t="s">
        <v>169</v>
      </c>
      <c r="D17" s="84" t="s">
        <v>11</v>
      </c>
      <c r="E17" s="84">
        <v>642</v>
      </c>
      <c r="F17" s="85">
        <v>28757645</v>
      </c>
      <c r="G17" s="85">
        <f t="shared" si="0"/>
        <v>0</v>
      </c>
    </row>
    <row r="18" spans="1:9" x14ac:dyDescent="0.25">
      <c r="A18" s="81">
        <v>44196</v>
      </c>
      <c r="B18" s="82" t="s">
        <v>220</v>
      </c>
      <c r="C18" s="83" t="s">
        <v>169</v>
      </c>
      <c r="D18" s="84" t="s">
        <v>11</v>
      </c>
      <c r="E18" s="84">
        <v>3344</v>
      </c>
      <c r="F18" s="85">
        <v>0</v>
      </c>
      <c r="G18" s="85">
        <f t="shared" si="0"/>
        <v>28757645</v>
      </c>
    </row>
    <row r="19" spans="1:9" x14ac:dyDescent="0.25">
      <c r="A19" s="81">
        <v>44196</v>
      </c>
      <c r="B19" s="82" t="s">
        <v>222</v>
      </c>
      <c r="C19" s="83" t="s">
        <v>168</v>
      </c>
      <c r="D19" s="84" t="s">
        <v>11</v>
      </c>
      <c r="E19" s="84">
        <v>642</v>
      </c>
      <c r="F19" s="85">
        <v>603150</v>
      </c>
      <c r="G19" s="85">
        <f t="shared" si="0"/>
        <v>0</v>
      </c>
    </row>
    <row r="20" spans="1:9" x14ac:dyDescent="0.25">
      <c r="A20" s="81">
        <v>44196</v>
      </c>
      <c r="B20" s="82" t="s">
        <v>222</v>
      </c>
      <c r="C20" s="83" t="s">
        <v>168</v>
      </c>
      <c r="D20" s="84" t="s">
        <v>11</v>
      </c>
      <c r="E20" s="84">
        <v>3384</v>
      </c>
      <c r="F20" s="85">
        <v>0</v>
      </c>
      <c r="G20" s="85">
        <f t="shared" si="0"/>
        <v>603150</v>
      </c>
    </row>
    <row r="21" spans="1:9" x14ac:dyDescent="0.25">
      <c r="A21" s="81">
        <v>44196</v>
      </c>
      <c r="B21" s="82" t="s">
        <v>222</v>
      </c>
      <c r="C21" s="83" t="s">
        <v>168</v>
      </c>
      <c r="D21" s="84" t="s">
        <v>11</v>
      </c>
      <c r="E21" s="84">
        <v>642</v>
      </c>
      <c r="F21" s="85">
        <v>201050</v>
      </c>
      <c r="G21" s="85">
        <f t="shared" si="0"/>
        <v>0</v>
      </c>
    </row>
    <row r="22" spans="1:9" x14ac:dyDescent="0.25">
      <c r="A22" s="81">
        <v>44196</v>
      </c>
      <c r="B22" s="82" t="s">
        <v>222</v>
      </c>
      <c r="C22" s="83" t="s">
        <v>168</v>
      </c>
      <c r="D22" s="84" t="s">
        <v>11</v>
      </c>
      <c r="E22" s="84">
        <v>3389</v>
      </c>
      <c r="F22" s="85">
        <v>0</v>
      </c>
      <c r="G22" s="85">
        <f t="shared" si="0"/>
        <v>201050</v>
      </c>
    </row>
    <row r="23" spans="1:9" x14ac:dyDescent="0.25">
      <c r="A23" s="81">
        <v>44196</v>
      </c>
      <c r="B23" s="82" t="s">
        <v>222</v>
      </c>
      <c r="C23" s="83" t="s">
        <v>168</v>
      </c>
      <c r="D23" s="84" t="s">
        <v>11</v>
      </c>
      <c r="E23" s="84">
        <v>642</v>
      </c>
      <c r="F23" s="85">
        <v>3618900</v>
      </c>
      <c r="G23" s="85">
        <f t="shared" si="0"/>
        <v>0</v>
      </c>
    </row>
    <row r="24" spans="1:9" x14ac:dyDescent="0.25">
      <c r="A24" s="81">
        <v>44196</v>
      </c>
      <c r="B24" s="82" t="s">
        <v>222</v>
      </c>
      <c r="C24" s="83" t="s">
        <v>168</v>
      </c>
      <c r="D24" s="84" t="s">
        <v>11</v>
      </c>
      <c r="E24" s="84">
        <v>3383</v>
      </c>
      <c r="F24" s="85">
        <v>0</v>
      </c>
      <c r="G24" s="85">
        <f t="shared" si="0"/>
        <v>3618900</v>
      </c>
    </row>
    <row r="25" spans="1:9" x14ac:dyDescent="0.25">
      <c r="A25" s="81"/>
      <c r="B25" s="82"/>
      <c r="C25" s="84" t="s">
        <v>532</v>
      </c>
      <c r="D25" s="84"/>
      <c r="E25" s="84"/>
      <c r="F25" s="85"/>
      <c r="G25" s="85"/>
    </row>
    <row r="26" spans="1:9" x14ac:dyDescent="0.25">
      <c r="A26" s="104"/>
      <c r="B26" s="105"/>
      <c r="C26" s="205" t="s">
        <v>14</v>
      </c>
      <c r="D26" s="205"/>
      <c r="E26" s="106"/>
      <c r="F26" s="107">
        <v>32274790862.299999</v>
      </c>
      <c r="G26" s="107">
        <v>32274790862.299999</v>
      </c>
    </row>
    <row r="27" spans="1:9" x14ac:dyDescent="0.25">
      <c r="I27" s="98"/>
    </row>
    <row r="28" spans="1:9" x14ac:dyDescent="0.25">
      <c r="A28" s="240" t="s">
        <v>15</v>
      </c>
      <c r="B28" s="240"/>
      <c r="E28" s="243" t="s">
        <v>255</v>
      </c>
      <c r="F28" s="243"/>
      <c r="G28" s="243"/>
    </row>
    <row r="29" spans="1:9" x14ac:dyDescent="0.25">
      <c r="F29" s="244" t="s">
        <v>16</v>
      </c>
      <c r="G29" s="244"/>
    </row>
  </sheetData>
  <mergeCells count="13">
    <mergeCell ref="A28:B28"/>
    <mergeCell ref="E28:G28"/>
    <mergeCell ref="F29:G29"/>
    <mergeCell ref="A1:D1"/>
    <mergeCell ref="A2:C2"/>
    <mergeCell ref="A3:G3"/>
    <mergeCell ref="A4:G4"/>
    <mergeCell ref="F5:G5"/>
    <mergeCell ref="A6:B6"/>
    <mergeCell ref="C6:C7"/>
    <mergeCell ref="D6:D7"/>
    <mergeCell ref="E6:E7"/>
    <mergeCell ref="F6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F16"/>
    </sheetView>
  </sheetViews>
  <sheetFormatPr defaultColWidth="9.09765625" defaultRowHeight="13.2" x14ac:dyDescent="0.25"/>
  <cols>
    <col min="1" max="1" width="9.09765625" style="86" bestFit="1" customWidth="1"/>
    <col min="2" max="2" width="14.3984375" style="86" bestFit="1" customWidth="1"/>
    <col min="3" max="3" width="27.69921875" style="86" bestFit="1" customWidth="1"/>
    <col min="4" max="4" width="5.69921875" style="86" bestFit="1" customWidth="1"/>
    <col min="5" max="6" width="8.8984375" style="86" bestFit="1" customWidth="1"/>
    <col min="7" max="16384" width="9.09765625" style="86"/>
  </cols>
  <sheetData>
    <row r="1" spans="1:8" ht="15.6" x14ac:dyDescent="0.3">
      <c r="A1" s="235" t="s">
        <v>87</v>
      </c>
      <c r="B1" s="235"/>
      <c r="C1" s="235"/>
      <c r="D1" s="235"/>
      <c r="E1" s="119"/>
      <c r="F1" s="119"/>
    </row>
    <row r="2" spans="1:8" x14ac:dyDescent="0.25">
      <c r="A2" s="238"/>
      <c r="B2" s="238"/>
      <c r="C2" s="238"/>
      <c r="E2" s="119"/>
      <c r="F2" s="119"/>
    </row>
    <row r="3" spans="1:8" ht="20.399999999999999" x14ac:dyDescent="0.35">
      <c r="A3" s="239" t="s">
        <v>17</v>
      </c>
      <c r="B3" s="239"/>
      <c r="C3" s="239"/>
      <c r="D3" s="239"/>
      <c r="E3" s="239"/>
      <c r="F3" s="239"/>
    </row>
    <row r="4" spans="1:8" x14ac:dyDescent="0.25">
      <c r="A4" s="252" t="s">
        <v>88</v>
      </c>
      <c r="B4" s="252"/>
      <c r="C4" s="252"/>
      <c r="D4" s="252"/>
      <c r="E4" s="252"/>
      <c r="F4" s="252"/>
    </row>
    <row r="5" spans="1:8" x14ac:dyDescent="0.25">
      <c r="A5" s="240" t="s">
        <v>85</v>
      </c>
      <c r="B5" s="240"/>
      <c r="C5" s="240"/>
      <c r="D5" s="240"/>
      <c r="E5" s="240"/>
      <c r="F5" s="240"/>
    </row>
    <row r="6" spans="1:8" ht="13.8" customHeight="1" x14ac:dyDescent="0.25">
      <c r="E6" s="232" t="s">
        <v>125</v>
      </c>
      <c r="F6" s="232"/>
    </row>
    <row r="7" spans="1:8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8" x14ac:dyDescent="0.25">
      <c r="A8" s="93" t="s">
        <v>7</v>
      </c>
      <c r="B8" s="93" t="s">
        <v>8</v>
      </c>
      <c r="C8" s="241"/>
      <c r="D8" s="241"/>
      <c r="E8" s="84" t="s">
        <v>9</v>
      </c>
      <c r="F8" s="84" t="s">
        <v>10</v>
      </c>
    </row>
    <row r="9" spans="1:8" x14ac:dyDescent="0.25">
      <c r="A9" s="115"/>
      <c r="B9" s="116"/>
      <c r="C9" s="94" t="s">
        <v>20</v>
      </c>
      <c r="D9" s="94"/>
      <c r="E9" s="110">
        <v>0</v>
      </c>
      <c r="F9" s="110">
        <v>0</v>
      </c>
    </row>
    <row r="10" spans="1:8" ht="13.8" x14ac:dyDescent="0.25">
      <c r="A10" s="81">
        <v>44196</v>
      </c>
      <c r="B10" s="82" t="s">
        <v>236</v>
      </c>
      <c r="C10" s="100" t="s">
        <v>464</v>
      </c>
      <c r="D10" s="84">
        <v>3334</v>
      </c>
      <c r="E10" s="103">
        <v>22734775</v>
      </c>
      <c r="F10" s="85">
        <v>0</v>
      </c>
    </row>
    <row r="11" spans="1:8" ht="13.8" x14ac:dyDescent="0.25">
      <c r="A11" s="81">
        <v>44196</v>
      </c>
      <c r="B11" s="82" t="s">
        <v>235</v>
      </c>
      <c r="C11" s="100" t="s">
        <v>250</v>
      </c>
      <c r="D11" s="84">
        <v>911</v>
      </c>
      <c r="E11" s="85">
        <v>0</v>
      </c>
      <c r="F11" s="103">
        <v>22734775</v>
      </c>
    </row>
    <row r="12" spans="1:8" x14ac:dyDescent="0.25">
      <c r="A12" s="115"/>
      <c r="B12" s="116"/>
      <c r="C12" s="94" t="s">
        <v>21</v>
      </c>
      <c r="D12" s="94"/>
      <c r="E12" s="110">
        <v>30860583</v>
      </c>
      <c r="F12" s="110">
        <v>30860583</v>
      </c>
    </row>
    <row r="13" spans="1:8" x14ac:dyDescent="0.25">
      <c r="A13" s="118"/>
      <c r="B13" s="116"/>
      <c r="C13" s="94" t="s">
        <v>22</v>
      </c>
      <c r="D13" s="94"/>
      <c r="E13" s="110">
        <v>0</v>
      </c>
      <c r="F13" s="110">
        <v>0</v>
      </c>
    </row>
    <row r="14" spans="1:8" ht="13.8" x14ac:dyDescent="0.25">
      <c r="A14" s="90"/>
      <c r="B14" s="111"/>
      <c r="C14" s="112"/>
      <c r="D14" s="112"/>
      <c r="E14" s="112"/>
      <c r="F14" s="112"/>
    </row>
    <row r="15" spans="1:8" ht="13.8" x14ac:dyDescent="0.25">
      <c r="A15" s="236"/>
      <c r="B15" s="236"/>
      <c r="C15" s="237" t="s">
        <v>91</v>
      </c>
      <c r="D15" s="237"/>
      <c r="E15" s="237"/>
      <c r="F15" s="237"/>
      <c r="G15" s="120"/>
      <c r="H15" s="120"/>
    </row>
    <row r="16" spans="1:8" ht="13.8" x14ac:dyDescent="0.25">
      <c r="B16" s="113"/>
      <c r="C16" s="236" t="s">
        <v>23</v>
      </c>
      <c r="D16" s="236"/>
      <c r="E16" s="236"/>
      <c r="F16" s="236"/>
    </row>
    <row r="17" spans="1:2" ht="13.8" x14ac:dyDescent="0.25">
      <c r="B17" s="114"/>
    </row>
    <row r="18" spans="1:2" ht="13.8" x14ac:dyDescent="0.25">
      <c r="B18" s="114"/>
    </row>
    <row r="19" spans="1:2" ht="13.8" x14ac:dyDescent="0.25">
      <c r="B19" s="114"/>
    </row>
    <row r="20" spans="1:2" ht="13.8" x14ac:dyDescent="0.25">
      <c r="A20" s="236"/>
      <c r="B20" s="236"/>
    </row>
    <row r="22" spans="1:2" ht="13.8" x14ac:dyDescent="0.25">
      <c r="B22" s="113"/>
    </row>
  </sheetData>
  <mergeCells count="14">
    <mergeCell ref="A1:D1"/>
    <mergeCell ref="A15:B15"/>
    <mergeCell ref="A20:B20"/>
    <mergeCell ref="A2:C2"/>
    <mergeCell ref="A3:F3"/>
    <mergeCell ref="A4:F4"/>
    <mergeCell ref="A5:F5"/>
    <mergeCell ref="A7:B7"/>
    <mergeCell ref="C7:C8"/>
    <mergeCell ref="D7:D8"/>
    <mergeCell ref="E7:F7"/>
    <mergeCell ref="C15:F15"/>
    <mergeCell ref="C16:F16"/>
    <mergeCell ref="E6:F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9" sqref="K9"/>
    </sheetView>
  </sheetViews>
  <sheetFormatPr defaultColWidth="9.09765625" defaultRowHeight="13.2" x14ac:dyDescent="0.25"/>
  <cols>
    <col min="1" max="1" width="9.09765625" style="1" bestFit="1" customWidth="1"/>
    <col min="2" max="2" width="14.3984375" style="1" bestFit="1" customWidth="1"/>
    <col min="3" max="3" width="13.69921875" style="1" bestFit="1" customWidth="1"/>
    <col min="4" max="4" width="23" style="1" bestFit="1" customWidth="1"/>
    <col min="5" max="5" width="6.09765625" style="1" bestFit="1" customWidth="1"/>
    <col min="6" max="7" width="9.09765625" style="1" bestFit="1" customWidth="1"/>
    <col min="8" max="16384" width="9.09765625" style="1"/>
  </cols>
  <sheetData>
    <row r="1" spans="1:9" ht="15.6" x14ac:dyDescent="0.3">
      <c r="A1" s="235" t="s">
        <v>87</v>
      </c>
      <c r="B1" s="235"/>
      <c r="C1" s="235"/>
      <c r="D1" s="235"/>
      <c r="E1" s="155"/>
      <c r="F1" s="155"/>
      <c r="G1" s="156"/>
    </row>
    <row r="2" spans="1:9" x14ac:dyDescent="0.25">
      <c r="A2" s="282"/>
      <c r="B2" s="283"/>
      <c r="C2" s="283"/>
      <c r="D2" s="283"/>
      <c r="E2" s="157"/>
      <c r="F2" s="157"/>
      <c r="G2" s="158"/>
    </row>
    <row r="3" spans="1:9" ht="15.6" x14ac:dyDescent="0.3">
      <c r="A3" s="284" t="s">
        <v>25</v>
      </c>
      <c r="B3" s="285"/>
      <c r="C3" s="285"/>
      <c r="D3" s="285"/>
      <c r="E3" s="285"/>
      <c r="F3" s="285"/>
      <c r="G3" s="286"/>
    </row>
    <row r="4" spans="1:9" x14ac:dyDescent="0.25">
      <c r="A4" s="287" t="s">
        <v>1</v>
      </c>
      <c r="B4" s="288"/>
      <c r="C4" s="288"/>
      <c r="D4" s="288"/>
      <c r="E4" s="288"/>
      <c r="F4" s="288"/>
      <c r="G4" s="289"/>
    </row>
    <row r="5" spans="1:9" x14ac:dyDescent="0.25">
      <c r="A5" s="287" t="s">
        <v>85</v>
      </c>
      <c r="B5" s="288"/>
      <c r="C5" s="288"/>
      <c r="D5" s="288"/>
      <c r="E5" s="288"/>
      <c r="F5" s="288"/>
      <c r="G5" s="289"/>
    </row>
    <row r="6" spans="1:9" x14ac:dyDescent="0.25">
      <c r="A6" s="159"/>
      <c r="B6" s="3"/>
      <c r="C6" s="3"/>
      <c r="D6" s="3"/>
      <c r="E6" s="3"/>
      <c r="F6" s="242" t="s">
        <v>125</v>
      </c>
      <c r="G6" s="242"/>
    </row>
    <row r="7" spans="1:9" ht="13.8" x14ac:dyDescent="0.25">
      <c r="A7" s="233" t="s">
        <v>2</v>
      </c>
      <c r="B7" s="233"/>
      <c r="C7" s="233" t="s">
        <v>26</v>
      </c>
      <c r="D7" s="233" t="s">
        <v>3</v>
      </c>
      <c r="E7" s="233" t="s">
        <v>18</v>
      </c>
      <c r="F7" s="233" t="s">
        <v>19</v>
      </c>
      <c r="G7" s="233"/>
    </row>
    <row r="8" spans="1:9" ht="13.8" x14ac:dyDescent="0.25">
      <c r="A8" s="16" t="s">
        <v>7</v>
      </c>
      <c r="B8" s="16" t="s">
        <v>8</v>
      </c>
      <c r="C8" s="233"/>
      <c r="D8" s="233"/>
      <c r="E8" s="233"/>
      <c r="F8" s="17" t="s">
        <v>9</v>
      </c>
      <c r="G8" s="17" t="s">
        <v>10</v>
      </c>
    </row>
    <row r="9" spans="1:9" ht="13.8" x14ac:dyDescent="0.25">
      <c r="A9" s="18"/>
      <c r="B9" s="19"/>
      <c r="C9" s="20"/>
      <c r="D9" s="144" t="s">
        <v>20</v>
      </c>
      <c r="E9" s="144"/>
      <c r="F9" s="22">
        <v>0</v>
      </c>
      <c r="G9" s="22">
        <v>0</v>
      </c>
    </row>
    <row r="10" spans="1:9" ht="13.8" x14ac:dyDescent="0.25">
      <c r="A10" s="81">
        <v>44196</v>
      </c>
      <c r="B10" s="82" t="s">
        <v>236</v>
      </c>
      <c r="C10" s="154" t="s">
        <v>526</v>
      </c>
      <c r="D10" s="152" t="s">
        <v>474</v>
      </c>
      <c r="E10" s="84">
        <v>3334</v>
      </c>
      <c r="F10" s="103">
        <v>22734775</v>
      </c>
      <c r="G10" s="85">
        <v>0</v>
      </c>
    </row>
    <row r="11" spans="1:9" ht="27.6" x14ac:dyDescent="0.25">
      <c r="A11" s="81">
        <v>44196</v>
      </c>
      <c r="B11" s="82" t="s">
        <v>235</v>
      </c>
      <c r="C11" s="154" t="s">
        <v>526</v>
      </c>
      <c r="D11" s="152" t="s">
        <v>475</v>
      </c>
      <c r="E11" s="84">
        <v>911</v>
      </c>
      <c r="F11" s="85">
        <v>0</v>
      </c>
      <c r="G11" s="103">
        <v>22734775</v>
      </c>
    </row>
    <row r="12" spans="1:9" ht="13.8" x14ac:dyDescent="0.25">
      <c r="A12" s="18"/>
      <c r="B12" s="19"/>
      <c r="C12" s="20"/>
      <c r="D12" s="144" t="s">
        <v>21</v>
      </c>
      <c r="E12" s="144"/>
      <c r="F12" s="110">
        <v>30860583</v>
      </c>
      <c r="G12" s="110">
        <v>30860583</v>
      </c>
    </row>
    <row r="13" spans="1:9" ht="13.8" x14ac:dyDescent="0.25">
      <c r="A13" s="23"/>
      <c r="B13" s="19"/>
      <c r="C13" s="20"/>
      <c r="D13" s="144" t="s">
        <v>22</v>
      </c>
      <c r="E13" s="144"/>
      <c r="F13" s="22">
        <v>0</v>
      </c>
      <c r="G13" s="22">
        <v>0</v>
      </c>
    </row>
    <row r="14" spans="1:9" ht="13.8" customHeight="1" x14ac:dyDescent="0.25">
      <c r="A14" s="159"/>
      <c r="B14" s="3"/>
      <c r="C14" s="160"/>
      <c r="D14" s="280" t="s">
        <v>91</v>
      </c>
      <c r="E14" s="280"/>
      <c r="F14" s="280"/>
      <c r="G14" s="281"/>
      <c r="H14" s="11"/>
      <c r="I14" s="11"/>
    </row>
    <row r="15" spans="1:9" ht="13.8" x14ac:dyDescent="0.25">
      <c r="A15" s="294" t="s">
        <v>27</v>
      </c>
      <c r="B15" s="290"/>
      <c r="C15" s="161" t="s">
        <v>16</v>
      </c>
      <c r="D15" s="290" t="s">
        <v>28</v>
      </c>
      <c r="E15" s="290"/>
      <c r="F15" s="290"/>
      <c r="G15" s="291"/>
    </row>
    <row r="16" spans="1:9" ht="13.8" customHeight="1" x14ac:dyDescent="0.25">
      <c r="A16" s="295" t="s">
        <v>29</v>
      </c>
      <c r="B16" s="292"/>
      <c r="C16" s="162" t="s">
        <v>30</v>
      </c>
      <c r="D16" s="292" t="s">
        <v>29</v>
      </c>
      <c r="E16" s="292"/>
      <c r="F16" s="292"/>
      <c r="G16" s="293"/>
    </row>
    <row r="17" spans="1:3" ht="13.8" x14ac:dyDescent="0.25">
      <c r="B17" s="10"/>
      <c r="C17" s="10"/>
    </row>
    <row r="18" spans="1:3" ht="13.8" x14ac:dyDescent="0.25">
      <c r="B18" s="10"/>
      <c r="C18" s="10"/>
    </row>
    <row r="19" spans="1:3" ht="13.8" x14ac:dyDescent="0.25">
      <c r="A19" s="230"/>
      <c r="B19" s="230"/>
      <c r="C19" s="143"/>
    </row>
    <row r="21" spans="1:3" ht="13.8" x14ac:dyDescent="0.25">
      <c r="B21" s="143"/>
      <c r="C21" s="143"/>
    </row>
  </sheetData>
  <mergeCells count="17">
    <mergeCell ref="D15:G15"/>
    <mergeCell ref="D16:G16"/>
    <mergeCell ref="A15:B15"/>
    <mergeCell ref="A16:B16"/>
    <mergeCell ref="A19:B19"/>
    <mergeCell ref="A1:D1"/>
    <mergeCell ref="A2:D2"/>
    <mergeCell ref="A3:G3"/>
    <mergeCell ref="A4:G4"/>
    <mergeCell ref="A5:G5"/>
    <mergeCell ref="F6:G6"/>
    <mergeCell ref="D14:G14"/>
    <mergeCell ref="A7:B7"/>
    <mergeCell ref="C7:C8"/>
    <mergeCell ref="D7:D8"/>
    <mergeCell ref="E7:E8"/>
    <mergeCell ref="F7:G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27" sqref="C27"/>
    </sheetView>
  </sheetViews>
  <sheetFormatPr defaultColWidth="9.09765625" defaultRowHeight="13.2" x14ac:dyDescent="0.25"/>
  <cols>
    <col min="1" max="1" width="9.09765625" style="86" bestFit="1" customWidth="1"/>
    <col min="2" max="2" width="14.3984375" style="108" bestFit="1" customWidth="1"/>
    <col min="3" max="3" width="47.8984375" style="86" bestFit="1" customWidth="1"/>
    <col min="4" max="4" width="10.296875" style="86" bestFit="1" customWidth="1"/>
    <col min="5" max="5" width="6.296875" style="137" bestFit="1" customWidth="1"/>
    <col min="6" max="7" width="12" style="90" bestFit="1" customWidth="1"/>
    <col min="8" max="8" width="9.09765625" style="86"/>
    <col min="9" max="9" width="9.796875" style="86" bestFit="1" customWidth="1"/>
    <col min="10" max="16384" width="9.09765625" style="86"/>
  </cols>
  <sheetData>
    <row r="1" spans="1:18" s="91" customFormat="1" ht="15.6" x14ac:dyDescent="0.3">
      <c r="A1" s="235" t="s">
        <v>87</v>
      </c>
      <c r="B1" s="235"/>
      <c r="C1" s="235"/>
      <c r="D1" s="235"/>
      <c r="E1" s="137"/>
      <c r="F1" s="90"/>
      <c r="G1" s="90"/>
    </row>
    <row r="2" spans="1:18" s="91" customFormat="1" ht="13.8" x14ac:dyDescent="0.25">
      <c r="A2" s="245"/>
      <c r="B2" s="245"/>
      <c r="C2" s="245"/>
      <c r="D2" s="92"/>
      <c r="E2" s="137"/>
      <c r="F2" s="90"/>
      <c r="G2" s="90"/>
    </row>
    <row r="3" spans="1:18" x14ac:dyDescent="0.25">
      <c r="A3" s="240" t="s">
        <v>0</v>
      </c>
      <c r="B3" s="240"/>
      <c r="C3" s="240"/>
      <c r="D3" s="240"/>
      <c r="E3" s="240"/>
      <c r="F3" s="240"/>
      <c r="G3" s="240"/>
    </row>
    <row r="4" spans="1:18" x14ac:dyDescent="0.25">
      <c r="A4" s="240" t="s">
        <v>1</v>
      </c>
      <c r="B4" s="240"/>
      <c r="C4" s="240"/>
      <c r="D4" s="240"/>
      <c r="E4" s="240"/>
      <c r="F4" s="240"/>
      <c r="G4" s="240"/>
    </row>
    <row r="5" spans="1:18" x14ac:dyDescent="0.25">
      <c r="A5" s="142"/>
      <c r="B5" s="142"/>
      <c r="C5" s="142"/>
      <c r="D5" s="142"/>
      <c r="E5" s="142"/>
      <c r="F5" s="232" t="s">
        <v>125</v>
      </c>
      <c r="G5" s="232"/>
    </row>
    <row r="6" spans="1:18" x14ac:dyDescent="0.25">
      <c r="A6" s="246" t="s">
        <v>2</v>
      </c>
      <c r="B6" s="246"/>
      <c r="C6" s="241" t="s">
        <v>3</v>
      </c>
      <c r="D6" s="247" t="s">
        <v>4</v>
      </c>
      <c r="E6" s="247" t="s">
        <v>5</v>
      </c>
      <c r="F6" s="241" t="s">
        <v>6</v>
      </c>
      <c r="G6" s="241"/>
    </row>
    <row r="7" spans="1:18" x14ac:dyDescent="0.25">
      <c r="A7" s="206" t="s">
        <v>7</v>
      </c>
      <c r="B7" s="206" t="s">
        <v>8</v>
      </c>
      <c r="C7" s="241"/>
      <c r="D7" s="247"/>
      <c r="E7" s="241"/>
      <c r="F7" s="205" t="s">
        <v>9</v>
      </c>
      <c r="G7" s="205" t="s">
        <v>10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s="81"/>
      <c r="B8" s="82"/>
      <c r="C8" s="84" t="s">
        <v>532</v>
      </c>
      <c r="D8" s="84"/>
      <c r="E8" s="84"/>
      <c r="F8" s="85"/>
      <c r="G8" s="85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81">
        <v>44196</v>
      </c>
      <c r="B9" s="82" t="s">
        <v>233</v>
      </c>
      <c r="C9" s="83" t="s">
        <v>159</v>
      </c>
      <c r="D9" s="84" t="s">
        <v>11</v>
      </c>
      <c r="E9" s="84">
        <v>642</v>
      </c>
      <c r="F9" s="85">
        <v>6067045</v>
      </c>
      <c r="G9" s="85">
        <f t="shared" ref="G9:G10" si="0">F8</f>
        <v>0</v>
      </c>
    </row>
    <row r="10" spans="1:18" x14ac:dyDescent="0.25">
      <c r="A10" s="81">
        <v>44196</v>
      </c>
      <c r="B10" s="82" t="s">
        <v>233</v>
      </c>
      <c r="C10" s="83" t="s">
        <v>159</v>
      </c>
      <c r="D10" s="84" t="s">
        <v>11</v>
      </c>
      <c r="E10" s="84">
        <v>21413</v>
      </c>
      <c r="F10" s="85">
        <v>0</v>
      </c>
      <c r="G10" s="85">
        <f t="shared" si="0"/>
        <v>6067045</v>
      </c>
    </row>
    <row r="11" spans="1:18" ht="13.8" x14ac:dyDescent="0.25">
      <c r="A11" s="81">
        <v>44196</v>
      </c>
      <c r="B11" s="82" t="s">
        <v>158</v>
      </c>
      <c r="C11" s="83" t="s">
        <v>254</v>
      </c>
      <c r="D11" s="84" t="s">
        <v>11</v>
      </c>
      <c r="E11" s="84">
        <v>911</v>
      </c>
      <c r="F11" s="103">
        <v>790786756</v>
      </c>
      <c r="G11" s="85">
        <v>0</v>
      </c>
    </row>
    <row r="12" spans="1:18" ht="13.8" x14ac:dyDescent="0.25">
      <c r="A12" s="81">
        <v>44196</v>
      </c>
      <c r="B12" s="82" t="s">
        <v>158</v>
      </c>
      <c r="C12" s="83" t="s">
        <v>254</v>
      </c>
      <c r="D12" s="84" t="s">
        <v>11</v>
      </c>
      <c r="E12" s="84">
        <v>642</v>
      </c>
      <c r="F12" s="85">
        <v>0</v>
      </c>
      <c r="G12" s="103">
        <v>790786756</v>
      </c>
    </row>
    <row r="13" spans="1:18" ht="13.8" x14ac:dyDescent="0.25">
      <c r="A13" s="81">
        <v>44196</v>
      </c>
      <c r="B13" s="82" t="s">
        <v>236</v>
      </c>
      <c r="C13" s="100" t="s">
        <v>237</v>
      </c>
      <c r="D13" s="84" t="s">
        <v>11</v>
      </c>
      <c r="E13" s="84">
        <v>821</v>
      </c>
      <c r="F13" s="103">
        <v>22734775</v>
      </c>
      <c r="G13" s="85">
        <v>0</v>
      </c>
    </row>
    <row r="14" spans="1:18" ht="13.8" x14ac:dyDescent="0.25">
      <c r="A14" s="81">
        <v>44196</v>
      </c>
      <c r="B14" s="82" t="s">
        <v>236</v>
      </c>
      <c r="C14" s="100" t="s">
        <v>237</v>
      </c>
      <c r="D14" s="84" t="s">
        <v>11</v>
      </c>
      <c r="E14" s="84">
        <v>3334</v>
      </c>
      <c r="F14" s="85">
        <v>0</v>
      </c>
      <c r="G14" s="103">
        <v>22734775</v>
      </c>
    </row>
    <row r="15" spans="1:18" ht="13.8" x14ac:dyDescent="0.25">
      <c r="A15" s="81">
        <v>44196</v>
      </c>
      <c r="B15" s="82" t="s">
        <v>235</v>
      </c>
      <c r="C15" s="100" t="s">
        <v>250</v>
      </c>
      <c r="D15" s="84" t="s">
        <v>11</v>
      </c>
      <c r="E15" s="84">
        <v>911</v>
      </c>
      <c r="F15" s="103">
        <v>22734775</v>
      </c>
      <c r="G15" s="85">
        <v>0</v>
      </c>
    </row>
    <row r="16" spans="1:18" ht="13.8" x14ac:dyDescent="0.25">
      <c r="A16" s="81">
        <v>44196</v>
      </c>
      <c r="B16" s="82" t="s">
        <v>235</v>
      </c>
      <c r="C16" s="100" t="s">
        <v>250</v>
      </c>
      <c r="D16" s="84" t="s">
        <v>11</v>
      </c>
      <c r="E16" s="84">
        <v>821</v>
      </c>
      <c r="F16" s="85">
        <v>0</v>
      </c>
      <c r="G16" s="103">
        <v>22734775</v>
      </c>
    </row>
    <row r="17" spans="1:9" ht="13.8" x14ac:dyDescent="0.25">
      <c r="A17" s="81">
        <v>44196</v>
      </c>
      <c r="B17" s="82" t="s">
        <v>238</v>
      </c>
      <c r="C17" s="100" t="s">
        <v>13</v>
      </c>
      <c r="D17" s="84" t="s">
        <v>11</v>
      </c>
      <c r="E17" s="102">
        <v>421</v>
      </c>
      <c r="F17" s="103">
        <v>90939100</v>
      </c>
      <c r="G17" s="97">
        <v>0</v>
      </c>
    </row>
    <row r="18" spans="1:9" ht="13.8" x14ac:dyDescent="0.25">
      <c r="A18" s="81">
        <v>44196</v>
      </c>
      <c r="B18" s="82" t="s">
        <v>238</v>
      </c>
      <c r="C18" s="100" t="s">
        <v>13</v>
      </c>
      <c r="D18" s="84" t="s">
        <v>11</v>
      </c>
      <c r="E18" s="84">
        <v>911</v>
      </c>
      <c r="F18" s="103">
        <v>0</v>
      </c>
      <c r="G18" s="103">
        <v>90939100</v>
      </c>
    </row>
    <row r="19" spans="1:9" x14ac:dyDescent="0.25">
      <c r="A19" s="81"/>
      <c r="B19" s="82"/>
      <c r="C19" s="84" t="s">
        <v>532</v>
      </c>
      <c r="D19" s="84"/>
      <c r="E19" s="84"/>
      <c r="F19" s="85"/>
      <c r="G19" s="85"/>
    </row>
    <row r="20" spans="1:9" x14ac:dyDescent="0.25">
      <c r="A20" s="104"/>
      <c r="B20" s="105"/>
      <c r="C20" s="205" t="s">
        <v>14</v>
      </c>
      <c r="D20" s="205"/>
      <c r="E20" s="106"/>
      <c r="F20" s="107">
        <v>32274790862.299999</v>
      </c>
      <c r="G20" s="107">
        <v>32274790862.299999</v>
      </c>
    </row>
    <row r="21" spans="1:9" x14ac:dyDescent="0.25">
      <c r="I21" s="98"/>
    </row>
    <row r="22" spans="1:9" x14ac:dyDescent="0.25">
      <c r="A22" s="240" t="s">
        <v>15</v>
      </c>
      <c r="B22" s="240"/>
      <c r="E22" s="243" t="s">
        <v>255</v>
      </c>
      <c r="F22" s="243"/>
      <c r="G22" s="243"/>
    </row>
    <row r="23" spans="1:9" x14ac:dyDescent="0.25">
      <c r="F23" s="244" t="s">
        <v>16</v>
      </c>
      <c r="G23" s="244"/>
    </row>
  </sheetData>
  <mergeCells count="13">
    <mergeCell ref="A22:B22"/>
    <mergeCell ref="E22:G22"/>
    <mergeCell ref="F23:G23"/>
    <mergeCell ref="A1:D1"/>
    <mergeCell ref="A2:C2"/>
    <mergeCell ref="A3:G3"/>
    <mergeCell ref="A4:G4"/>
    <mergeCell ref="F5:G5"/>
    <mergeCell ref="A6:B6"/>
    <mergeCell ref="C6:C7"/>
    <mergeCell ref="D6:D7"/>
    <mergeCell ref="E6:E7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" zoomScaleNormal="100" workbookViewId="0">
      <selection sqref="A1:F31"/>
    </sheetView>
  </sheetViews>
  <sheetFormatPr defaultColWidth="9.09765625" defaultRowHeight="13.2" x14ac:dyDescent="0.25"/>
  <cols>
    <col min="1" max="1" width="9.09765625" style="86" bestFit="1" customWidth="1"/>
    <col min="2" max="2" width="14.3984375" style="86" bestFit="1" customWidth="1"/>
    <col min="3" max="3" width="43.8984375" style="86" customWidth="1"/>
    <col min="4" max="4" width="5.69921875" style="86" bestFit="1" customWidth="1"/>
    <col min="5" max="5" width="12" style="90" bestFit="1" customWidth="1"/>
    <col min="6" max="6" width="14.09765625" style="90" bestFit="1" customWidth="1"/>
    <col min="7" max="7" width="13.59765625" style="90" bestFit="1" customWidth="1"/>
    <col min="8" max="9" width="12" style="86" bestFit="1" customWidth="1"/>
    <col min="10" max="10" width="14.3984375" style="86" bestFit="1" customWidth="1"/>
    <col min="11" max="11" width="27.19921875" style="86" bestFit="1" customWidth="1"/>
    <col min="12" max="12" width="8" style="86" customWidth="1"/>
    <col min="13" max="13" width="16" style="86" customWidth="1"/>
    <col min="14" max="14" width="17.59765625" style="86" customWidth="1"/>
    <col min="15" max="16384" width="9.09765625" style="86"/>
  </cols>
  <sheetData>
    <row r="1" spans="1:8" ht="15.6" x14ac:dyDescent="0.3">
      <c r="A1" s="235" t="s">
        <v>87</v>
      </c>
      <c r="B1" s="235"/>
      <c r="C1" s="235"/>
      <c r="D1" s="235"/>
      <c r="E1" s="109"/>
      <c r="F1" s="109"/>
    </row>
    <row r="2" spans="1:8" x14ac:dyDescent="0.25">
      <c r="A2" s="238"/>
      <c r="B2" s="238"/>
      <c r="C2" s="238"/>
      <c r="E2" s="109"/>
      <c r="F2" s="109"/>
    </row>
    <row r="3" spans="1:8" ht="20.399999999999999" x14ac:dyDescent="0.35">
      <c r="A3" s="239" t="s">
        <v>17</v>
      </c>
      <c r="B3" s="239"/>
      <c r="C3" s="239"/>
      <c r="D3" s="239"/>
      <c r="E3" s="239"/>
      <c r="F3" s="239"/>
    </row>
    <row r="4" spans="1:8" x14ac:dyDescent="0.25">
      <c r="A4" s="240" t="s">
        <v>88</v>
      </c>
      <c r="B4" s="240"/>
      <c r="C4" s="240"/>
      <c r="D4" s="240"/>
      <c r="E4" s="240"/>
      <c r="F4" s="240"/>
    </row>
    <row r="5" spans="1:8" x14ac:dyDescent="0.25">
      <c r="A5" s="240" t="s">
        <v>89</v>
      </c>
      <c r="B5" s="240"/>
      <c r="C5" s="240"/>
      <c r="D5" s="240"/>
      <c r="E5" s="240"/>
      <c r="F5" s="240"/>
    </row>
    <row r="6" spans="1:8" x14ac:dyDescent="0.25">
      <c r="E6" s="232" t="s">
        <v>125</v>
      </c>
      <c r="F6" s="232"/>
    </row>
    <row r="7" spans="1:8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8" x14ac:dyDescent="0.25">
      <c r="A8" s="136" t="s">
        <v>7</v>
      </c>
      <c r="B8" s="136" t="s">
        <v>90</v>
      </c>
      <c r="C8" s="241"/>
      <c r="D8" s="241"/>
      <c r="E8" s="84" t="s">
        <v>9</v>
      </c>
      <c r="F8" s="84" t="s">
        <v>10</v>
      </c>
    </row>
    <row r="9" spans="1:8" x14ac:dyDescent="0.25">
      <c r="A9" s="115"/>
      <c r="B9" s="116"/>
      <c r="C9" s="136" t="s">
        <v>20</v>
      </c>
      <c r="D9" s="136"/>
      <c r="E9" s="110">
        <v>0</v>
      </c>
      <c r="F9" s="110">
        <v>11582491777</v>
      </c>
    </row>
    <row r="10" spans="1:8" x14ac:dyDescent="0.25">
      <c r="A10" s="115"/>
      <c r="B10" s="116"/>
      <c r="C10" s="215" t="s">
        <v>532</v>
      </c>
      <c r="D10" s="215"/>
      <c r="E10" s="110"/>
      <c r="F10" s="110"/>
    </row>
    <row r="11" spans="1:8" x14ac:dyDescent="0.25">
      <c r="A11" s="81">
        <v>44107</v>
      </c>
      <c r="B11" s="99" t="s">
        <v>97</v>
      </c>
      <c r="C11" s="100" t="s">
        <v>105</v>
      </c>
      <c r="D11" s="84">
        <v>131</v>
      </c>
      <c r="E11" s="85">
        <v>0</v>
      </c>
      <c r="F11" s="85">
        <v>15676190</v>
      </c>
    </row>
    <row r="12" spans="1:8" x14ac:dyDescent="0.25">
      <c r="A12" s="81">
        <v>44114</v>
      </c>
      <c r="B12" s="99" t="s">
        <v>98</v>
      </c>
      <c r="C12" s="100" t="s">
        <v>106</v>
      </c>
      <c r="D12" s="84">
        <v>131</v>
      </c>
      <c r="E12" s="85">
        <v>0</v>
      </c>
      <c r="F12" s="85">
        <v>1215010</v>
      </c>
    </row>
    <row r="13" spans="1:8" x14ac:dyDescent="0.25">
      <c r="A13" s="81">
        <v>44118</v>
      </c>
      <c r="B13" s="99" t="s">
        <v>99</v>
      </c>
      <c r="C13" s="100" t="s">
        <v>107</v>
      </c>
      <c r="D13" s="84">
        <v>131</v>
      </c>
      <c r="E13" s="85">
        <v>0</v>
      </c>
      <c r="F13" s="85">
        <v>15576845</v>
      </c>
    </row>
    <row r="14" spans="1:8" x14ac:dyDescent="0.25">
      <c r="A14" s="81">
        <v>44131</v>
      </c>
      <c r="B14" s="99" t="s">
        <v>100</v>
      </c>
      <c r="C14" s="100" t="s">
        <v>108</v>
      </c>
      <c r="D14" s="84">
        <v>131</v>
      </c>
      <c r="E14" s="85">
        <v>0</v>
      </c>
      <c r="F14" s="85">
        <v>76564000</v>
      </c>
    </row>
    <row r="15" spans="1:8" x14ac:dyDescent="0.25">
      <c r="A15" s="81">
        <v>44136</v>
      </c>
      <c r="B15" s="99" t="s">
        <v>101</v>
      </c>
      <c r="C15" s="100" t="s">
        <v>109</v>
      </c>
      <c r="D15" s="84">
        <v>131</v>
      </c>
      <c r="E15" s="85">
        <v>0</v>
      </c>
      <c r="F15" s="85">
        <v>10985732</v>
      </c>
    </row>
    <row r="16" spans="1:8" ht="14.4" customHeight="1" x14ac:dyDescent="0.25">
      <c r="A16" s="81">
        <v>44143</v>
      </c>
      <c r="B16" s="99" t="s">
        <v>102</v>
      </c>
      <c r="C16" s="100" t="s">
        <v>110</v>
      </c>
      <c r="D16" s="84">
        <v>131</v>
      </c>
      <c r="E16" s="85">
        <v>0</v>
      </c>
      <c r="F16" s="85">
        <v>70572385</v>
      </c>
      <c r="H16" s="87"/>
    </row>
    <row r="17" spans="1:7" x14ac:dyDescent="0.25">
      <c r="A17" s="81">
        <v>44146</v>
      </c>
      <c r="B17" s="99" t="s">
        <v>103</v>
      </c>
      <c r="C17" s="100" t="s">
        <v>111</v>
      </c>
      <c r="D17" s="84">
        <v>131</v>
      </c>
      <c r="E17" s="85">
        <v>0</v>
      </c>
      <c r="F17" s="85">
        <v>98010370</v>
      </c>
      <c r="G17" s="86"/>
    </row>
    <row r="18" spans="1:7" x14ac:dyDescent="0.25">
      <c r="A18" s="81">
        <v>44154</v>
      </c>
      <c r="B18" s="99" t="s">
        <v>104</v>
      </c>
      <c r="C18" s="100" t="s">
        <v>112</v>
      </c>
      <c r="D18" s="84">
        <v>131</v>
      </c>
      <c r="E18" s="85">
        <v>0</v>
      </c>
      <c r="F18" s="85">
        <f>56770106+5989051</f>
        <v>62759157</v>
      </c>
      <c r="G18" s="86"/>
    </row>
    <row r="19" spans="1:7" x14ac:dyDescent="0.25">
      <c r="A19" s="81">
        <v>44167</v>
      </c>
      <c r="B19" s="99" t="s">
        <v>426</v>
      </c>
      <c r="C19" s="100" t="s">
        <v>431</v>
      </c>
      <c r="D19" s="84">
        <v>131</v>
      </c>
      <c r="E19" s="85">
        <v>0</v>
      </c>
      <c r="F19" s="85">
        <v>917905</v>
      </c>
      <c r="G19" s="86"/>
    </row>
    <row r="20" spans="1:7" x14ac:dyDescent="0.25">
      <c r="A20" s="81">
        <v>44182</v>
      </c>
      <c r="B20" s="99" t="s">
        <v>425</v>
      </c>
      <c r="C20" s="100" t="s">
        <v>432</v>
      </c>
      <c r="D20" s="84">
        <v>131</v>
      </c>
      <c r="E20" s="85">
        <v>0</v>
      </c>
      <c r="F20" s="85">
        <v>15676190</v>
      </c>
      <c r="G20" s="86"/>
    </row>
    <row r="21" spans="1:7" x14ac:dyDescent="0.25">
      <c r="A21" s="81">
        <v>44187</v>
      </c>
      <c r="B21" s="99" t="s">
        <v>427</v>
      </c>
      <c r="C21" s="100" t="s">
        <v>429</v>
      </c>
      <c r="D21" s="84">
        <v>131</v>
      </c>
      <c r="E21" s="85">
        <v>0</v>
      </c>
      <c r="F21" s="85">
        <v>12190476</v>
      </c>
      <c r="G21" s="86"/>
    </row>
    <row r="22" spans="1:7" x14ac:dyDescent="0.25">
      <c r="A22" s="81">
        <v>44188</v>
      </c>
      <c r="B22" s="99" t="s">
        <v>428</v>
      </c>
      <c r="C22" s="100" t="s">
        <v>430</v>
      </c>
      <c r="D22" s="84">
        <v>131</v>
      </c>
      <c r="E22" s="85">
        <v>0</v>
      </c>
      <c r="F22" s="85">
        <v>4800000</v>
      </c>
      <c r="G22" s="86"/>
    </row>
    <row r="23" spans="1:7" x14ac:dyDescent="0.25">
      <c r="A23" s="81">
        <v>44193</v>
      </c>
      <c r="B23" s="99" t="s">
        <v>94</v>
      </c>
      <c r="C23" s="100" t="s">
        <v>93</v>
      </c>
      <c r="D23" s="84">
        <v>131</v>
      </c>
      <c r="E23" s="85">
        <v>0</v>
      </c>
      <c r="F23" s="85">
        <v>348381</v>
      </c>
      <c r="G23" s="86"/>
    </row>
    <row r="24" spans="1:7" x14ac:dyDescent="0.25">
      <c r="A24" s="81">
        <v>44194</v>
      </c>
      <c r="B24" s="99" t="s">
        <v>95</v>
      </c>
      <c r="C24" s="100" t="s">
        <v>92</v>
      </c>
      <c r="D24" s="84">
        <v>131</v>
      </c>
      <c r="E24" s="85">
        <v>0</v>
      </c>
      <c r="F24" s="85">
        <v>30996000</v>
      </c>
      <c r="G24" s="86"/>
    </row>
    <row r="25" spans="1:7" x14ac:dyDescent="0.25">
      <c r="A25" s="81"/>
      <c r="B25" s="99"/>
      <c r="C25" s="216" t="s">
        <v>549</v>
      </c>
      <c r="D25" s="84"/>
      <c r="E25" s="85"/>
      <c r="F25" s="85"/>
      <c r="G25" s="86"/>
    </row>
    <row r="26" spans="1:7" x14ac:dyDescent="0.25">
      <c r="A26" s="81">
        <v>44196</v>
      </c>
      <c r="B26" s="99" t="s">
        <v>96</v>
      </c>
      <c r="C26" s="100" t="s">
        <v>251</v>
      </c>
      <c r="D26" s="84">
        <v>911</v>
      </c>
      <c r="E26" s="85">
        <v>15309989036</v>
      </c>
      <c r="F26" s="85"/>
      <c r="G26" s="86"/>
    </row>
    <row r="27" spans="1:7" x14ac:dyDescent="0.25">
      <c r="A27" s="115"/>
      <c r="B27" s="116"/>
      <c r="C27" s="136" t="s">
        <v>113</v>
      </c>
      <c r="D27" s="136"/>
      <c r="E27" s="110">
        <v>15309989036</v>
      </c>
      <c r="F27" s="110">
        <v>3727497259</v>
      </c>
      <c r="G27" s="86"/>
    </row>
    <row r="28" spans="1:7" x14ac:dyDescent="0.25">
      <c r="A28" s="118"/>
      <c r="B28" s="116"/>
      <c r="C28" s="136" t="s">
        <v>22</v>
      </c>
      <c r="D28" s="136"/>
      <c r="E28" s="110">
        <v>0</v>
      </c>
      <c r="F28" s="110">
        <v>0</v>
      </c>
      <c r="G28" s="86"/>
    </row>
    <row r="29" spans="1:7" ht="13.8" x14ac:dyDescent="0.25">
      <c r="A29" s="90"/>
      <c r="B29" s="111"/>
      <c r="C29" s="112"/>
      <c r="D29" s="112"/>
      <c r="E29" s="112"/>
      <c r="F29" s="112"/>
      <c r="G29" s="86"/>
    </row>
    <row r="30" spans="1:7" ht="13.8" x14ac:dyDescent="0.25">
      <c r="A30" s="236"/>
      <c r="B30" s="236"/>
      <c r="D30" s="237" t="s">
        <v>91</v>
      </c>
      <c r="E30" s="237"/>
      <c r="F30" s="237"/>
      <c r="G30" s="86"/>
    </row>
    <row r="31" spans="1:7" ht="13.8" x14ac:dyDescent="0.25">
      <c r="B31" s="113"/>
      <c r="D31" s="236" t="s">
        <v>23</v>
      </c>
      <c r="E31" s="236"/>
      <c r="F31" s="236"/>
      <c r="G31" s="86"/>
    </row>
    <row r="32" spans="1:7" ht="13.8" x14ac:dyDescent="0.25">
      <c r="B32" s="114"/>
      <c r="G32" s="86"/>
    </row>
    <row r="33" spans="1:7" ht="13.8" x14ac:dyDescent="0.25">
      <c r="B33" s="114"/>
      <c r="G33" s="86"/>
    </row>
    <row r="34" spans="1:7" ht="13.8" x14ac:dyDescent="0.25">
      <c r="B34" s="114"/>
    </row>
    <row r="35" spans="1:7" ht="13.8" x14ac:dyDescent="0.25">
      <c r="A35" s="236"/>
      <c r="B35" s="236"/>
    </row>
    <row r="37" spans="1:7" ht="13.8" x14ac:dyDescent="0.25">
      <c r="B37" s="113"/>
    </row>
    <row r="53" spans="5:7" x14ac:dyDescent="0.25">
      <c r="E53" s="86"/>
      <c r="F53" s="86"/>
      <c r="G53" s="86"/>
    </row>
    <row r="54" spans="5:7" x14ac:dyDescent="0.25">
      <c r="E54" s="86"/>
      <c r="F54" s="86"/>
      <c r="G54" s="86"/>
    </row>
    <row r="55" spans="5:7" x14ac:dyDescent="0.25">
      <c r="E55" s="86"/>
      <c r="F55" s="86"/>
      <c r="G55" s="86"/>
    </row>
    <row r="56" spans="5:7" x14ac:dyDescent="0.25">
      <c r="E56" s="86"/>
      <c r="F56" s="86"/>
      <c r="G56" s="86"/>
    </row>
    <row r="57" spans="5:7" x14ac:dyDescent="0.25">
      <c r="E57" s="86"/>
      <c r="F57" s="86"/>
      <c r="G57" s="86"/>
    </row>
    <row r="58" spans="5:7" x14ac:dyDescent="0.25">
      <c r="E58" s="86"/>
      <c r="F58" s="86"/>
      <c r="G58" s="86"/>
    </row>
    <row r="59" spans="5:7" x14ac:dyDescent="0.25">
      <c r="E59" s="86"/>
      <c r="F59" s="86"/>
      <c r="G59" s="86"/>
    </row>
    <row r="60" spans="5:7" x14ac:dyDescent="0.25">
      <c r="E60" s="86"/>
      <c r="F60" s="86"/>
      <c r="G60" s="86"/>
    </row>
    <row r="61" spans="5:7" x14ac:dyDescent="0.25">
      <c r="E61" s="86"/>
      <c r="F61" s="86"/>
      <c r="G61" s="86"/>
    </row>
    <row r="62" spans="5:7" x14ac:dyDescent="0.25">
      <c r="E62" s="86"/>
      <c r="F62" s="86"/>
      <c r="G62" s="86"/>
    </row>
    <row r="63" spans="5:7" x14ac:dyDescent="0.25">
      <c r="E63" s="86"/>
      <c r="F63" s="86"/>
      <c r="G63" s="86"/>
    </row>
    <row r="64" spans="5:7" x14ac:dyDescent="0.25">
      <c r="E64" s="86"/>
      <c r="F64" s="86"/>
      <c r="G64" s="86"/>
    </row>
    <row r="65" spans="5:7" x14ac:dyDescent="0.25">
      <c r="E65" s="86"/>
      <c r="F65" s="86"/>
      <c r="G65" s="86"/>
    </row>
    <row r="66" spans="5:7" x14ac:dyDescent="0.25">
      <c r="E66" s="86"/>
      <c r="F66" s="86"/>
      <c r="G66" s="86"/>
    </row>
    <row r="67" spans="5:7" x14ac:dyDescent="0.25">
      <c r="E67" s="86"/>
      <c r="F67" s="86"/>
      <c r="G67" s="86"/>
    </row>
    <row r="68" spans="5:7" x14ac:dyDescent="0.25">
      <c r="E68" s="86"/>
      <c r="F68" s="86"/>
      <c r="G68" s="86"/>
    </row>
    <row r="69" spans="5:7" x14ac:dyDescent="0.25">
      <c r="E69" s="86"/>
      <c r="F69" s="86"/>
      <c r="G69" s="86"/>
    </row>
    <row r="70" spans="5:7" x14ac:dyDescent="0.25">
      <c r="E70" s="86"/>
      <c r="F70" s="86"/>
      <c r="G70" s="86"/>
    </row>
    <row r="71" spans="5:7" x14ac:dyDescent="0.25">
      <c r="E71" s="86"/>
      <c r="F71" s="86"/>
      <c r="G71" s="86"/>
    </row>
    <row r="72" spans="5:7" x14ac:dyDescent="0.25">
      <c r="E72" s="86"/>
      <c r="F72" s="86"/>
      <c r="G72" s="86"/>
    </row>
    <row r="73" spans="5:7" x14ac:dyDescent="0.25">
      <c r="E73" s="86"/>
      <c r="F73" s="86"/>
      <c r="G73" s="86"/>
    </row>
    <row r="74" spans="5:7" x14ac:dyDescent="0.25">
      <c r="E74" s="86"/>
      <c r="F74" s="86"/>
      <c r="G74" s="86"/>
    </row>
    <row r="75" spans="5:7" x14ac:dyDescent="0.25">
      <c r="E75" s="86"/>
      <c r="F75" s="86"/>
      <c r="G75" s="86"/>
    </row>
    <row r="76" spans="5:7" x14ac:dyDescent="0.25">
      <c r="E76" s="86"/>
      <c r="F76" s="86"/>
      <c r="G76" s="86"/>
    </row>
    <row r="77" spans="5:7" x14ac:dyDescent="0.25">
      <c r="E77" s="86"/>
      <c r="F77" s="86"/>
      <c r="G77" s="86"/>
    </row>
    <row r="78" spans="5:7" x14ac:dyDescent="0.25">
      <c r="E78" s="86"/>
      <c r="F78" s="86"/>
      <c r="G78" s="86"/>
    </row>
    <row r="79" spans="5:7" x14ac:dyDescent="0.25">
      <c r="E79" s="86"/>
      <c r="F79" s="86"/>
      <c r="G79" s="86"/>
    </row>
    <row r="80" spans="5:7" x14ac:dyDescent="0.25">
      <c r="E80" s="86"/>
      <c r="F80" s="86"/>
      <c r="G80" s="86"/>
    </row>
    <row r="81" spans="5:7" x14ac:dyDescent="0.25">
      <c r="E81" s="86"/>
      <c r="F81" s="86"/>
      <c r="G81" s="86"/>
    </row>
    <row r="82" spans="5:7" x14ac:dyDescent="0.25">
      <c r="E82" s="86"/>
      <c r="F82" s="86"/>
      <c r="G82" s="86"/>
    </row>
    <row r="83" spans="5:7" x14ac:dyDescent="0.25">
      <c r="E83" s="86"/>
      <c r="F83" s="86"/>
      <c r="G83" s="86"/>
    </row>
    <row r="84" spans="5:7" x14ac:dyDescent="0.25">
      <c r="E84" s="86"/>
      <c r="F84" s="86"/>
      <c r="G84" s="86"/>
    </row>
    <row r="85" spans="5:7" x14ac:dyDescent="0.25">
      <c r="E85" s="86"/>
      <c r="F85" s="86"/>
      <c r="G85" s="86"/>
    </row>
    <row r="86" spans="5:7" x14ac:dyDescent="0.25">
      <c r="E86" s="86"/>
      <c r="F86" s="86"/>
      <c r="G86" s="86"/>
    </row>
    <row r="87" spans="5:7" x14ac:dyDescent="0.25">
      <c r="E87" s="86"/>
      <c r="F87" s="86"/>
      <c r="G87" s="86"/>
    </row>
    <row r="88" spans="5:7" x14ac:dyDescent="0.25">
      <c r="E88" s="86"/>
      <c r="F88" s="86"/>
      <c r="G88" s="86"/>
    </row>
    <row r="89" spans="5:7" x14ac:dyDescent="0.25">
      <c r="E89" s="86"/>
      <c r="F89" s="86"/>
      <c r="G89" s="86"/>
    </row>
    <row r="90" spans="5:7" x14ac:dyDescent="0.25">
      <c r="E90" s="86"/>
      <c r="F90" s="86"/>
      <c r="G90" s="86"/>
    </row>
  </sheetData>
  <sortState ref="A10:F24">
    <sortCondition ref="A10"/>
  </sortState>
  <mergeCells count="14">
    <mergeCell ref="A1:D1"/>
    <mergeCell ref="A30:B30"/>
    <mergeCell ref="D30:F30"/>
    <mergeCell ref="D31:F31"/>
    <mergeCell ref="A35:B35"/>
    <mergeCell ref="A2:C2"/>
    <mergeCell ref="A3:F3"/>
    <mergeCell ref="A4:F4"/>
    <mergeCell ref="A5:F5"/>
    <mergeCell ref="A7:B7"/>
    <mergeCell ref="C7:C8"/>
    <mergeCell ref="D7:D8"/>
    <mergeCell ref="E7:F7"/>
    <mergeCell ref="E6:F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9.09765625" defaultRowHeight="13.2" x14ac:dyDescent="0.25"/>
  <cols>
    <col min="1" max="1" width="57.19921875" style="86" customWidth="1"/>
    <col min="2" max="2" width="5.09765625" style="86" customWidth="1"/>
    <col min="3" max="3" width="8.8984375" style="86" customWidth="1"/>
    <col min="4" max="4" width="14.69921875" style="86" customWidth="1"/>
    <col min="5" max="5" width="10.796875" style="86" bestFit="1" customWidth="1"/>
    <col min="6" max="16384" width="9.09765625" style="86"/>
  </cols>
  <sheetData>
    <row r="1" spans="1:5" x14ac:dyDescent="0.25">
      <c r="A1" s="297" t="s">
        <v>87</v>
      </c>
      <c r="B1" s="297"/>
      <c r="D1" s="209"/>
    </row>
    <row r="2" spans="1:5" s="126" customFormat="1" x14ac:dyDescent="0.25">
      <c r="A2" s="125"/>
      <c r="D2" s="127"/>
    </row>
    <row r="3" spans="1:5" ht="17.399999999999999" x14ac:dyDescent="0.3">
      <c r="A3" s="298" t="s">
        <v>46</v>
      </c>
      <c r="B3" s="298"/>
      <c r="C3" s="298"/>
      <c r="D3" s="298"/>
    </row>
    <row r="4" spans="1:5" x14ac:dyDescent="0.25">
      <c r="A4" s="240" t="s">
        <v>239</v>
      </c>
      <c r="B4" s="240"/>
      <c r="C4" s="240"/>
      <c r="D4" s="240"/>
    </row>
    <row r="5" spans="1:5" ht="13.8" x14ac:dyDescent="0.25">
      <c r="A5" s="207"/>
      <c r="B5" s="207"/>
      <c r="C5" s="299" t="s">
        <v>465</v>
      </c>
      <c r="D5" s="299"/>
    </row>
    <row r="6" spans="1:5" x14ac:dyDescent="0.25">
      <c r="A6" s="241" t="s">
        <v>47</v>
      </c>
      <c r="B6" s="300" t="s">
        <v>33</v>
      </c>
      <c r="C6" s="300" t="s">
        <v>48</v>
      </c>
      <c r="D6" s="241" t="s">
        <v>240</v>
      </c>
    </row>
    <row r="7" spans="1:5" x14ac:dyDescent="0.25">
      <c r="A7" s="241"/>
      <c r="B7" s="300"/>
      <c r="C7" s="300"/>
      <c r="D7" s="241"/>
    </row>
    <row r="8" spans="1:5" x14ac:dyDescent="0.25">
      <c r="A8" s="208" t="s">
        <v>49</v>
      </c>
      <c r="B8" s="210" t="s">
        <v>50</v>
      </c>
      <c r="C8" s="210" t="s">
        <v>51</v>
      </c>
      <c r="D8" s="208">
        <v>1</v>
      </c>
      <c r="E8" s="129"/>
    </row>
    <row r="9" spans="1:5" ht="15.6" x14ac:dyDescent="0.25">
      <c r="A9" s="27" t="s">
        <v>52</v>
      </c>
      <c r="B9" s="28" t="s">
        <v>53</v>
      </c>
      <c r="C9" s="29"/>
      <c r="D9" s="217">
        <v>3727497259</v>
      </c>
    </row>
    <row r="10" spans="1:5" ht="15.6" x14ac:dyDescent="0.25">
      <c r="A10" s="27" t="s">
        <v>54</v>
      </c>
      <c r="B10" s="28" t="s">
        <v>55</v>
      </c>
      <c r="C10" s="29"/>
      <c r="D10" s="30">
        <v>0</v>
      </c>
    </row>
    <row r="11" spans="1:5" s="101" customFormat="1" ht="15.6" x14ac:dyDescent="0.25">
      <c r="A11" s="31" t="s">
        <v>56</v>
      </c>
      <c r="B11" s="32" t="s">
        <v>57</v>
      </c>
      <c r="C11" s="33"/>
      <c r="D11" s="34">
        <f t="shared" ref="D11" si="0">D9-D10</f>
        <v>3727497259</v>
      </c>
    </row>
    <row r="12" spans="1:5" ht="15.6" x14ac:dyDescent="0.25">
      <c r="A12" s="27" t="s">
        <v>58</v>
      </c>
      <c r="B12" s="28" t="s">
        <v>59</v>
      </c>
      <c r="C12" s="29"/>
      <c r="D12" s="217">
        <v>3364964175</v>
      </c>
    </row>
    <row r="13" spans="1:5" s="101" customFormat="1" ht="15.6" x14ac:dyDescent="0.25">
      <c r="A13" s="31" t="s">
        <v>60</v>
      </c>
      <c r="B13" s="32" t="s">
        <v>61</v>
      </c>
      <c r="C13" s="33"/>
      <c r="D13" s="34">
        <f t="shared" ref="D13" si="1">D11-D12</f>
        <v>362533084</v>
      </c>
    </row>
    <row r="14" spans="1:5" ht="15.6" x14ac:dyDescent="0.25">
      <c r="A14" s="27" t="s">
        <v>62</v>
      </c>
      <c r="B14" s="28" t="s">
        <v>63</v>
      </c>
      <c r="C14" s="29"/>
      <c r="D14" s="30">
        <v>0</v>
      </c>
    </row>
    <row r="15" spans="1:5" ht="15.6" x14ac:dyDescent="0.25">
      <c r="A15" s="27" t="s">
        <v>64</v>
      </c>
      <c r="B15" s="28" t="s">
        <v>65</v>
      </c>
      <c r="C15" s="29"/>
      <c r="D15" s="30">
        <v>0</v>
      </c>
    </row>
    <row r="16" spans="1:5" ht="15.6" x14ac:dyDescent="0.25">
      <c r="A16" s="27" t="s">
        <v>66</v>
      </c>
      <c r="B16" s="28" t="s">
        <v>67</v>
      </c>
      <c r="C16" s="29"/>
      <c r="D16" s="30">
        <v>0</v>
      </c>
    </row>
    <row r="17" spans="1:6" ht="15.6" x14ac:dyDescent="0.25">
      <c r="A17" s="27" t="s">
        <v>242</v>
      </c>
      <c r="B17" s="35" t="s">
        <v>243</v>
      </c>
      <c r="C17" s="29"/>
      <c r="D17" s="153">
        <v>65805371</v>
      </c>
    </row>
    <row r="18" spans="1:6" ht="15.6" x14ac:dyDescent="0.25">
      <c r="A18" s="27" t="s">
        <v>241</v>
      </c>
      <c r="B18" s="35" t="s">
        <v>244</v>
      </c>
      <c r="C18" s="29"/>
      <c r="D18" s="85">
        <v>183053838</v>
      </c>
    </row>
    <row r="19" spans="1:6" s="101" customFormat="1" ht="15.6" x14ac:dyDescent="0.25">
      <c r="A19" s="31" t="s">
        <v>68</v>
      </c>
      <c r="B19" s="32" t="s">
        <v>69</v>
      </c>
      <c r="C19" s="33"/>
      <c r="D19" s="34">
        <f>D13+D14-D15-D17-D18</f>
        <v>113673875</v>
      </c>
    </row>
    <row r="20" spans="1:6" ht="15.6" x14ac:dyDescent="0.25">
      <c r="A20" s="27" t="s">
        <v>70</v>
      </c>
      <c r="B20" s="28" t="s">
        <v>71</v>
      </c>
      <c r="C20" s="29"/>
      <c r="D20" s="30">
        <v>0</v>
      </c>
    </row>
    <row r="21" spans="1:6" ht="15.6" x14ac:dyDescent="0.25">
      <c r="A21" s="27" t="s">
        <v>72</v>
      </c>
      <c r="B21" s="28" t="s">
        <v>73</v>
      </c>
      <c r="C21" s="29"/>
      <c r="D21" s="30">
        <v>0</v>
      </c>
    </row>
    <row r="22" spans="1:6" s="101" customFormat="1" ht="15.6" x14ac:dyDescent="0.25">
      <c r="A22" s="31" t="s">
        <v>74</v>
      </c>
      <c r="B22" s="32" t="s">
        <v>75</v>
      </c>
      <c r="C22" s="33"/>
      <c r="D22" s="34">
        <f t="shared" ref="D22" si="2">D20-D21</f>
        <v>0</v>
      </c>
    </row>
    <row r="23" spans="1:6" s="101" customFormat="1" ht="15.6" x14ac:dyDescent="0.25">
      <c r="A23" s="31" t="s">
        <v>76</v>
      </c>
      <c r="B23" s="32" t="s">
        <v>77</v>
      </c>
      <c r="C23" s="33"/>
      <c r="D23" s="34">
        <f t="shared" ref="D23" si="3">D19+D22</f>
        <v>113673875</v>
      </c>
      <c r="E23" s="179"/>
      <c r="F23" s="179"/>
    </row>
    <row r="24" spans="1:6" ht="15.6" x14ac:dyDescent="0.25">
      <c r="A24" s="27" t="s">
        <v>78</v>
      </c>
      <c r="B24" s="28" t="s">
        <v>79</v>
      </c>
      <c r="C24" s="29"/>
      <c r="D24" s="103">
        <v>22734775</v>
      </c>
      <c r="E24" s="98"/>
    </row>
    <row r="25" spans="1:6" s="101" customFormat="1" ht="15.6" x14ac:dyDescent="0.25">
      <c r="A25" s="31" t="s">
        <v>80</v>
      </c>
      <c r="B25" s="32" t="s">
        <v>81</v>
      </c>
      <c r="C25" s="33"/>
      <c r="D25" s="34">
        <f t="shared" ref="D25" si="4">D23-D24</f>
        <v>90939100</v>
      </c>
      <c r="E25" s="179"/>
    </row>
    <row r="26" spans="1:6" s="101" customFormat="1" ht="15.6" x14ac:dyDescent="0.25">
      <c r="A26" s="41"/>
      <c r="B26" s="42"/>
      <c r="C26" s="43"/>
      <c r="D26" s="44"/>
    </row>
    <row r="27" spans="1:6" s="101" customFormat="1" ht="15.6" x14ac:dyDescent="0.25">
      <c r="A27" s="41"/>
      <c r="B27" s="42"/>
      <c r="C27" s="43"/>
      <c r="D27" s="44"/>
    </row>
    <row r="28" spans="1:6" x14ac:dyDescent="0.25">
      <c r="B28" s="25"/>
      <c r="C28" s="25"/>
      <c r="D28" s="25"/>
    </row>
    <row r="29" spans="1:6" ht="13.8" x14ac:dyDescent="0.25">
      <c r="D29" s="120" t="s">
        <v>91</v>
      </c>
    </row>
    <row r="30" spans="1:6" ht="13.8" x14ac:dyDescent="0.25">
      <c r="A30" s="130" t="s">
        <v>82</v>
      </c>
      <c r="B30" s="236" t="s">
        <v>16</v>
      </c>
      <c r="C30" s="236"/>
      <c r="D30" s="236"/>
    </row>
    <row r="31" spans="1:6" x14ac:dyDescent="0.25">
      <c r="A31" s="86" t="s">
        <v>83</v>
      </c>
      <c r="B31" s="296" t="s">
        <v>84</v>
      </c>
      <c r="C31" s="296"/>
      <c r="D31" s="296"/>
    </row>
  </sheetData>
  <mergeCells count="10">
    <mergeCell ref="B30:D30"/>
    <mergeCell ref="B31:D31"/>
    <mergeCell ref="A1:B1"/>
    <mergeCell ref="A3:D3"/>
    <mergeCell ref="A4:D4"/>
    <mergeCell ref="C5:D5"/>
    <mergeCell ref="A6:A7"/>
    <mergeCell ref="B6:B7"/>
    <mergeCell ref="C6:C7"/>
    <mergeCell ref="D6:D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view="pageBreakPreview" topLeftCell="A227" zoomScale="60" zoomScaleNormal="100" workbookViewId="0">
      <selection sqref="A1:G278"/>
    </sheetView>
  </sheetViews>
  <sheetFormatPr defaultColWidth="9.09765625" defaultRowHeight="13.2" x14ac:dyDescent="0.25"/>
  <cols>
    <col min="1" max="1" width="9.09765625" style="86" bestFit="1" customWidth="1"/>
    <col min="2" max="2" width="14.3984375" style="108" bestFit="1" customWidth="1"/>
    <col min="3" max="3" width="47.8984375" style="86" bestFit="1" customWidth="1"/>
    <col min="4" max="4" width="10.296875" style="86" bestFit="1" customWidth="1"/>
    <col min="5" max="5" width="6.296875" style="137" bestFit="1" customWidth="1"/>
    <col min="6" max="7" width="12" style="90" bestFit="1" customWidth="1"/>
    <col min="8" max="8" width="9.09765625" style="86"/>
    <col min="9" max="9" width="9.796875" style="86" bestFit="1" customWidth="1"/>
    <col min="10" max="16384" width="9.09765625" style="86"/>
  </cols>
  <sheetData>
    <row r="1" spans="1:18" s="91" customFormat="1" ht="15.6" x14ac:dyDescent="0.3">
      <c r="A1" s="235" t="s">
        <v>87</v>
      </c>
      <c r="B1" s="235"/>
      <c r="C1" s="235"/>
      <c r="D1" s="235"/>
      <c r="E1" s="137"/>
      <c r="F1" s="90"/>
      <c r="G1" s="90"/>
    </row>
    <row r="2" spans="1:18" s="91" customFormat="1" ht="13.8" x14ac:dyDescent="0.25">
      <c r="A2" s="245"/>
      <c r="B2" s="245"/>
      <c r="C2" s="245"/>
      <c r="D2" s="92"/>
      <c r="E2" s="137"/>
      <c r="F2" s="90"/>
      <c r="G2" s="90"/>
    </row>
    <row r="3" spans="1:18" x14ac:dyDescent="0.25">
      <c r="A3" s="240" t="s">
        <v>0</v>
      </c>
      <c r="B3" s="240"/>
      <c r="C3" s="240"/>
      <c r="D3" s="240"/>
      <c r="E3" s="240"/>
      <c r="F3" s="240"/>
      <c r="G3" s="240"/>
    </row>
    <row r="4" spans="1:18" x14ac:dyDescent="0.25">
      <c r="A4" s="240" t="s">
        <v>1</v>
      </c>
      <c r="B4" s="240"/>
      <c r="C4" s="240"/>
      <c r="D4" s="240"/>
      <c r="E4" s="240"/>
      <c r="F4" s="240"/>
      <c r="G4" s="240"/>
    </row>
    <row r="5" spans="1:18" x14ac:dyDescent="0.25">
      <c r="A5" s="142"/>
      <c r="B5" s="142"/>
      <c r="C5" s="142"/>
      <c r="D5" s="142"/>
      <c r="E5" s="142"/>
      <c r="F5" s="232" t="s">
        <v>125</v>
      </c>
      <c r="G5" s="232"/>
    </row>
    <row r="6" spans="1:18" x14ac:dyDescent="0.25">
      <c r="A6" s="246" t="s">
        <v>2</v>
      </c>
      <c r="B6" s="246"/>
      <c r="C6" s="241" t="s">
        <v>3</v>
      </c>
      <c r="D6" s="247" t="s">
        <v>4</v>
      </c>
      <c r="E6" s="247" t="s">
        <v>5</v>
      </c>
      <c r="F6" s="241" t="s">
        <v>6</v>
      </c>
      <c r="G6" s="241"/>
    </row>
    <row r="7" spans="1:18" x14ac:dyDescent="0.25">
      <c r="A7" s="138" t="s">
        <v>7</v>
      </c>
      <c r="B7" s="138" t="s">
        <v>8</v>
      </c>
      <c r="C7" s="241"/>
      <c r="D7" s="247"/>
      <c r="E7" s="241"/>
      <c r="F7" s="136" t="s">
        <v>9</v>
      </c>
      <c r="G7" s="136" t="s">
        <v>10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s="81">
        <v>44105</v>
      </c>
      <c r="B8" s="82" t="s">
        <v>196</v>
      </c>
      <c r="C8" s="83" t="s">
        <v>174</v>
      </c>
      <c r="D8" s="84" t="s">
        <v>11</v>
      </c>
      <c r="E8" s="84">
        <v>642</v>
      </c>
      <c r="F8" s="85">
        <v>19800</v>
      </c>
      <c r="G8" s="85">
        <v>0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81">
        <v>44105</v>
      </c>
      <c r="B9" s="82" t="s">
        <v>196</v>
      </c>
      <c r="C9" s="83" t="s">
        <v>174</v>
      </c>
      <c r="D9" s="84" t="s">
        <v>11</v>
      </c>
      <c r="E9" s="84">
        <v>112114</v>
      </c>
      <c r="F9" s="85">
        <v>0</v>
      </c>
      <c r="G9" s="85">
        <f>F8</f>
        <v>19800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</row>
    <row r="10" spans="1:18" x14ac:dyDescent="0.25">
      <c r="A10" s="81">
        <v>44105</v>
      </c>
      <c r="B10" s="82" t="s">
        <v>445</v>
      </c>
      <c r="C10" s="83" t="s">
        <v>444</v>
      </c>
      <c r="D10" s="84" t="s">
        <v>11</v>
      </c>
      <c r="E10" s="84">
        <v>156</v>
      </c>
      <c r="F10" s="85">
        <f>F11*20</f>
        <v>177640736.69999999</v>
      </c>
      <c r="G10" s="85">
        <v>0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</row>
    <row r="11" spans="1:18" x14ac:dyDescent="0.25">
      <c r="A11" s="81">
        <v>44105</v>
      </c>
      <c r="B11" s="82" t="s">
        <v>445</v>
      </c>
      <c r="C11" s="83" t="s">
        <v>444</v>
      </c>
      <c r="D11" s="84" t="s">
        <v>11</v>
      </c>
      <c r="E11" s="84">
        <v>1331</v>
      </c>
      <c r="F11" s="85">
        <v>8882036.834999999</v>
      </c>
      <c r="G11" s="85">
        <v>0</v>
      </c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</row>
    <row r="12" spans="1:18" x14ac:dyDescent="0.25">
      <c r="A12" s="81">
        <v>44105</v>
      </c>
      <c r="B12" s="82" t="s">
        <v>445</v>
      </c>
      <c r="C12" s="83" t="s">
        <v>444</v>
      </c>
      <c r="D12" s="84" t="s">
        <v>11</v>
      </c>
      <c r="E12" s="84">
        <v>112114</v>
      </c>
      <c r="F12" s="85">
        <v>0</v>
      </c>
      <c r="G12" s="85">
        <f>F10+F11</f>
        <v>186522773.535</v>
      </c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1:18" x14ac:dyDescent="0.25">
      <c r="A13" s="81">
        <v>44105</v>
      </c>
      <c r="B13" s="82" t="s">
        <v>446</v>
      </c>
      <c r="C13" s="83" t="s">
        <v>447</v>
      </c>
      <c r="D13" s="84" t="s">
        <v>11</v>
      </c>
      <c r="E13" s="84">
        <v>156</v>
      </c>
      <c r="F13" s="85">
        <f>F14*20</f>
        <v>76131744.299999997</v>
      </c>
      <c r="G13" s="85">
        <v>0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</row>
    <row r="14" spans="1:18" x14ac:dyDescent="0.25">
      <c r="A14" s="81">
        <v>44105</v>
      </c>
      <c r="B14" s="82" t="s">
        <v>446</v>
      </c>
      <c r="C14" s="83" t="s">
        <v>447</v>
      </c>
      <c r="D14" s="84" t="s">
        <v>11</v>
      </c>
      <c r="E14" s="84">
        <v>1331</v>
      </c>
      <c r="F14" s="85">
        <v>3806587.2149999999</v>
      </c>
      <c r="G14" s="85">
        <v>0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</row>
    <row r="15" spans="1:18" x14ac:dyDescent="0.25">
      <c r="A15" s="81">
        <v>44105</v>
      </c>
      <c r="B15" s="82" t="s">
        <v>446</v>
      </c>
      <c r="C15" s="83" t="s">
        <v>447</v>
      </c>
      <c r="D15" s="84" t="s">
        <v>11</v>
      </c>
      <c r="E15" s="84">
        <v>112114</v>
      </c>
      <c r="F15" s="85">
        <v>0</v>
      </c>
      <c r="G15" s="85">
        <f>F13+F14</f>
        <v>79938331.515000001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 x14ac:dyDescent="0.25">
      <c r="A16" s="81">
        <v>44106</v>
      </c>
      <c r="B16" s="99" t="s">
        <v>126</v>
      </c>
      <c r="C16" s="100" t="s">
        <v>127</v>
      </c>
      <c r="D16" s="84" t="s">
        <v>11</v>
      </c>
      <c r="E16" s="84">
        <v>156</v>
      </c>
      <c r="F16" s="97">
        <v>13519021</v>
      </c>
      <c r="G16" s="85">
        <v>0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</row>
    <row r="17" spans="1:7" x14ac:dyDescent="0.25">
      <c r="A17" s="81">
        <v>44106</v>
      </c>
      <c r="B17" s="99" t="s">
        <v>126</v>
      </c>
      <c r="C17" s="100" t="s">
        <v>127</v>
      </c>
      <c r="D17" s="84" t="s">
        <v>11</v>
      </c>
      <c r="E17" s="84">
        <v>632</v>
      </c>
      <c r="F17" s="85">
        <v>0</v>
      </c>
      <c r="G17" s="97">
        <v>13519021</v>
      </c>
    </row>
    <row r="18" spans="1:7" x14ac:dyDescent="0.25">
      <c r="A18" s="81">
        <v>44106</v>
      </c>
      <c r="B18" s="82" t="s">
        <v>218</v>
      </c>
      <c r="C18" s="83" t="s">
        <v>177</v>
      </c>
      <c r="D18" s="84" t="s">
        <v>11</v>
      </c>
      <c r="E18" s="84">
        <v>642</v>
      </c>
      <c r="F18" s="85">
        <f>G20/1.1</f>
        <v>454545.45454545453</v>
      </c>
      <c r="G18" s="85">
        <f>F17</f>
        <v>0</v>
      </c>
    </row>
    <row r="19" spans="1:7" x14ac:dyDescent="0.25">
      <c r="A19" s="81">
        <v>44106</v>
      </c>
      <c r="B19" s="82" t="s">
        <v>218</v>
      </c>
      <c r="C19" s="83" t="s">
        <v>177</v>
      </c>
      <c r="D19" s="84" t="s">
        <v>11</v>
      </c>
      <c r="E19" s="84">
        <v>1331</v>
      </c>
      <c r="F19" s="85">
        <f>0.1*F18</f>
        <v>45454.545454545456</v>
      </c>
      <c r="G19" s="85">
        <v>0</v>
      </c>
    </row>
    <row r="20" spans="1:7" x14ac:dyDescent="0.25">
      <c r="A20" s="81">
        <v>44106</v>
      </c>
      <c r="B20" s="82" t="s">
        <v>218</v>
      </c>
      <c r="C20" s="83" t="s">
        <v>177</v>
      </c>
      <c r="D20" s="84" t="s">
        <v>11</v>
      </c>
      <c r="E20" s="84">
        <v>1111</v>
      </c>
      <c r="F20" s="85">
        <v>0</v>
      </c>
      <c r="G20" s="85">
        <v>500000</v>
      </c>
    </row>
    <row r="21" spans="1:7" x14ac:dyDescent="0.25">
      <c r="A21" s="81">
        <v>44107</v>
      </c>
      <c r="B21" s="99" t="s">
        <v>97</v>
      </c>
      <c r="C21" s="100" t="s">
        <v>105</v>
      </c>
      <c r="D21" s="84" t="s">
        <v>11</v>
      </c>
      <c r="E21" s="84">
        <v>131</v>
      </c>
      <c r="F21" s="85">
        <f>G22+G23</f>
        <v>16459999.5</v>
      </c>
      <c r="G21" s="85">
        <v>0</v>
      </c>
    </row>
    <row r="22" spans="1:7" x14ac:dyDescent="0.25">
      <c r="A22" s="81">
        <v>44107</v>
      </c>
      <c r="B22" s="99" t="s">
        <v>97</v>
      </c>
      <c r="C22" s="100" t="s">
        <v>105</v>
      </c>
      <c r="D22" s="84" t="s">
        <v>11</v>
      </c>
      <c r="E22" s="84">
        <v>511</v>
      </c>
      <c r="F22" s="85">
        <v>0</v>
      </c>
      <c r="G22" s="85">
        <v>15676190</v>
      </c>
    </row>
    <row r="23" spans="1:7" x14ac:dyDescent="0.25">
      <c r="A23" s="81">
        <v>44107</v>
      </c>
      <c r="B23" s="99" t="s">
        <v>97</v>
      </c>
      <c r="C23" s="100" t="s">
        <v>105</v>
      </c>
      <c r="D23" s="84" t="s">
        <v>11</v>
      </c>
      <c r="E23" s="84">
        <v>3331</v>
      </c>
      <c r="F23" s="85">
        <v>0</v>
      </c>
      <c r="G23" s="85">
        <f>5%*G22</f>
        <v>783809.5</v>
      </c>
    </row>
    <row r="24" spans="1:7" x14ac:dyDescent="0.25">
      <c r="A24" s="81">
        <v>44107</v>
      </c>
      <c r="B24" s="99" t="s">
        <v>97</v>
      </c>
      <c r="C24" s="100" t="s">
        <v>105</v>
      </c>
      <c r="D24" s="84" t="s">
        <v>11</v>
      </c>
      <c r="E24" s="84">
        <v>632</v>
      </c>
      <c r="F24" s="85">
        <v>14676190</v>
      </c>
      <c r="G24" s="85">
        <v>0</v>
      </c>
    </row>
    <row r="25" spans="1:7" x14ac:dyDescent="0.25">
      <c r="A25" s="81">
        <v>44107</v>
      </c>
      <c r="B25" s="99" t="s">
        <v>97</v>
      </c>
      <c r="C25" s="100" t="s">
        <v>105</v>
      </c>
      <c r="D25" s="84" t="s">
        <v>11</v>
      </c>
      <c r="E25" s="84">
        <v>156</v>
      </c>
      <c r="F25" s="85">
        <v>0</v>
      </c>
      <c r="G25" s="85">
        <f t="shared" ref="G25:G37" si="0">F24</f>
        <v>14676190</v>
      </c>
    </row>
    <row r="26" spans="1:7" x14ac:dyDescent="0.25">
      <c r="A26" s="81">
        <v>44107</v>
      </c>
      <c r="B26" s="82" t="s">
        <v>195</v>
      </c>
      <c r="C26" s="83" t="s">
        <v>180</v>
      </c>
      <c r="D26" s="84" t="s">
        <v>11</v>
      </c>
      <c r="E26" s="84">
        <v>642</v>
      </c>
      <c r="F26" s="85">
        <f>G28/1.1</f>
        <v>18000</v>
      </c>
      <c r="G26" s="85">
        <f t="shared" si="0"/>
        <v>0</v>
      </c>
    </row>
    <row r="27" spans="1:7" x14ac:dyDescent="0.25">
      <c r="A27" s="81">
        <v>44107</v>
      </c>
      <c r="B27" s="82" t="s">
        <v>195</v>
      </c>
      <c r="C27" s="83" t="s">
        <v>180</v>
      </c>
      <c r="D27" s="84" t="s">
        <v>11</v>
      </c>
      <c r="E27" s="84">
        <v>1331</v>
      </c>
      <c r="F27" s="85">
        <f>G28/11</f>
        <v>1800</v>
      </c>
      <c r="G27" s="85">
        <v>0</v>
      </c>
    </row>
    <row r="28" spans="1:7" x14ac:dyDescent="0.25">
      <c r="A28" s="81">
        <v>44107</v>
      </c>
      <c r="B28" s="82" t="s">
        <v>195</v>
      </c>
      <c r="C28" s="83" t="s">
        <v>180</v>
      </c>
      <c r="D28" s="84" t="s">
        <v>11</v>
      </c>
      <c r="E28" s="84">
        <v>112114</v>
      </c>
      <c r="F28" s="85">
        <v>0</v>
      </c>
      <c r="G28" s="85">
        <v>19800</v>
      </c>
    </row>
    <row r="29" spans="1:7" x14ac:dyDescent="0.25">
      <c r="A29" s="81">
        <v>44108</v>
      </c>
      <c r="B29" s="82" t="s">
        <v>197</v>
      </c>
      <c r="C29" s="83" t="s">
        <v>181</v>
      </c>
      <c r="D29" s="84" t="s">
        <v>11</v>
      </c>
      <c r="E29" s="84">
        <v>642</v>
      </c>
      <c r="F29" s="85">
        <f>G31/1.1</f>
        <v>18181.81818181818</v>
      </c>
      <c r="G29" s="85">
        <f t="shared" si="0"/>
        <v>0</v>
      </c>
    </row>
    <row r="30" spans="1:7" x14ac:dyDescent="0.25">
      <c r="A30" s="81">
        <v>44108</v>
      </c>
      <c r="B30" s="82" t="s">
        <v>197</v>
      </c>
      <c r="C30" s="83" t="s">
        <v>181</v>
      </c>
      <c r="D30" s="84" t="s">
        <v>11</v>
      </c>
      <c r="E30" s="84">
        <v>1331</v>
      </c>
      <c r="F30" s="85">
        <f>G31/11</f>
        <v>1818.1818181818182</v>
      </c>
      <c r="G30" s="85">
        <v>0</v>
      </c>
    </row>
    <row r="31" spans="1:7" x14ac:dyDescent="0.25">
      <c r="A31" s="81">
        <v>44108</v>
      </c>
      <c r="B31" s="82" t="s">
        <v>197</v>
      </c>
      <c r="C31" s="83" t="s">
        <v>181</v>
      </c>
      <c r="D31" s="84" t="s">
        <v>11</v>
      </c>
      <c r="E31" s="84">
        <v>112114</v>
      </c>
      <c r="F31" s="85">
        <v>0</v>
      </c>
      <c r="G31" s="85">
        <v>20000</v>
      </c>
    </row>
    <row r="32" spans="1:7" x14ac:dyDescent="0.25">
      <c r="A32" s="81">
        <v>44109</v>
      </c>
      <c r="B32" s="82" t="s">
        <v>454</v>
      </c>
      <c r="C32" s="83" t="s">
        <v>455</v>
      </c>
      <c r="D32" s="84" t="s">
        <v>11</v>
      </c>
      <c r="E32" s="84">
        <v>112114</v>
      </c>
      <c r="F32" s="85">
        <v>16459999.5</v>
      </c>
      <c r="G32" s="85">
        <v>0</v>
      </c>
    </row>
    <row r="33" spans="1:7" x14ac:dyDescent="0.25">
      <c r="A33" s="81">
        <v>44109</v>
      </c>
      <c r="B33" s="82" t="s">
        <v>454</v>
      </c>
      <c r="C33" s="83" t="s">
        <v>455</v>
      </c>
      <c r="D33" s="84" t="s">
        <v>11</v>
      </c>
      <c r="E33" s="84">
        <v>131</v>
      </c>
      <c r="F33" s="85">
        <v>0</v>
      </c>
      <c r="G33" s="85">
        <v>16459999.5</v>
      </c>
    </row>
    <row r="34" spans="1:7" x14ac:dyDescent="0.25">
      <c r="A34" s="81">
        <v>44109</v>
      </c>
      <c r="B34" s="82" t="s">
        <v>194</v>
      </c>
      <c r="C34" s="83" t="s">
        <v>185</v>
      </c>
      <c r="D34" s="84" t="s">
        <v>11</v>
      </c>
      <c r="E34" s="84">
        <v>642</v>
      </c>
      <c r="F34" s="85">
        <f>G36/1.1</f>
        <v>327272.72727272724</v>
      </c>
      <c r="G34" s="85">
        <f>F31</f>
        <v>0</v>
      </c>
    </row>
    <row r="35" spans="1:7" x14ac:dyDescent="0.25">
      <c r="A35" s="81">
        <v>44109</v>
      </c>
      <c r="B35" s="82" t="s">
        <v>194</v>
      </c>
      <c r="C35" s="83" t="s">
        <v>185</v>
      </c>
      <c r="D35" s="84" t="s">
        <v>11</v>
      </c>
      <c r="E35" s="84">
        <v>1331</v>
      </c>
      <c r="F35" s="85">
        <f>G36/11</f>
        <v>32727.272727272728</v>
      </c>
      <c r="G35" s="85">
        <v>0</v>
      </c>
    </row>
    <row r="36" spans="1:7" x14ac:dyDescent="0.25">
      <c r="A36" s="81">
        <v>44109</v>
      </c>
      <c r="B36" s="82" t="s">
        <v>194</v>
      </c>
      <c r="C36" s="83" t="s">
        <v>185</v>
      </c>
      <c r="D36" s="84" t="s">
        <v>11</v>
      </c>
      <c r="E36" s="84">
        <v>112114</v>
      </c>
      <c r="F36" s="85">
        <v>0</v>
      </c>
      <c r="G36" s="85">
        <v>360000</v>
      </c>
    </row>
    <row r="37" spans="1:7" x14ac:dyDescent="0.25">
      <c r="A37" s="81">
        <v>44110</v>
      </c>
      <c r="B37" s="82" t="s">
        <v>198</v>
      </c>
      <c r="C37" s="83" t="s">
        <v>188</v>
      </c>
      <c r="D37" s="84" t="s">
        <v>11</v>
      </c>
      <c r="E37" s="84">
        <v>642</v>
      </c>
      <c r="F37" s="85">
        <f>G39/1.1</f>
        <v>45454.545454545449</v>
      </c>
      <c r="G37" s="85">
        <f t="shared" si="0"/>
        <v>0</v>
      </c>
    </row>
    <row r="38" spans="1:7" x14ac:dyDescent="0.25">
      <c r="A38" s="81">
        <v>44110</v>
      </c>
      <c r="B38" s="82" t="s">
        <v>198</v>
      </c>
      <c r="C38" s="83" t="s">
        <v>188</v>
      </c>
      <c r="D38" s="84" t="s">
        <v>11</v>
      </c>
      <c r="E38" s="84">
        <v>1331</v>
      </c>
      <c r="F38" s="85">
        <f>G39/11</f>
        <v>4545.454545454545</v>
      </c>
      <c r="G38" s="85">
        <v>0</v>
      </c>
    </row>
    <row r="39" spans="1:7" x14ac:dyDescent="0.25">
      <c r="A39" s="81">
        <v>44110</v>
      </c>
      <c r="B39" s="82" t="s">
        <v>198</v>
      </c>
      <c r="C39" s="83" t="s">
        <v>188</v>
      </c>
      <c r="D39" s="84" t="s">
        <v>11</v>
      </c>
      <c r="E39" s="84">
        <v>112114</v>
      </c>
      <c r="F39" s="85">
        <v>0</v>
      </c>
      <c r="G39" s="85">
        <v>50000</v>
      </c>
    </row>
    <row r="40" spans="1:7" x14ac:dyDescent="0.25">
      <c r="A40" s="81">
        <v>44114</v>
      </c>
      <c r="B40" s="99" t="s">
        <v>98</v>
      </c>
      <c r="C40" s="100" t="s">
        <v>106</v>
      </c>
      <c r="D40" s="84" t="s">
        <v>11</v>
      </c>
      <c r="E40" s="84">
        <v>131</v>
      </c>
      <c r="F40" s="85">
        <f>G41+G42</f>
        <v>1275760.5</v>
      </c>
      <c r="G40" s="85">
        <v>0</v>
      </c>
    </row>
    <row r="41" spans="1:7" x14ac:dyDescent="0.25">
      <c r="A41" s="81">
        <v>44114</v>
      </c>
      <c r="B41" s="99" t="s">
        <v>98</v>
      </c>
      <c r="C41" s="100" t="s">
        <v>106</v>
      </c>
      <c r="D41" s="84" t="s">
        <v>11</v>
      </c>
      <c r="E41" s="84">
        <v>511</v>
      </c>
      <c r="F41" s="85">
        <v>0</v>
      </c>
      <c r="G41" s="85">
        <v>1215010</v>
      </c>
    </row>
    <row r="42" spans="1:7" x14ac:dyDescent="0.25">
      <c r="A42" s="81">
        <v>44114</v>
      </c>
      <c r="B42" s="99" t="s">
        <v>98</v>
      </c>
      <c r="C42" s="100" t="s">
        <v>106</v>
      </c>
      <c r="D42" s="84" t="s">
        <v>11</v>
      </c>
      <c r="E42" s="84">
        <v>3331</v>
      </c>
      <c r="F42" s="85">
        <v>0</v>
      </c>
      <c r="G42" s="85">
        <f>5%*G41</f>
        <v>60750.5</v>
      </c>
    </row>
    <row r="43" spans="1:7" x14ac:dyDescent="0.25">
      <c r="A43" s="81">
        <v>44114</v>
      </c>
      <c r="B43" s="99" t="s">
        <v>98</v>
      </c>
      <c r="C43" s="100" t="s">
        <v>106</v>
      </c>
      <c r="D43" s="84" t="s">
        <v>11</v>
      </c>
      <c r="E43" s="84">
        <v>632</v>
      </c>
      <c r="F43" s="85">
        <v>1115010</v>
      </c>
      <c r="G43" s="85">
        <f>F42</f>
        <v>0</v>
      </c>
    </row>
    <row r="44" spans="1:7" x14ac:dyDescent="0.25">
      <c r="A44" s="81">
        <v>44114</v>
      </c>
      <c r="B44" s="99" t="s">
        <v>98</v>
      </c>
      <c r="C44" s="100" t="s">
        <v>106</v>
      </c>
      <c r="D44" s="84" t="s">
        <v>11</v>
      </c>
      <c r="E44" s="84">
        <v>156</v>
      </c>
      <c r="F44" s="85">
        <v>0</v>
      </c>
      <c r="G44" s="85">
        <f>F43</f>
        <v>1115010</v>
      </c>
    </row>
    <row r="45" spans="1:7" x14ac:dyDescent="0.25">
      <c r="A45" s="81">
        <v>44118</v>
      </c>
      <c r="B45" s="99" t="s">
        <v>99</v>
      </c>
      <c r="C45" s="100" t="s">
        <v>107</v>
      </c>
      <c r="D45" s="84" t="s">
        <v>11</v>
      </c>
      <c r="E45" s="84">
        <v>131</v>
      </c>
      <c r="F45" s="85">
        <f>G46+G47</f>
        <v>16355687.25</v>
      </c>
      <c r="G45" s="85">
        <v>0</v>
      </c>
    </row>
    <row r="46" spans="1:7" x14ac:dyDescent="0.25">
      <c r="A46" s="81">
        <v>44118</v>
      </c>
      <c r="B46" s="99" t="s">
        <v>99</v>
      </c>
      <c r="C46" s="100" t="s">
        <v>107</v>
      </c>
      <c r="D46" s="84" t="s">
        <v>11</v>
      </c>
      <c r="E46" s="84">
        <v>511</v>
      </c>
      <c r="F46" s="85">
        <v>0</v>
      </c>
      <c r="G46" s="85">
        <v>15576845</v>
      </c>
    </row>
    <row r="47" spans="1:7" x14ac:dyDescent="0.25">
      <c r="A47" s="81">
        <v>44118</v>
      </c>
      <c r="B47" s="99" t="s">
        <v>99</v>
      </c>
      <c r="C47" s="100" t="s">
        <v>107</v>
      </c>
      <c r="D47" s="84" t="s">
        <v>11</v>
      </c>
      <c r="E47" s="84">
        <v>3331</v>
      </c>
      <c r="F47" s="85">
        <v>0</v>
      </c>
      <c r="G47" s="85">
        <f>5%*G46</f>
        <v>778842.25</v>
      </c>
    </row>
    <row r="48" spans="1:7" x14ac:dyDescent="0.25">
      <c r="A48" s="81">
        <v>44118</v>
      </c>
      <c r="B48" s="99" t="s">
        <v>99</v>
      </c>
      <c r="C48" s="100" t="s">
        <v>107</v>
      </c>
      <c r="D48" s="84" t="s">
        <v>11</v>
      </c>
      <c r="E48" s="84">
        <v>632</v>
      </c>
      <c r="F48" s="85">
        <v>13576845</v>
      </c>
      <c r="G48" s="85">
        <f>F47</f>
        <v>0</v>
      </c>
    </row>
    <row r="49" spans="1:7" x14ac:dyDescent="0.25">
      <c r="A49" s="81">
        <v>44118</v>
      </c>
      <c r="B49" s="99" t="s">
        <v>99</v>
      </c>
      <c r="C49" s="100" t="s">
        <v>107</v>
      </c>
      <c r="D49" s="84" t="s">
        <v>11</v>
      </c>
      <c r="E49" s="84">
        <v>156</v>
      </c>
      <c r="F49" s="85">
        <v>0</v>
      </c>
      <c r="G49" s="85">
        <f>F48</f>
        <v>13576845</v>
      </c>
    </row>
    <row r="50" spans="1:7" x14ac:dyDescent="0.25">
      <c r="A50" s="81">
        <v>44131</v>
      </c>
      <c r="B50" s="99" t="s">
        <v>100</v>
      </c>
      <c r="C50" s="100" t="s">
        <v>108</v>
      </c>
      <c r="D50" s="84" t="s">
        <v>11</v>
      </c>
      <c r="E50" s="84">
        <v>131</v>
      </c>
      <c r="F50" s="85">
        <f>G51+G52</f>
        <v>80392200</v>
      </c>
      <c r="G50" s="85">
        <v>0</v>
      </c>
    </row>
    <row r="51" spans="1:7" x14ac:dyDescent="0.25">
      <c r="A51" s="81">
        <v>44131</v>
      </c>
      <c r="B51" s="99" t="s">
        <v>100</v>
      </c>
      <c r="C51" s="100" t="s">
        <v>108</v>
      </c>
      <c r="D51" s="84" t="s">
        <v>11</v>
      </c>
      <c r="E51" s="84">
        <v>511</v>
      </c>
      <c r="F51" s="85">
        <v>0</v>
      </c>
      <c r="G51" s="85">
        <v>76564000</v>
      </c>
    </row>
    <row r="52" spans="1:7" x14ac:dyDescent="0.25">
      <c r="A52" s="81">
        <v>44131</v>
      </c>
      <c r="B52" s="99" t="s">
        <v>100</v>
      </c>
      <c r="C52" s="100" t="s">
        <v>108</v>
      </c>
      <c r="D52" s="84" t="s">
        <v>11</v>
      </c>
      <c r="E52" s="84">
        <v>3331</v>
      </c>
      <c r="F52" s="85">
        <v>0</v>
      </c>
      <c r="G52" s="85">
        <f>5%*G51</f>
        <v>3828200</v>
      </c>
    </row>
    <row r="53" spans="1:7" x14ac:dyDescent="0.25">
      <c r="A53" s="81">
        <v>44131</v>
      </c>
      <c r="B53" s="99" t="s">
        <v>100</v>
      </c>
      <c r="C53" s="100" t="s">
        <v>108</v>
      </c>
      <c r="D53" s="84" t="s">
        <v>11</v>
      </c>
      <c r="E53" s="84">
        <v>632</v>
      </c>
      <c r="F53" s="85">
        <v>70564000</v>
      </c>
      <c r="G53" s="85">
        <f t="shared" ref="G53:G88" si="1">F52</f>
        <v>0</v>
      </c>
    </row>
    <row r="54" spans="1:7" x14ac:dyDescent="0.25">
      <c r="A54" s="81">
        <v>44131</v>
      </c>
      <c r="B54" s="99" t="s">
        <v>100</v>
      </c>
      <c r="C54" s="100" t="s">
        <v>108</v>
      </c>
      <c r="D54" s="84" t="s">
        <v>11</v>
      </c>
      <c r="E54" s="84">
        <v>156</v>
      </c>
      <c r="F54" s="85">
        <v>0</v>
      </c>
      <c r="G54" s="85">
        <f t="shared" si="1"/>
        <v>70564000</v>
      </c>
    </row>
    <row r="55" spans="1:7" x14ac:dyDescent="0.25">
      <c r="A55" s="81">
        <v>44131</v>
      </c>
      <c r="B55" s="82" t="s">
        <v>456</v>
      </c>
      <c r="C55" s="83" t="s">
        <v>457</v>
      </c>
      <c r="D55" s="84" t="s">
        <v>11</v>
      </c>
      <c r="E55" s="84">
        <v>112114</v>
      </c>
      <c r="F55" s="85">
        <v>1275760.5</v>
      </c>
      <c r="G55" s="85">
        <v>0</v>
      </c>
    </row>
    <row r="56" spans="1:7" x14ac:dyDescent="0.25">
      <c r="A56" s="81">
        <v>44131</v>
      </c>
      <c r="B56" s="82" t="s">
        <v>456</v>
      </c>
      <c r="C56" s="83" t="s">
        <v>457</v>
      </c>
      <c r="D56" s="84" t="s">
        <v>11</v>
      </c>
      <c r="E56" s="84">
        <v>131</v>
      </c>
      <c r="F56" s="85">
        <v>0</v>
      </c>
      <c r="G56" s="85">
        <v>1275760.5</v>
      </c>
    </row>
    <row r="57" spans="1:7" x14ac:dyDescent="0.25">
      <c r="A57" s="81">
        <v>44131</v>
      </c>
      <c r="B57" s="82" t="s">
        <v>150</v>
      </c>
      <c r="C57" s="83" t="s">
        <v>155</v>
      </c>
      <c r="D57" s="84" t="s">
        <v>11</v>
      </c>
      <c r="E57" s="84">
        <v>641</v>
      </c>
      <c r="F57" s="85">
        <f>G59/1.1</f>
        <v>3178106.3636363633</v>
      </c>
      <c r="G57" s="85">
        <f>F54</f>
        <v>0</v>
      </c>
    </row>
    <row r="58" spans="1:7" x14ac:dyDescent="0.25">
      <c r="A58" s="81">
        <v>44131</v>
      </c>
      <c r="B58" s="82" t="s">
        <v>150</v>
      </c>
      <c r="C58" s="83" t="s">
        <v>155</v>
      </c>
      <c r="D58" s="84" t="s">
        <v>11</v>
      </c>
      <c r="E58" s="84">
        <v>1331</v>
      </c>
      <c r="F58" s="85">
        <f>G59/11</f>
        <v>317810.63636363635</v>
      </c>
      <c r="G58" s="85">
        <v>0</v>
      </c>
    </row>
    <row r="59" spans="1:7" x14ac:dyDescent="0.25">
      <c r="A59" s="81">
        <v>44131</v>
      </c>
      <c r="B59" s="82" t="s">
        <v>150</v>
      </c>
      <c r="C59" s="83" t="s">
        <v>155</v>
      </c>
      <c r="D59" s="84" t="s">
        <v>11</v>
      </c>
      <c r="E59" s="84">
        <v>1111</v>
      </c>
      <c r="F59" s="85">
        <v>0</v>
      </c>
      <c r="G59" s="85">
        <v>3495917</v>
      </c>
    </row>
    <row r="60" spans="1:7" x14ac:dyDescent="0.25">
      <c r="A60" s="81">
        <v>44132</v>
      </c>
      <c r="B60" s="82" t="s">
        <v>149</v>
      </c>
      <c r="C60" s="83" t="s">
        <v>156</v>
      </c>
      <c r="D60" s="84" t="s">
        <v>11</v>
      </c>
      <c r="E60" s="84">
        <v>641</v>
      </c>
      <c r="F60" s="85">
        <f>G62/1.1</f>
        <v>3368227.2727272725</v>
      </c>
      <c r="G60" s="85">
        <f>F59</f>
        <v>0</v>
      </c>
    </row>
    <row r="61" spans="1:7" x14ac:dyDescent="0.25">
      <c r="A61" s="81">
        <v>44132</v>
      </c>
      <c r="B61" s="82" t="s">
        <v>149</v>
      </c>
      <c r="C61" s="83" t="s">
        <v>156</v>
      </c>
      <c r="D61" s="84" t="s">
        <v>11</v>
      </c>
      <c r="E61" s="84">
        <v>1331</v>
      </c>
      <c r="F61" s="85">
        <f>G62/11</f>
        <v>336822.72727272729</v>
      </c>
      <c r="G61" s="85">
        <v>0</v>
      </c>
    </row>
    <row r="62" spans="1:7" x14ac:dyDescent="0.25">
      <c r="A62" s="81">
        <v>44132</v>
      </c>
      <c r="B62" s="82" t="s">
        <v>149</v>
      </c>
      <c r="C62" s="83" t="s">
        <v>156</v>
      </c>
      <c r="D62" s="84" t="s">
        <v>11</v>
      </c>
      <c r="E62" s="84">
        <v>1111</v>
      </c>
      <c r="F62" s="85">
        <v>0</v>
      </c>
      <c r="G62" s="85">
        <v>3705050</v>
      </c>
    </row>
    <row r="63" spans="1:7" x14ac:dyDescent="0.25">
      <c r="A63" s="81">
        <v>44134</v>
      </c>
      <c r="B63" s="82" t="s">
        <v>148</v>
      </c>
      <c r="C63" s="83" t="s">
        <v>157</v>
      </c>
      <c r="D63" s="84" t="s">
        <v>11</v>
      </c>
      <c r="E63" s="84">
        <v>641</v>
      </c>
      <c r="F63" s="85">
        <f>G65/1.1</f>
        <v>6695409.0909090908</v>
      </c>
      <c r="G63" s="85">
        <f t="shared" si="1"/>
        <v>0</v>
      </c>
    </row>
    <row r="64" spans="1:7" x14ac:dyDescent="0.25">
      <c r="A64" s="81">
        <v>44134</v>
      </c>
      <c r="B64" s="82" t="s">
        <v>148</v>
      </c>
      <c r="C64" s="83" t="s">
        <v>157</v>
      </c>
      <c r="D64" s="84" t="s">
        <v>11</v>
      </c>
      <c r="E64" s="84">
        <v>1331</v>
      </c>
      <c r="F64" s="85">
        <f>G65/11</f>
        <v>669540.90909090906</v>
      </c>
      <c r="G64" s="85">
        <v>0</v>
      </c>
    </row>
    <row r="65" spans="1:7" x14ac:dyDescent="0.25">
      <c r="A65" s="81">
        <v>44134</v>
      </c>
      <c r="B65" s="82" t="s">
        <v>148</v>
      </c>
      <c r="C65" s="83" t="s">
        <v>157</v>
      </c>
      <c r="D65" s="84" t="s">
        <v>11</v>
      </c>
      <c r="E65" s="84">
        <v>1111</v>
      </c>
      <c r="F65" s="85">
        <v>0</v>
      </c>
      <c r="G65" s="85">
        <v>7364950</v>
      </c>
    </row>
    <row r="66" spans="1:7" x14ac:dyDescent="0.25">
      <c r="A66" s="81">
        <v>44135</v>
      </c>
      <c r="B66" s="82" t="s">
        <v>151</v>
      </c>
      <c r="C66" s="83" t="s">
        <v>435</v>
      </c>
      <c r="D66" s="84" t="s">
        <v>11</v>
      </c>
      <c r="E66" s="84">
        <v>641</v>
      </c>
      <c r="F66" s="85">
        <f>G68/1.1</f>
        <v>3999999.9999999995</v>
      </c>
      <c r="G66" s="85">
        <f t="shared" si="1"/>
        <v>0</v>
      </c>
    </row>
    <row r="67" spans="1:7" x14ac:dyDescent="0.25">
      <c r="A67" s="81">
        <v>44135</v>
      </c>
      <c r="B67" s="82" t="s">
        <v>151</v>
      </c>
      <c r="C67" s="83" t="s">
        <v>435</v>
      </c>
      <c r="D67" s="84" t="s">
        <v>11</v>
      </c>
      <c r="E67" s="84">
        <v>1331</v>
      </c>
      <c r="F67" s="85">
        <f>G68/11</f>
        <v>400000</v>
      </c>
      <c r="G67" s="85">
        <v>0</v>
      </c>
    </row>
    <row r="68" spans="1:7" x14ac:dyDescent="0.25">
      <c r="A68" s="81">
        <v>44135</v>
      </c>
      <c r="B68" s="82" t="s">
        <v>151</v>
      </c>
      <c r="C68" s="83" t="s">
        <v>435</v>
      </c>
      <c r="D68" s="84" t="s">
        <v>11</v>
      </c>
      <c r="E68" s="84">
        <v>1111</v>
      </c>
      <c r="F68" s="85">
        <v>0</v>
      </c>
      <c r="G68" s="85">
        <v>4400000</v>
      </c>
    </row>
    <row r="69" spans="1:7" x14ac:dyDescent="0.25">
      <c r="A69" s="81">
        <v>44135</v>
      </c>
      <c r="B69" s="82" t="s">
        <v>147</v>
      </c>
      <c r="C69" s="83" t="s">
        <v>133</v>
      </c>
      <c r="D69" s="84" t="s">
        <v>11</v>
      </c>
      <c r="E69" s="84">
        <v>641</v>
      </c>
      <c r="F69" s="85">
        <f>G71/1.1</f>
        <v>6329751.8181818174</v>
      </c>
      <c r="G69" s="85">
        <f t="shared" si="1"/>
        <v>0</v>
      </c>
    </row>
    <row r="70" spans="1:7" x14ac:dyDescent="0.25">
      <c r="A70" s="81">
        <v>44135</v>
      </c>
      <c r="B70" s="82" t="s">
        <v>147</v>
      </c>
      <c r="C70" s="83" t="s">
        <v>133</v>
      </c>
      <c r="D70" s="84" t="s">
        <v>11</v>
      </c>
      <c r="E70" s="84">
        <v>1331</v>
      </c>
      <c r="F70" s="85">
        <f>G71/11</f>
        <v>632975.18181818177</v>
      </c>
      <c r="G70" s="85">
        <v>0</v>
      </c>
    </row>
    <row r="71" spans="1:7" x14ac:dyDescent="0.25">
      <c r="A71" s="81">
        <v>44135</v>
      </c>
      <c r="B71" s="82" t="s">
        <v>147</v>
      </c>
      <c r="C71" s="83" t="s">
        <v>133</v>
      </c>
      <c r="D71" s="84" t="s">
        <v>11</v>
      </c>
      <c r="E71" s="84">
        <v>1111</v>
      </c>
      <c r="F71" s="85">
        <v>0</v>
      </c>
      <c r="G71" s="85">
        <v>6962727</v>
      </c>
    </row>
    <row r="72" spans="1:7" x14ac:dyDescent="0.25">
      <c r="A72" s="81">
        <v>44135</v>
      </c>
      <c r="B72" s="82" t="s">
        <v>146</v>
      </c>
      <c r="C72" s="83" t="s">
        <v>136</v>
      </c>
      <c r="D72" s="84" t="s">
        <v>11</v>
      </c>
      <c r="E72" s="84">
        <v>641</v>
      </c>
      <c r="F72" s="85">
        <f>G74/1.1</f>
        <v>2884297.2727272725</v>
      </c>
      <c r="G72" s="85">
        <f t="shared" si="1"/>
        <v>0</v>
      </c>
    </row>
    <row r="73" spans="1:7" x14ac:dyDescent="0.25">
      <c r="A73" s="81">
        <v>44135</v>
      </c>
      <c r="B73" s="82" t="s">
        <v>146</v>
      </c>
      <c r="C73" s="83" t="s">
        <v>136</v>
      </c>
      <c r="D73" s="84" t="s">
        <v>11</v>
      </c>
      <c r="E73" s="84">
        <v>1331</v>
      </c>
      <c r="F73" s="85">
        <f>G74/11</f>
        <v>288429.72727272729</v>
      </c>
      <c r="G73" s="85">
        <v>0</v>
      </c>
    </row>
    <row r="74" spans="1:7" ht="12.6" customHeight="1" x14ac:dyDescent="0.25">
      <c r="A74" s="81">
        <v>44135</v>
      </c>
      <c r="B74" s="82" t="s">
        <v>146</v>
      </c>
      <c r="C74" s="83" t="s">
        <v>136</v>
      </c>
      <c r="D74" s="84" t="s">
        <v>11</v>
      </c>
      <c r="E74" s="84">
        <v>1111</v>
      </c>
      <c r="F74" s="85">
        <v>0</v>
      </c>
      <c r="G74" s="85">
        <v>3172727</v>
      </c>
    </row>
    <row r="75" spans="1:7" x14ac:dyDescent="0.25">
      <c r="A75" s="81">
        <v>44135</v>
      </c>
      <c r="B75" s="82" t="s">
        <v>227</v>
      </c>
      <c r="C75" s="83" t="s">
        <v>172</v>
      </c>
      <c r="D75" s="84" t="s">
        <v>11</v>
      </c>
      <c r="E75" s="84">
        <v>642</v>
      </c>
      <c r="F75" s="85">
        <v>603150</v>
      </c>
      <c r="G75" s="85">
        <f t="shared" si="1"/>
        <v>0</v>
      </c>
    </row>
    <row r="76" spans="1:7" x14ac:dyDescent="0.25">
      <c r="A76" s="81">
        <v>44135</v>
      </c>
      <c r="B76" s="82" t="s">
        <v>227</v>
      </c>
      <c r="C76" s="83" t="s">
        <v>172</v>
      </c>
      <c r="D76" s="84" t="s">
        <v>11</v>
      </c>
      <c r="E76" s="84">
        <v>3384</v>
      </c>
      <c r="F76" s="85">
        <v>0</v>
      </c>
      <c r="G76" s="85">
        <f t="shared" si="1"/>
        <v>603150</v>
      </c>
    </row>
    <row r="77" spans="1:7" x14ac:dyDescent="0.25">
      <c r="A77" s="81">
        <v>44135</v>
      </c>
      <c r="B77" s="82" t="s">
        <v>227</v>
      </c>
      <c r="C77" s="83" t="s">
        <v>172</v>
      </c>
      <c r="D77" s="84" t="s">
        <v>11</v>
      </c>
      <c r="E77" s="84">
        <v>642</v>
      </c>
      <c r="F77" s="85">
        <v>201050</v>
      </c>
      <c r="G77" s="85">
        <f t="shared" si="1"/>
        <v>0</v>
      </c>
    </row>
    <row r="78" spans="1:7" x14ac:dyDescent="0.25">
      <c r="A78" s="81">
        <v>44135</v>
      </c>
      <c r="B78" s="82" t="s">
        <v>227</v>
      </c>
      <c r="C78" s="83" t="s">
        <v>172</v>
      </c>
      <c r="D78" s="84" t="s">
        <v>11</v>
      </c>
      <c r="E78" s="84">
        <v>3389</v>
      </c>
      <c r="F78" s="85">
        <v>0</v>
      </c>
      <c r="G78" s="85">
        <f t="shared" si="1"/>
        <v>201050</v>
      </c>
    </row>
    <row r="79" spans="1:7" x14ac:dyDescent="0.25">
      <c r="A79" s="81">
        <v>44135</v>
      </c>
      <c r="B79" s="82" t="s">
        <v>227</v>
      </c>
      <c r="C79" s="83" t="s">
        <v>172</v>
      </c>
      <c r="D79" s="84" t="s">
        <v>11</v>
      </c>
      <c r="E79" s="84">
        <v>642</v>
      </c>
      <c r="F79" s="85">
        <v>3618900</v>
      </c>
      <c r="G79" s="85">
        <f t="shared" si="1"/>
        <v>0</v>
      </c>
    </row>
    <row r="80" spans="1:7" x14ac:dyDescent="0.25">
      <c r="A80" s="81">
        <v>44135</v>
      </c>
      <c r="B80" s="82" t="s">
        <v>227</v>
      </c>
      <c r="C80" s="83" t="s">
        <v>172</v>
      </c>
      <c r="D80" s="84" t="s">
        <v>11</v>
      </c>
      <c r="E80" s="84">
        <v>3383</v>
      </c>
      <c r="F80" s="85">
        <v>0</v>
      </c>
      <c r="G80" s="85">
        <f t="shared" si="1"/>
        <v>3618900</v>
      </c>
    </row>
    <row r="81" spans="1:7" x14ac:dyDescent="0.25">
      <c r="A81" s="81">
        <v>44135</v>
      </c>
      <c r="B81" s="82" t="s">
        <v>228</v>
      </c>
      <c r="C81" s="83" t="s">
        <v>165</v>
      </c>
      <c r="D81" s="84" t="s">
        <v>11</v>
      </c>
      <c r="E81" s="84">
        <v>642</v>
      </c>
      <c r="F81" s="85">
        <v>4082129</v>
      </c>
      <c r="G81" s="85">
        <f t="shared" si="1"/>
        <v>0</v>
      </c>
    </row>
    <row r="82" spans="1:7" x14ac:dyDescent="0.25">
      <c r="A82" s="81">
        <v>44135</v>
      </c>
      <c r="B82" s="82" t="s">
        <v>228</v>
      </c>
      <c r="C82" s="83" t="s">
        <v>165</v>
      </c>
      <c r="D82" s="84" t="s">
        <v>11</v>
      </c>
      <c r="E82" s="84">
        <v>2421</v>
      </c>
      <c r="F82" s="85">
        <v>0</v>
      </c>
      <c r="G82" s="85">
        <f t="shared" si="1"/>
        <v>4082129</v>
      </c>
    </row>
    <row r="83" spans="1:7" x14ac:dyDescent="0.25">
      <c r="A83" s="81">
        <v>44135</v>
      </c>
      <c r="B83" s="82" t="s">
        <v>229</v>
      </c>
      <c r="C83" s="83" t="s">
        <v>163</v>
      </c>
      <c r="D83" s="84" t="s">
        <v>11</v>
      </c>
      <c r="E83" s="84">
        <v>642</v>
      </c>
      <c r="F83" s="85">
        <v>15769827</v>
      </c>
      <c r="G83" s="85">
        <f t="shared" si="1"/>
        <v>0</v>
      </c>
    </row>
    <row r="84" spans="1:7" x14ac:dyDescent="0.25">
      <c r="A84" s="81">
        <v>44135</v>
      </c>
      <c r="B84" s="82" t="s">
        <v>229</v>
      </c>
      <c r="C84" s="83" t="s">
        <v>163</v>
      </c>
      <c r="D84" s="84" t="s">
        <v>11</v>
      </c>
      <c r="E84" s="84">
        <v>2422</v>
      </c>
      <c r="F84" s="85">
        <v>0</v>
      </c>
      <c r="G84" s="85">
        <f t="shared" si="1"/>
        <v>15769827</v>
      </c>
    </row>
    <row r="85" spans="1:7" x14ac:dyDescent="0.25">
      <c r="A85" s="81">
        <v>44135</v>
      </c>
      <c r="B85" s="82" t="s">
        <v>230</v>
      </c>
      <c r="C85" s="83" t="s">
        <v>160</v>
      </c>
      <c r="D85" s="84" t="s">
        <v>11</v>
      </c>
      <c r="E85" s="84">
        <v>642</v>
      </c>
      <c r="F85" s="85">
        <v>6067045</v>
      </c>
      <c r="G85" s="85">
        <f t="shared" si="1"/>
        <v>0</v>
      </c>
    </row>
    <row r="86" spans="1:7" x14ac:dyDescent="0.25">
      <c r="A86" s="81">
        <v>44135</v>
      </c>
      <c r="B86" s="82" t="s">
        <v>230</v>
      </c>
      <c r="C86" s="83" t="s">
        <v>160</v>
      </c>
      <c r="D86" s="84" t="s">
        <v>11</v>
      </c>
      <c r="E86" s="84">
        <v>21413</v>
      </c>
      <c r="F86" s="85">
        <v>0</v>
      </c>
      <c r="G86" s="85">
        <f t="shared" si="1"/>
        <v>6067045</v>
      </c>
    </row>
    <row r="87" spans="1:7" x14ac:dyDescent="0.25">
      <c r="A87" s="81">
        <v>44135</v>
      </c>
      <c r="B87" s="82" t="s">
        <v>226</v>
      </c>
      <c r="C87" s="83" t="s">
        <v>173</v>
      </c>
      <c r="D87" s="84" t="s">
        <v>11</v>
      </c>
      <c r="E87" s="84">
        <v>642</v>
      </c>
      <c r="F87" s="85">
        <v>28757645</v>
      </c>
      <c r="G87" s="85">
        <f t="shared" si="1"/>
        <v>0</v>
      </c>
    </row>
    <row r="88" spans="1:7" x14ac:dyDescent="0.25">
      <c r="A88" s="81">
        <v>44135</v>
      </c>
      <c r="B88" s="82" t="s">
        <v>226</v>
      </c>
      <c r="C88" s="83" t="s">
        <v>173</v>
      </c>
      <c r="D88" s="84" t="s">
        <v>11</v>
      </c>
      <c r="E88" s="84">
        <v>3344</v>
      </c>
      <c r="F88" s="85">
        <v>0</v>
      </c>
      <c r="G88" s="85">
        <f t="shared" si="1"/>
        <v>28757645</v>
      </c>
    </row>
    <row r="89" spans="1:7" x14ac:dyDescent="0.25">
      <c r="A89" s="81">
        <v>44136</v>
      </c>
      <c r="B89" s="99" t="s">
        <v>101</v>
      </c>
      <c r="C89" s="100" t="s">
        <v>109</v>
      </c>
      <c r="D89" s="84" t="s">
        <v>11</v>
      </c>
      <c r="E89" s="84">
        <v>131</v>
      </c>
      <c r="F89" s="85">
        <f>G90+G91</f>
        <v>11535018.6</v>
      </c>
      <c r="G89" s="85">
        <v>0</v>
      </c>
    </row>
    <row r="90" spans="1:7" x14ac:dyDescent="0.25">
      <c r="A90" s="81">
        <v>44136</v>
      </c>
      <c r="B90" s="99" t="s">
        <v>101</v>
      </c>
      <c r="C90" s="100" t="s">
        <v>109</v>
      </c>
      <c r="D90" s="84" t="s">
        <v>11</v>
      </c>
      <c r="E90" s="84">
        <v>511</v>
      </c>
      <c r="F90" s="85">
        <v>0</v>
      </c>
      <c r="G90" s="85">
        <v>10985732</v>
      </c>
    </row>
    <row r="91" spans="1:7" x14ac:dyDescent="0.25">
      <c r="A91" s="81">
        <v>44136</v>
      </c>
      <c r="B91" s="99" t="s">
        <v>101</v>
      </c>
      <c r="C91" s="100" t="s">
        <v>109</v>
      </c>
      <c r="D91" s="84" t="s">
        <v>11</v>
      </c>
      <c r="E91" s="84">
        <v>3331</v>
      </c>
      <c r="F91" s="85">
        <v>0</v>
      </c>
      <c r="G91" s="85">
        <f>5%*G90</f>
        <v>549286.6</v>
      </c>
    </row>
    <row r="92" spans="1:7" x14ac:dyDescent="0.25">
      <c r="A92" s="81">
        <v>44136</v>
      </c>
      <c r="B92" s="99" t="s">
        <v>101</v>
      </c>
      <c r="C92" s="100" t="s">
        <v>109</v>
      </c>
      <c r="D92" s="84" t="s">
        <v>11</v>
      </c>
      <c r="E92" s="84">
        <v>632</v>
      </c>
      <c r="F92" s="85">
        <v>9980732</v>
      </c>
      <c r="G92" s="85">
        <f t="shared" ref="G92:G97" si="2">F91</f>
        <v>0</v>
      </c>
    </row>
    <row r="93" spans="1:7" x14ac:dyDescent="0.25">
      <c r="A93" s="81">
        <v>44136</v>
      </c>
      <c r="B93" s="99" t="s">
        <v>101</v>
      </c>
      <c r="C93" s="100" t="s">
        <v>109</v>
      </c>
      <c r="D93" s="84" t="s">
        <v>11</v>
      </c>
      <c r="E93" s="84">
        <v>156</v>
      </c>
      <c r="F93" s="85">
        <v>0</v>
      </c>
      <c r="G93" s="85">
        <f t="shared" si="2"/>
        <v>9980732</v>
      </c>
    </row>
    <row r="94" spans="1:7" x14ac:dyDescent="0.25">
      <c r="A94" s="81">
        <v>44136</v>
      </c>
      <c r="B94" s="82" t="s">
        <v>199</v>
      </c>
      <c r="C94" s="83" t="s">
        <v>175</v>
      </c>
      <c r="D94" s="84" t="s">
        <v>11</v>
      </c>
      <c r="E94" s="84">
        <v>642</v>
      </c>
      <c r="F94" s="85">
        <f>G96/1.1</f>
        <v>18000</v>
      </c>
      <c r="G94" s="85">
        <f t="shared" si="2"/>
        <v>0</v>
      </c>
    </row>
    <row r="95" spans="1:7" x14ac:dyDescent="0.25">
      <c r="A95" s="81">
        <v>44136</v>
      </c>
      <c r="B95" s="82" t="s">
        <v>199</v>
      </c>
      <c r="C95" s="83" t="s">
        <v>175</v>
      </c>
      <c r="D95" s="84" t="s">
        <v>11</v>
      </c>
      <c r="E95" s="84">
        <v>1331</v>
      </c>
      <c r="F95" s="85">
        <f>G96/11</f>
        <v>1800</v>
      </c>
      <c r="G95" s="85">
        <v>0</v>
      </c>
    </row>
    <row r="96" spans="1:7" x14ac:dyDescent="0.25">
      <c r="A96" s="81">
        <v>44136</v>
      </c>
      <c r="B96" s="82" t="s">
        <v>199</v>
      </c>
      <c r="C96" s="83" t="s">
        <v>175</v>
      </c>
      <c r="D96" s="84" t="s">
        <v>11</v>
      </c>
      <c r="E96" s="84">
        <v>112114</v>
      </c>
      <c r="F96" s="85">
        <v>0</v>
      </c>
      <c r="G96" s="85">
        <v>19800</v>
      </c>
    </row>
    <row r="97" spans="1:7" x14ac:dyDescent="0.25">
      <c r="A97" s="81">
        <v>44136</v>
      </c>
      <c r="B97" s="82" t="s">
        <v>216</v>
      </c>
      <c r="C97" s="83" t="s">
        <v>441</v>
      </c>
      <c r="D97" s="84" t="s">
        <v>11</v>
      </c>
      <c r="E97" s="84">
        <v>642</v>
      </c>
      <c r="F97" s="85">
        <f>G99/1.1</f>
        <v>827193.63636363635</v>
      </c>
      <c r="G97" s="85">
        <f t="shared" si="2"/>
        <v>0</v>
      </c>
    </row>
    <row r="98" spans="1:7" x14ac:dyDescent="0.25">
      <c r="A98" s="81">
        <v>44136</v>
      </c>
      <c r="B98" s="82" t="s">
        <v>216</v>
      </c>
      <c r="C98" s="83" t="s">
        <v>441</v>
      </c>
      <c r="D98" s="84" t="s">
        <v>11</v>
      </c>
      <c r="E98" s="84">
        <v>1331</v>
      </c>
      <c r="F98" s="85">
        <f>G99/11</f>
        <v>82719.363636363632</v>
      </c>
      <c r="G98" s="85">
        <v>0</v>
      </c>
    </row>
    <row r="99" spans="1:7" x14ac:dyDescent="0.25">
      <c r="A99" s="81">
        <v>44136</v>
      </c>
      <c r="B99" s="82" t="s">
        <v>216</v>
      </c>
      <c r="C99" s="83" t="s">
        <v>441</v>
      </c>
      <c r="D99" s="84" t="s">
        <v>11</v>
      </c>
      <c r="E99" s="84">
        <v>1111</v>
      </c>
      <c r="F99" s="85">
        <v>0</v>
      </c>
      <c r="G99" s="85">
        <v>909913</v>
      </c>
    </row>
    <row r="100" spans="1:7" x14ac:dyDescent="0.25">
      <c r="A100" s="81">
        <v>44143</v>
      </c>
      <c r="B100" s="99" t="s">
        <v>102</v>
      </c>
      <c r="C100" s="100" t="s">
        <v>110</v>
      </c>
      <c r="D100" s="84" t="s">
        <v>11</v>
      </c>
      <c r="E100" s="84">
        <v>131</v>
      </c>
      <c r="F100" s="85">
        <f>G101+G102</f>
        <v>74101004.25</v>
      </c>
      <c r="G100" s="85">
        <v>0</v>
      </c>
    </row>
    <row r="101" spans="1:7" x14ac:dyDescent="0.25">
      <c r="A101" s="81">
        <v>44143</v>
      </c>
      <c r="B101" s="99" t="s">
        <v>102</v>
      </c>
      <c r="C101" s="100" t="s">
        <v>110</v>
      </c>
      <c r="D101" s="84" t="s">
        <v>11</v>
      </c>
      <c r="E101" s="84">
        <v>511</v>
      </c>
      <c r="F101" s="85">
        <v>0</v>
      </c>
      <c r="G101" s="85">
        <v>70572385</v>
      </c>
    </row>
    <row r="102" spans="1:7" x14ac:dyDescent="0.25">
      <c r="A102" s="81">
        <v>44143</v>
      </c>
      <c r="B102" s="99" t="s">
        <v>102</v>
      </c>
      <c r="C102" s="100" t="s">
        <v>110</v>
      </c>
      <c r="D102" s="84" t="s">
        <v>11</v>
      </c>
      <c r="E102" s="84">
        <v>3331</v>
      </c>
      <c r="F102" s="85">
        <v>0</v>
      </c>
      <c r="G102" s="85">
        <f>5%*G101</f>
        <v>3528619.25</v>
      </c>
    </row>
    <row r="103" spans="1:7" x14ac:dyDescent="0.25">
      <c r="A103" s="81">
        <v>44143</v>
      </c>
      <c r="B103" s="99" t="s">
        <v>102</v>
      </c>
      <c r="C103" s="100" t="s">
        <v>110</v>
      </c>
      <c r="D103" s="84" t="s">
        <v>11</v>
      </c>
      <c r="E103" s="84">
        <v>632</v>
      </c>
      <c r="F103" s="85">
        <v>69562911</v>
      </c>
      <c r="G103" s="85">
        <f>F102</f>
        <v>0</v>
      </c>
    </row>
    <row r="104" spans="1:7" x14ac:dyDescent="0.25">
      <c r="A104" s="81">
        <v>44143</v>
      </c>
      <c r="B104" s="99" t="s">
        <v>102</v>
      </c>
      <c r="C104" s="100" t="s">
        <v>110</v>
      </c>
      <c r="D104" s="84" t="s">
        <v>11</v>
      </c>
      <c r="E104" s="84">
        <v>156</v>
      </c>
      <c r="F104" s="85">
        <v>0</v>
      </c>
      <c r="G104" s="85">
        <f>F103</f>
        <v>69562911</v>
      </c>
    </row>
    <row r="105" spans="1:7" x14ac:dyDescent="0.25">
      <c r="A105" s="81">
        <v>44146</v>
      </c>
      <c r="B105" s="99" t="s">
        <v>103</v>
      </c>
      <c r="C105" s="100" t="s">
        <v>111</v>
      </c>
      <c r="D105" s="84" t="s">
        <v>11</v>
      </c>
      <c r="E105" s="84">
        <v>131</v>
      </c>
      <c r="F105" s="85">
        <f>G106+G107</f>
        <v>102910888.5</v>
      </c>
      <c r="G105" s="85">
        <v>0</v>
      </c>
    </row>
    <row r="106" spans="1:7" x14ac:dyDescent="0.25">
      <c r="A106" s="81">
        <v>44146</v>
      </c>
      <c r="B106" s="99" t="s">
        <v>103</v>
      </c>
      <c r="C106" s="100" t="s">
        <v>111</v>
      </c>
      <c r="D106" s="84" t="s">
        <v>11</v>
      </c>
      <c r="E106" s="84">
        <v>511</v>
      </c>
      <c r="F106" s="85">
        <v>0</v>
      </c>
      <c r="G106" s="85">
        <v>98010370</v>
      </c>
    </row>
    <row r="107" spans="1:7" x14ac:dyDescent="0.25">
      <c r="A107" s="81">
        <v>44146</v>
      </c>
      <c r="B107" s="99" t="s">
        <v>103</v>
      </c>
      <c r="C107" s="100" t="s">
        <v>111</v>
      </c>
      <c r="D107" s="84" t="s">
        <v>11</v>
      </c>
      <c r="E107" s="84">
        <v>3331</v>
      </c>
      <c r="F107" s="85">
        <v>0</v>
      </c>
      <c r="G107" s="85">
        <f>5%*G106</f>
        <v>4900518.5</v>
      </c>
    </row>
    <row r="108" spans="1:7" x14ac:dyDescent="0.25">
      <c r="A108" s="81">
        <v>44146</v>
      </c>
      <c r="B108" s="99" t="s">
        <v>103</v>
      </c>
      <c r="C108" s="100" t="s">
        <v>111</v>
      </c>
      <c r="D108" s="84" t="s">
        <v>11</v>
      </c>
      <c r="E108" s="84">
        <v>632</v>
      </c>
      <c r="F108" s="85">
        <f>8320910+92274833</f>
        <v>100595743</v>
      </c>
      <c r="G108" s="85">
        <f>F107</f>
        <v>0</v>
      </c>
    </row>
    <row r="109" spans="1:7" x14ac:dyDescent="0.25">
      <c r="A109" s="81">
        <v>44146</v>
      </c>
      <c r="B109" s="99" t="s">
        <v>103</v>
      </c>
      <c r="C109" s="100" t="s">
        <v>111</v>
      </c>
      <c r="D109" s="84" t="s">
        <v>11</v>
      </c>
      <c r="E109" s="84">
        <v>156</v>
      </c>
      <c r="F109" s="85">
        <v>0</v>
      </c>
      <c r="G109" s="85">
        <f>F108</f>
        <v>100595743</v>
      </c>
    </row>
    <row r="110" spans="1:7" x14ac:dyDescent="0.25">
      <c r="A110" s="81">
        <v>44150</v>
      </c>
      <c r="B110" s="82" t="s">
        <v>217</v>
      </c>
      <c r="C110" s="83" t="s">
        <v>178</v>
      </c>
      <c r="D110" s="84" t="s">
        <v>11</v>
      </c>
      <c r="E110" s="84">
        <v>642</v>
      </c>
      <c r="F110" s="85">
        <f>G112/1.1</f>
        <v>454545.45454545453</v>
      </c>
      <c r="G110" s="85">
        <f>F109</f>
        <v>0</v>
      </c>
    </row>
    <row r="111" spans="1:7" x14ac:dyDescent="0.25">
      <c r="A111" s="81">
        <v>44150</v>
      </c>
      <c r="B111" s="82" t="s">
        <v>217</v>
      </c>
      <c r="C111" s="83" t="s">
        <v>178</v>
      </c>
      <c r="D111" s="84" t="s">
        <v>11</v>
      </c>
      <c r="E111" s="84">
        <v>1331</v>
      </c>
      <c r="F111" s="85">
        <f>G112/11</f>
        <v>45454.545454545456</v>
      </c>
      <c r="G111" s="85">
        <v>0</v>
      </c>
    </row>
    <row r="112" spans="1:7" x14ac:dyDescent="0.25">
      <c r="A112" s="81">
        <v>44150</v>
      </c>
      <c r="B112" s="82" t="s">
        <v>217</v>
      </c>
      <c r="C112" s="83" t="s">
        <v>178</v>
      </c>
      <c r="D112" s="84" t="s">
        <v>11</v>
      </c>
      <c r="E112" s="84">
        <v>1111</v>
      </c>
      <c r="F112" s="85">
        <v>0</v>
      </c>
      <c r="G112" s="85">
        <v>500000</v>
      </c>
    </row>
    <row r="113" spans="1:7" x14ac:dyDescent="0.25">
      <c r="A113" s="81">
        <v>44154</v>
      </c>
      <c r="B113" s="99" t="s">
        <v>104</v>
      </c>
      <c r="C113" s="100" t="s">
        <v>112</v>
      </c>
      <c r="D113" s="84" t="s">
        <v>11</v>
      </c>
      <c r="E113" s="84">
        <v>131</v>
      </c>
      <c r="F113" s="85">
        <f>G114+G115</f>
        <v>65897114.850000001</v>
      </c>
      <c r="G113" s="85">
        <v>0</v>
      </c>
    </row>
    <row r="114" spans="1:7" x14ac:dyDescent="0.25">
      <c r="A114" s="81">
        <v>44154</v>
      </c>
      <c r="B114" s="99" t="s">
        <v>104</v>
      </c>
      <c r="C114" s="100" t="s">
        <v>112</v>
      </c>
      <c r="D114" s="84" t="s">
        <v>11</v>
      </c>
      <c r="E114" s="84">
        <v>511</v>
      </c>
      <c r="F114" s="85">
        <v>0</v>
      </c>
      <c r="G114" s="85">
        <f>56770106+5989051</f>
        <v>62759157</v>
      </c>
    </row>
    <row r="115" spans="1:7" x14ac:dyDescent="0.25">
      <c r="A115" s="81">
        <v>44154</v>
      </c>
      <c r="B115" s="99" t="s">
        <v>104</v>
      </c>
      <c r="C115" s="100" t="s">
        <v>112</v>
      </c>
      <c r="D115" s="84" t="s">
        <v>11</v>
      </c>
      <c r="E115" s="84">
        <v>3331</v>
      </c>
      <c r="F115" s="85">
        <v>0</v>
      </c>
      <c r="G115" s="85">
        <f>5%*G114</f>
        <v>3137957.85</v>
      </c>
    </row>
    <row r="116" spans="1:7" x14ac:dyDescent="0.25">
      <c r="A116" s="81">
        <v>44154</v>
      </c>
      <c r="B116" s="99" t="s">
        <v>104</v>
      </c>
      <c r="C116" s="100" t="s">
        <v>121</v>
      </c>
      <c r="D116" s="84" t="s">
        <v>11</v>
      </c>
      <c r="E116" s="84">
        <v>632</v>
      </c>
      <c r="F116" s="85">
        <v>56483241</v>
      </c>
      <c r="G116" s="85">
        <f t="shared" ref="G116:G173" si="3">F115</f>
        <v>0</v>
      </c>
    </row>
    <row r="117" spans="1:7" x14ac:dyDescent="0.25">
      <c r="A117" s="81">
        <v>44154</v>
      </c>
      <c r="B117" s="99" t="s">
        <v>104</v>
      </c>
      <c r="C117" s="100" t="s">
        <v>112</v>
      </c>
      <c r="D117" s="84" t="s">
        <v>11</v>
      </c>
      <c r="E117" s="84">
        <v>156</v>
      </c>
      <c r="F117" s="85">
        <v>0</v>
      </c>
      <c r="G117" s="85">
        <f t="shared" si="3"/>
        <v>56483241</v>
      </c>
    </row>
    <row r="118" spans="1:7" x14ac:dyDescent="0.25">
      <c r="A118" s="81">
        <v>44154</v>
      </c>
      <c r="B118" s="82" t="s">
        <v>458</v>
      </c>
      <c r="C118" s="83" t="s">
        <v>462</v>
      </c>
      <c r="D118" s="84" t="s">
        <v>11</v>
      </c>
      <c r="E118" s="84">
        <v>112114</v>
      </c>
      <c r="F118" s="85">
        <v>74101004.25</v>
      </c>
      <c r="G118" s="85">
        <v>0</v>
      </c>
    </row>
    <row r="119" spans="1:7" x14ac:dyDescent="0.25">
      <c r="A119" s="81">
        <v>44154</v>
      </c>
      <c r="B119" s="82" t="s">
        <v>458</v>
      </c>
      <c r="C119" s="83" t="s">
        <v>462</v>
      </c>
      <c r="D119" s="84" t="s">
        <v>11</v>
      </c>
      <c r="E119" s="84">
        <v>131</v>
      </c>
      <c r="F119" s="85">
        <v>0</v>
      </c>
      <c r="G119" s="85">
        <v>74101004.25</v>
      </c>
    </row>
    <row r="120" spans="1:7" x14ac:dyDescent="0.25">
      <c r="A120" s="81">
        <v>44154</v>
      </c>
      <c r="B120" s="82" t="s">
        <v>459</v>
      </c>
      <c r="C120" s="83" t="s">
        <v>463</v>
      </c>
      <c r="D120" s="84" t="s">
        <v>11</v>
      </c>
      <c r="E120" s="84">
        <v>112114</v>
      </c>
      <c r="F120" s="85">
        <v>65897114.850000001</v>
      </c>
      <c r="G120" s="85">
        <v>0</v>
      </c>
    </row>
    <row r="121" spans="1:7" x14ac:dyDescent="0.25">
      <c r="A121" s="81">
        <v>44154</v>
      </c>
      <c r="B121" s="82" t="s">
        <v>459</v>
      </c>
      <c r="C121" s="83" t="s">
        <v>463</v>
      </c>
      <c r="D121" s="84" t="s">
        <v>11</v>
      </c>
      <c r="E121" s="84">
        <v>131</v>
      </c>
      <c r="F121" s="85">
        <v>0</v>
      </c>
      <c r="G121" s="85">
        <v>65897114.850000001</v>
      </c>
    </row>
    <row r="122" spans="1:7" x14ac:dyDescent="0.25">
      <c r="A122" s="81">
        <v>44154</v>
      </c>
      <c r="B122" s="82" t="s">
        <v>200</v>
      </c>
      <c r="C122" s="83" t="s">
        <v>180</v>
      </c>
      <c r="D122" s="84" t="s">
        <v>11</v>
      </c>
      <c r="E122" s="84">
        <v>642</v>
      </c>
      <c r="F122" s="85">
        <f>G124/1.1</f>
        <v>18000</v>
      </c>
      <c r="G122" s="85">
        <f>F117</f>
        <v>0</v>
      </c>
    </row>
    <row r="123" spans="1:7" x14ac:dyDescent="0.25">
      <c r="A123" s="81">
        <v>44154</v>
      </c>
      <c r="B123" s="82" t="s">
        <v>200</v>
      </c>
      <c r="C123" s="83" t="s">
        <v>180</v>
      </c>
      <c r="D123" s="84" t="s">
        <v>11</v>
      </c>
      <c r="E123" s="84">
        <v>1331</v>
      </c>
      <c r="F123" s="85">
        <f>G124/11</f>
        <v>1800</v>
      </c>
      <c r="G123" s="85">
        <v>0</v>
      </c>
    </row>
    <row r="124" spans="1:7" x14ac:dyDescent="0.25">
      <c r="A124" s="81">
        <v>44154</v>
      </c>
      <c r="B124" s="82" t="s">
        <v>200</v>
      </c>
      <c r="C124" s="83" t="s">
        <v>180</v>
      </c>
      <c r="D124" s="84" t="s">
        <v>11</v>
      </c>
      <c r="E124" s="84">
        <v>112114</v>
      </c>
      <c r="F124" s="85">
        <v>0</v>
      </c>
      <c r="G124" s="85">
        <v>19800</v>
      </c>
    </row>
    <row r="125" spans="1:7" x14ac:dyDescent="0.25">
      <c r="A125" s="81">
        <v>44155</v>
      </c>
      <c r="B125" s="82" t="s">
        <v>459</v>
      </c>
      <c r="C125" s="83" t="s">
        <v>460</v>
      </c>
      <c r="D125" s="84" t="s">
        <v>11</v>
      </c>
      <c r="E125" s="84">
        <v>112114</v>
      </c>
      <c r="F125" s="85">
        <v>16355687.25</v>
      </c>
      <c r="G125" s="85">
        <v>0</v>
      </c>
    </row>
    <row r="126" spans="1:7" x14ac:dyDescent="0.25">
      <c r="A126" s="81">
        <v>44155</v>
      </c>
      <c r="B126" s="82" t="s">
        <v>459</v>
      </c>
      <c r="C126" s="83" t="s">
        <v>460</v>
      </c>
      <c r="D126" s="84" t="s">
        <v>11</v>
      </c>
      <c r="E126" s="84">
        <v>131</v>
      </c>
      <c r="F126" s="85">
        <v>0</v>
      </c>
      <c r="G126" s="85">
        <v>16355687.25</v>
      </c>
    </row>
    <row r="127" spans="1:7" x14ac:dyDescent="0.25">
      <c r="A127" s="81">
        <v>44155</v>
      </c>
      <c r="B127" s="82" t="s">
        <v>459</v>
      </c>
      <c r="C127" s="83" t="s">
        <v>461</v>
      </c>
      <c r="D127" s="84" t="s">
        <v>11</v>
      </c>
      <c r="E127" s="84">
        <v>112114</v>
      </c>
      <c r="F127" s="85">
        <v>80392200</v>
      </c>
      <c r="G127" s="85">
        <v>0</v>
      </c>
    </row>
    <row r="128" spans="1:7" x14ac:dyDescent="0.25">
      <c r="A128" s="81">
        <v>44155</v>
      </c>
      <c r="B128" s="82" t="s">
        <v>459</v>
      </c>
      <c r="C128" s="83" t="s">
        <v>461</v>
      </c>
      <c r="D128" s="84" t="s">
        <v>11</v>
      </c>
      <c r="E128" s="84">
        <v>131</v>
      </c>
      <c r="F128" s="85">
        <v>0</v>
      </c>
      <c r="G128" s="85">
        <v>80392200</v>
      </c>
    </row>
    <row r="129" spans="1:7" x14ac:dyDescent="0.25">
      <c r="A129" s="81">
        <v>44156</v>
      </c>
      <c r="B129" s="82" t="s">
        <v>201</v>
      </c>
      <c r="C129" s="83" t="s">
        <v>184</v>
      </c>
      <c r="D129" s="84" t="s">
        <v>11</v>
      </c>
      <c r="E129" s="84">
        <v>642</v>
      </c>
      <c r="F129" s="85">
        <f>G131/1.1</f>
        <v>18181.81818181818</v>
      </c>
      <c r="G129" s="85">
        <f>F124</f>
        <v>0</v>
      </c>
    </row>
    <row r="130" spans="1:7" x14ac:dyDescent="0.25">
      <c r="A130" s="81">
        <v>44156</v>
      </c>
      <c r="B130" s="82" t="s">
        <v>201</v>
      </c>
      <c r="C130" s="83" t="s">
        <v>184</v>
      </c>
      <c r="D130" s="84" t="s">
        <v>11</v>
      </c>
      <c r="E130" s="84">
        <v>1331</v>
      </c>
      <c r="F130" s="85">
        <f>G131/11</f>
        <v>1818.1818181818182</v>
      </c>
      <c r="G130" s="85">
        <v>0</v>
      </c>
    </row>
    <row r="131" spans="1:7" x14ac:dyDescent="0.25">
      <c r="A131" s="81">
        <v>44156</v>
      </c>
      <c r="B131" s="82" t="s">
        <v>201</v>
      </c>
      <c r="C131" s="83" t="s">
        <v>184</v>
      </c>
      <c r="D131" s="84" t="s">
        <v>11</v>
      </c>
      <c r="E131" s="84">
        <v>112114</v>
      </c>
      <c r="F131" s="85">
        <v>0</v>
      </c>
      <c r="G131" s="85">
        <v>20000</v>
      </c>
    </row>
    <row r="132" spans="1:7" x14ac:dyDescent="0.25">
      <c r="A132" s="81">
        <v>44157</v>
      </c>
      <c r="B132" s="82" t="s">
        <v>202</v>
      </c>
      <c r="C132" s="83" t="s">
        <v>189</v>
      </c>
      <c r="D132" s="84" t="s">
        <v>11</v>
      </c>
      <c r="E132" s="84">
        <v>642</v>
      </c>
      <c r="F132" s="85">
        <f>G134/1.1</f>
        <v>109090.90909090909</v>
      </c>
      <c r="G132" s="85">
        <f t="shared" si="3"/>
        <v>0</v>
      </c>
    </row>
    <row r="133" spans="1:7" x14ac:dyDescent="0.25">
      <c r="A133" s="81">
        <v>44157</v>
      </c>
      <c r="B133" s="82" t="s">
        <v>202</v>
      </c>
      <c r="C133" s="83" t="s">
        <v>189</v>
      </c>
      <c r="D133" s="84" t="s">
        <v>11</v>
      </c>
      <c r="E133" s="84">
        <v>1331</v>
      </c>
      <c r="F133" s="85">
        <f>G134/11</f>
        <v>10909.09090909091</v>
      </c>
      <c r="G133" s="85">
        <v>0</v>
      </c>
    </row>
    <row r="134" spans="1:7" x14ac:dyDescent="0.25">
      <c r="A134" s="81">
        <v>44157</v>
      </c>
      <c r="B134" s="82" t="s">
        <v>202</v>
      </c>
      <c r="C134" s="83" t="s">
        <v>189</v>
      </c>
      <c r="D134" s="84" t="s">
        <v>11</v>
      </c>
      <c r="E134" s="84">
        <v>112114</v>
      </c>
      <c r="F134" s="85">
        <v>0</v>
      </c>
      <c r="G134" s="85">
        <v>120000</v>
      </c>
    </row>
    <row r="135" spans="1:7" x14ac:dyDescent="0.25">
      <c r="A135" s="81">
        <v>44158</v>
      </c>
      <c r="B135" s="82" t="s">
        <v>203</v>
      </c>
      <c r="C135" s="83" t="s">
        <v>182</v>
      </c>
      <c r="D135" s="84" t="s">
        <v>11</v>
      </c>
      <c r="E135" s="84">
        <v>642</v>
      </c>
      <c r="F135" s="85">
        <f>G137/1.1</f>
        <v>109090.90909090909</v>
      </c>
      <c r="G135" s="85">
        <f t="shared" si="3"/>
        <v>0</v>
      </c>
    </row>
    <row r="136" spans="1:7" x14ac:dyDescent="0.25">
      <c r="A136" s="81">
        <v>44158</v>
      </c>
      <c r="B136" s="82" t="s">
        <v>203</v>
      </c>
      <c r="C136" s="83" t="s">
        <v>182</v>
      </c>
      <c r="D136" s="84" t="s">
        <v>11</v>
      </c>
      <c r="E136" s="84">
        <v>1331</v>
      </c>
      <c r="F136" s="85">
        <f>G137/11</f>
        <v>10909.09090909091</v>
      </c>
      <c r="G136" s="85">
        <v>0</v>
      </c>
    </row>
    <row r="137" spans="1:7" x14ac:dyDescent="0.25">
      <c r="A137" s="81">
        <v>44158</v>
      </c>
      <c r="B137" s="82" t="s">
        <v>203</v>
      </c>
      <c r="C137" s="83" t="s">
        <v>182</v>
      </c>
      <c r="D137" s="84" t="s">
        <v>11</v>
      </c>
      <c r="E137" s="84">
        <v>112114</v>
      </c>
      <c r="F137" s="85">
        <v>0</v>
      </c>
      <c r="G137" s="85">
        <v>120000</v>
      </c>
    </row>
    <row r="138" spans="1:7" x14ac:dyDescent="0.25">
      <c r="A138" s="81">
        <v>44159</v>
      </c>
      <c r="B138" s="82" t="s">
        <v>204</v>
      </c>
      <c r="C138" s="83" t="s">
        <v>186</v>
      </c>
      <c r="D138" s="84" t="s">
        <v>11</v>
      </c>
      <c r="E138" s="84">
        <v>642</v>
      </c>
      <c r="F138" s="85">
        <f>G140/1.1</f>
        <v>363636.36363636359</v>
      </c>
      <c r="G138" s="85">
        <f t="shared" si="3"/>
        <v>0</v>
      </c>
    </row>
    <row r="139" spans="1:7" x14ac:dyDescent="0.25">
      <c r="A139" s="81">
        <v>44159</v>
      </c>
      <c r="B139" s="82" t="s">
        <v>204</v>
      </c>
      <c r="C139" s="83" t="s">
        <v>186</v>
      </c>
      <c r="D139" s="84" t="s">
        <v>11</v>
      </c>
      <c r="E139" s="84">
        <v>1331</v>
      </c>
      <c r="F139" s="85">
        <f>G140/11</f>
        <v>36363.63636363636</v>
      </c>
      <c r="G139" s="85">
        <v>0</v>
      </c>
    </row>
    <row r="140" spans="1:7" x14ac:dyDescent="0.25">
      <c r="A140" s="81">
        <v>44159</v>
      </c>
      <c r="B140" s="82" t="s">
        <v>204</v>
      </c>
      <c r="C140" s="83" t="s">
        <v>186</v>
      </c>
      <c r="D140" s="84" t="s">
        <v>11</v>
      </c>
      <c r="E140" s="84">
        <v>112114</v>
      </c>
      <c r="F140" s="85">
        <v>0</v>
      </c>
      <c r="G140" s="85">
        <v>400000</v>
      </c>
    </row>
    <row r="141" spans="1:7" x14ac:dyDescent="0.25">
      <c r="A141" s="81">
        <v>44160</v>
      </c>
      <c r="B141" s="82" t="s">
        <v>205</v>
      </c>
      <c r="C141" s="83" t="s">
        <v>191</v>
      </c>
      <c r="D141" s="84" t="s">
        <v>11</v>
      </c>
      <c r="E141" s="84">
        <v>642</v>
      </c>
      <c r="F141" s="85">
        <f>G143/1.1</f>
        <v>18000</v>
      </c>
      <c r="G141" s="85">
        <f t="shared" si="3"/>
        <v>0</v>
      </c>
    </row>
    <row r="142" spans="1:7" x14ac:dyDescent="0.25">
      <c r="A142" s="81">
        <v>44160</v>
      </c>
      <c r="B142" s="82" t="s">
        <v>205</v>
      </c>
      <c r="C142" s="83" t="s">
        <v>191</v>
      </c>
      <c r="D142" s="84" t="s">
        <v>11</v>
      </c>
      <c r="E142" s="84">
        <v>1331</v>
      </c>
      <c r="F142" s="85">
        <f>G143/11</f>
        <v>1800</v>
      </c>
      <c r="G142" s="85">
        <v>0</v>
      </c>
    </row>
    <row r="143" spans="1:7" x14ac:dyDescent="0.25">
      <c r="A143" s="81">
        <v>44160</v>
      </c>
      <c r="B143" s="82" t="s">
        <v>205</v>
      </c>
      <c r="C143" s="83" t="s">
        <v>191</v>
      </c>
      <c r="D143" s="84" t="s">
        <v>11</v>
      </c>
      <c r="E143" s="84">
        <v>112114</v>
      </c>
      <c r="F143" s="85">
        <v>0</v>
      </c>
      <c r="G143" s="85">
        <v>19800</v>
      </c>
    </row>
    <row r="144" spans="1:7" x14ac:dyDescent="0.25">
      <c r="A144" s="81">
        <v>44161</v>
      </c>
      <c r="B144" s="82" t="s">
        <v>215</v>
      </c>
      <c r="C144" s="83" t="s">
        <v>192</v>
      </c>
      <c r="D144" s="84" t="s">
        <v>11</v>
      </c>
      <c r="E144" s="84">
        <v>642</v>
      </c>
      <c r="F144" s="85">
        <f>G146/1.1</f>
        <v>227272.72727272726</v>
      </c>
      <c r="G144" s="85">
        <f t="shared" si="3"/>
        <v>0</v>
      </c>
    </row>
    <row r="145" spans="1:7" x14ac:dyDescent="0.25">
      <c r="A145" s="81">
        <v>44161</v>
      </c>
      <c r="B145" s="82" t="s">
        <v>215</v>
      </c>
      <c r="C145" s="83" t="s">
        <v>192</v>
      </c>
      <c r="D145" s="84" t="s">
        <v>11</v>
      </c>
      <c r="E145" s="84">
        <v>1331</v>
      </c>
      <c r="F145" s="85">
        <f>G146/11</f>
        <v>22727.272727272728</v>
      </c>
      <c r="G145" s="85">
        <v>0</v>
      </c>
    </row>
    <row r="146" spans="1:7" x14ac:dyDescent="0.25">
      <c r="A146" s="81">
        <v>44161</v>
      </c>
      <c r="B146" s="82" t="s">
        <v>215</v>
      </c>
      <c r="C146" s="83" t="s">
        <v>192</v>
      </c>
      <c r="D146" s="84" t="s">
        <v>11</v>
      </c>
      <c r="E146" s="84">
        <v>1111</v>
      </c>
      <c r="F146" s="85">
        <v>0</v>
      </c>
      <c r="G146" s="85">
        <v>250000</v>
      </c>
    </row>
    <row r="147" spans="1:7" x14ac:dyDescent="0.25">
      <c r="A147" s="81">
        <v>44165</v>
      </c>
      <c r="B147" s="82" t="s">
        <v>144</v>
      </c>
      <c r="C147" s="83" t="s">
        <v>434</v>
      </c>
      <c r="D147" s="84" t="s">
        <v>11</v>
      </c>
      <c r="E147" s="84">
        <v>641</v>
      </c>
      <c r="F147" s="85">
        <f>G149/1.1</f>
        <v>3999999.9999999995</v>
      </c>
      <c r="G147" s="85">
        <f t="shared" si="3"/>
        <v>0</v>
      </c>
    </row>
    <row r="148" spans="1:7" x14ac:dyDescent="0.25">
      <c r="A148" s="81">
        <v>44165</v>
      </c>
      <c r="B148" s="82" t="s">
        <v>144</v>
      </c>
      <c r="C148" s="83" t="s">
        <v>434</v>
      </c>
      <c r="D148" s="84" t="s">
        <v>11</v>
      </c>
      <c r="E148" s="84">
        <v>1331</v>
      </c>
      <c r="F148" s="85">
        <f>G149/11</f>
        <v>400000</v>
      </c>
      <c r="G148" s="85">
        <v>0</v>
      </c>
    </row>
    <row r="149" spans="1:7" x14ac:dyDescent="0.25">
      <c r="A149" s="81">
        <v>44165</v>
      </c>
      <c r="B149" s="82" t="s">
        <v>144</v>
      </c>
      <c r="C149" s="83" t="s">
        <v>434</v>
      </c>
      <c r="D149" s="84" t="s">
        <v>11</v>
      </c>
      <c r="E149" s="84">
        <v>1111</v>
      </c>
      <c r="F149" s="85">
        <v>0</v>
      </c>
      <c r="G149" s="85">
        <v>4400000</v>
      </c>
    </row>
    <row r="150" spans="1:7" x14ac:dyDescent="0.25">
      <c r="A150" s="81">
        <v>44165</v>
      </c>
      <c r="B150" s="82" t="s">
        <v>143</v>
      </c>
      <c r="C150" s="83" t="s">
        <v>134</v>
      </c>
      <c r="D150" s="84" t="s">
        <v>11</v>
      </c>
      <c r="E150" s="84">
        <v>641</v>
      </c>
      <c r="F150" s="85">
        <v>8705818</v>
      </c>
      <c r="G150" s="85">
        <f t="shared" si="3"/>
        <v>0</v>
      </c>
    </row>
    <row r="151" spans="1:7" x14ac:dyDescent="0.25">
      <c r="A151" s="81">
        <v>44165</v>
      </c>
      <c r="B151" s="82" t="s">
        <v>143</v>
      </c>
      <c r="C151" s="83" t="s">
        <v>134</v>
      </c>
      <c r="D151" s="84" t="s">
        <v>11</v>
      </c>
      <c r="E151" s="84">
        <v>1331</v>
      </c>
      <c r="F151" s="85">
        <f>10%*F150</f>
        <v>870581.8</v>
      </c>
      <c r="G151" s="85">
        <v>0</v>
      </c>
    </row>
    <row r="152" spans="1:7" x14ac:dyDescent="0.25">
      <c r="A152" s="81">
        <v>44165</v>
      </c>
      <c r="B152" s="82" t="s">
        <v>143</v>
      </c>
      <c r="C152" s="83" t="s">
        <v>134</v>
      </c>
      <c r="D152" s="84" t="s">
        <v>11</v>
      </c>
      <c r="E152" s="84">
        <v>1111</v>
      </c>
      <c r="F152" s="85">
        <v>0</v>
      </c>
      <c r="G152" s="85">
        <f>SUM(F150:F151)</f>
        <v>9576399.8000000007</v>
      </c>
    </row>
    <row r="153" spans="1:7" x14ac:dyDescent="0.25">
      <c r="A153" s="81">
        <v>44165</v>
      </c>
      <c r="B153" s="82" t="s">
        <v>142</v>
      </c>
      <c r="C153" s="83" t="s">
        <v>137</v>
      </c>
      <c r="D153" s="84" t="s">
        <v>11</v>
      </c>
      <c r="E153" s="84">
        <v>641</v>
      </c>
      <c r="F153" s="85">
        <f>G155/1.1</f>
        <v>4018181.8181818179</v>
      </c>
      <c r="G153" s="85">
        <f t="shared" si="3"/>
        <v>0</v>
      </c>
    </row>
    <row r="154" spans="1:7" x14ac:dyDescent="0.25">
      <c r="A154" s="81">
        <v>44165</v>
      </c>
      <c r="B154" s="82" t="s">
        <v>142</v>
      </c>
      <c r="C154" s="83" t="s">
        <v>137</v>
      </c>
      <c r="D154" s="84" t="s">
        <v>11</v>
      </c>
      <c r="E154" s="84">
        <v>1331</v>
      </c>
      <c r="F154" s="85">
        <f>G155/11</f>
        <v>401818.18181818182</v>
      </c>
      <c r="G154" s="85">
        <v>0</v>
      </c>
    </row>
    <row r="155" spans="1:7" x14ac:dyDescent="0.25">
      <c r="A155" s="81">
        <v>44165</v>
      </c>
      <c r="B155" s="82" t="s">
        <v>142</v>
      </c>
      <c r="C155" s="83" t="s">
        <v>137</v>
      </c>
      <c r="D155" s="84" t="s">
        <v>11</v>
      </c>
      <c r="E155" s="84">
        <v>1111</v>
      </c>
      <c r="F155" s="85">
        <v>0</v>
      </c>
      <c r="G155" s="85">
        <v>4420000</v>
      </c>
    </row>
    <row r="156" spans="1:7" x14ac:dyDescent="0.25">
      <c r="A156" s="81">
        <v>44165</v>
      </c>
      <c r="B156" s="82" t="s">
        <v>219</v>
      </c>
      <c r="C156" s="83" t="s">
        <v>171</v>
      </c>
      <c r="D156" s="84" t="s">
        <v>11</v>
      </c>
      <c r="E156" s="84">
        <v>642</v>
      </c>
      <c r="F156" s="85">
        <v>28561148</v>
      </c>
      <c r="G156" s="85">
        <f t="shared" si="3"/>
        <v>0</v>
      </c>
    </row>
    <row r="157" spans="1:7" x14ac:dyDescent="0.25">
      <c r="A157" s="81">
        <v>44165</v>
      </c>
      <c r="B157" s="82" t="s">
        <v>219</v>
      </c>
      <c r="C157" s="83" t="s">
        <v>171</v>
      </c>
      <c r="D157" s="84" t="s">
        <v>11</v>
      </c>
      <c r="E157" s="84">
        <v>3344</v>
      </c>
      <c r="F157" s="85">
        <v>0</v>
      </c>
      <c r="G157" s="85">
        <f t="shared" si="3"/>
        <v>28561148</v>
      </c>
    </row>
    <row r="158" spans="1:7" x14ac:dyDescent="0.25">
      <c r="A158" s="81">
        <v>44165</v>
      </c>
      <c r="B158" s="82" t="s">
        <v>221</v>
      </c>
      <c r="C158" s="83" t="s">
        <v>170</v>
      </c>
      <c r="D158" s="84" t="s">
        <v>11</v>
      </c>
      <c r="E158" s="84">
        <v>642</v>
      </c>
      <c r="F158" s="85">
        <v>603150</v>
      </c>
      <c r="G158" s="85">
        <f t="shared" si="3"/>
        <v>0</v>
      </c>
    </row>
    <row r="159" spans="1:7" x14ac:dyDescent="0.25">
      <c r="A159" s="81">
        <v>44165</v>
      </c>
      <c r="B159" s="82" t="s">
        <v>221</v>
      </c>
      <c r="C159" s="83" t="s">
        <v>170</v>
      </c>
      <c r="D159" s="84" t="s">
        <v>11</v>
      </c>
      <c r="E159" s="84">
        <v>3384</v>
      </c>
      <c r="F159" s="85">
        <v>0</v>
      </c>
      <c r="G159" s="85">
        <f t="shared" si="3"/>
        <v>603150</v>
      </c>
    </row>
    <row r="160" spans="1:7" x14ac:dyDescent="0.25">
      <c r="A160" s="81">
        <v>44165</v>
      </c>
      <c r="B160" s="82" t="s">
        <v>221</v>
      </c>
      <c r="C160" s="83" t="s">
        <v>170</v>
      </c>
      <c r="D160" s="84" t="s">
        <v>11</v>
      </c>
      <c r="E160" s="84">
        <v>642</v>
      </c>
      <c r="F160" s="85">
        <v>201050</v>
      </c>
      <c r="G160" s="85">
        <f t="shared" si="3"/>
        <v>0</v>
      </c>
    </row>
    <row r="161" spans="1:7" x14ac:dyDescent="0.25">
      <c r="A161" s="81">
        <v>44165</v>
      </c>
      <c r="B161" s="82" t="s">
        <v>221</v>
      </c>
      <c r="C161" s="83" t="s">
        <v>170</v>
      </c>
      <c r="D161" s="84" t="s">
        <v>11</v>
      </c>
      <c r="E161" s="84">
        <v>3384</v>
      </c>
      <c r="F161" s="85">
        <v>0</v>
      </c>
      <c r="G161" s="85">
        <f t="shared" si="3"/>
        <v>201050</v>
      </c>
    </row>
    <row r="162" spans="1:7" x14ac:dyDescent="0.25">
      <c r="A162" s="81">
        <v>44165</v>
      </c>
      <c r="B162" s="82" t="s">
        <v>221</v>
      </c>
      <c r="C162" s="83" t="s">
        <v>170</v>
      </c>
      <c r="D162" s="84" t="s">
        <v>11</v>
      </c>
      <c r="E162" s="84">
        <v>642</v>
      </c>
      <c r="F162" s="85">
        <v>3618900</v>
      </c>
      <c r="G162" s="85">
        <f t="shared" si="3"/>
        <v>0</v>
      </c>
    </row>
    <row r="163" spans="1:7" x14ac:dyDescent="0.25">
      <c r="A163" s="81">
        <v>44165</v>
      </c>
      <c r="B163" s="82" t="s">
        <v>221</v>
      </c>
      <c r="C163" s="83" t="s">
        <v>170</v>
      </c>
      <c r="D163" s="84" t="s">
        <v>11</v>
      </c>
      <c r="E163" s="84">
        <v>3383</v>
      </c>
      <c r="F163" s="85">
        <v>0</v>
      </c>
      <c r="G163" s="85">
        <f t="shared" si="3"/>
        <v>3618900</v>
      </c>
    </row>
    <row r="164" spans="1:7" x14ac:dyDescent="0.25">
      <c r="A164" s="81">
        <v>44165</v>
      </c>
      <c r="B164" s="82" t="s">
        <v>223</v>
      </c>
      <c r="C164" s="83" t="s">
        <v>166</v>
      </c>
      <c r="D164" s="84" t="s">
        <v>11</v>
      </c>
      <c r="E164" s="84">
        <v>642</v>
      </c>
      <c r="F164" s="85">
        <v>4082129</v>
      </c>
      <c r="G164" s="85">
        <f t="shared" si="3"/>
        <v>0</v>
      </c>
    </row>
    <row r="165" spans="1:7" x14ac:dyDescent="0.25">
      <c r="A165" s="81">
        <v>44165</v>
      </c>
      <c r="B165" s="82" t="s">
        <v>223</v>
      </c>
      <c r="C165" s="83" t="s">
        <v>166</v>
      </c>
      <c r="D165" s="84" t="s">
        <v>11</v>
      </c>
      <c r="E165" s="84">
        <v>2421</v>
      </c>
      <c r="F165" s="85">
        <v>0</v>
      </c>
      <c r="G165" s="85">
        <f t="shared" si="3"/>
        <v>4082129</v>
      </c>
    </row>
    <row r="166" spans="1:7" x14ac:dyDescent="0.25">
      <c r="A166" s="81">
        <v>44165</v>
      </c>
      <c r="B166" s="82" t="s">
        <v>224</v>
      </c>
      <c r="C166" s="83" t="s">
        <v>164</v>
      </c>
      <c r="D166" s="84" t="s">
        <v>11</v>
      </c>
      <c r="E166" s="84">
        <v>642</v>
      </c>
      <c r="F166" s="85">
        <v>15769827</v>
      </c>
      <c r="G166" s="85">
        <f t="shared" si="3"/>
        <v>0</v>
      </c>
    </row>
    <row r="167" spans="1:7" x14ac:dyDescent="0.25">
      <c r="A167" s="81">
        <v>44165</v>
      </c>
      <c r="B167" s="82" t="s">
        <v>224</v>
      </c>
      <c r="C167" s="83" t="s">
        <v>164</v>
      </c>
      <c r="D167" s="84" t="s">
        <v>11</v>
      </c>
      <c r="E167" s="84">
        <v>2422</v>
      </c>
      <c r="F167" s="85">
        <v>0</v>
      </c>
      <c r="G167" s="85">
        <f t="shared" si="3"/>
        <v>15769827</v>
      </c>
    </row>
    <row r="168" spans="1:7" x14ac:dyDescent="0.25">
      <c r="A168" s="81">
        <v>44165</v>
      </c>
      <c r="B168" s="82" t="s">
        <v>225</v>
      </c>
      <c r="C168" s="83" t="s">
        <v>161</v>
      </c>
      <c r="D168" s="84" t="s">
        <v>11</v>
      </c>
      <c r="E168" s="84">
        <v>642</v>
      </c>
      <c r="F168" s="85">
        <v>6067045</v>
      </c>
      <c r="G168" s="85">
        <f t="shared" si="3"/>
        <v>0</v>
      </c>
    </row>
    <row r="169" spans="1:7" x14ac:dyDescent="0.25">
      <c r="A169" s="81">
        <v>44165</v>
      </c>
      <c r="B169" s="82" t="s">
        <v>225</v>
      </c>
      <c r="C169" s="83" t="s">
        <v>161</v>
      </c>
      <c r="D169" s="84" t="s">
        <v>11</v>
      </c>
      <c r="E169" s="84">
        <v>21413</v>
      </c>
      <c r="F169" s="85">
        <v>0</v>
      </c>
      <c r="G169" s="85">
        <f t="shared" si="3"/>
        <v>6067045</v>
      </c>
    </row>
    <row r="170" spans="1:7" x14ac:dyDescent="0.25">
      <c r="A170" s="81">
        <v>44166</v>
      </c>
      <c r="B170" s="82" t="s">
        <v>206</v>
      </c>
      <c r="C170" s="83" t="s">
        <v>176</v>
      </c>
      <c r="D170" s="84" t="s">
        <v>11</v>
      </c>
      <c r="E170" s="84">
        <v>642</v>
      </c>
      <c r="F170" s="85">
        <f>G172/1.1</f>
        <v>18000</v>
      </c>
      <c r="G170" s="85">
        <f t="shared" si="3"/>
        <v>0</v>
      </c>
    </row>
    <row r="171" spans="1:7" x14ac:dyDescent="0.25">
      <c r="A171" s="81">
        <v>44166</v>
      </c>
      <c r="B171" s="82" t="s">
        <v>206</v>
      </c>
      <c r="C171" s="83" t="s">
        <v>176</v>
      </c>
      <c r="D171" s="84" t="s">
        <v>11</v>
      </c>
      <c r="E171" s="84">
        <v>1331</v>
      </c>
      <c r="F171" s="85">
        <f>G172/11</f>
        <v>1800</v>
      </c>
      <c r="G171" s="85">
        <v>0</v>
      </c>
    </row>
    <row r="172" spans="1:7" x14ac:dyDescent="0.25">
      <c r="A172" s="81">
        <v>44166</v>
      </c>
      <c r="B172" s="82" t="s">
        <v>206</v>
      </c>
      <c r="C172" s="83" t="s">
        <v>176</v>
      </c>
      <c r="D172" s="84" t="s">
        <v>11</v>
      </c>
      <c r="E172" s="84">
        <v>112114</v>
      </c>
      <c r="F172" s="85">
        <v>0</v>
      </c>
      <c r="G172" s="85">
        <v>19800</v>
      </c>
    </row>
    <row r="173" spans="1:7" x14ac:dyDescent="0.25">
      <c r="A173" s="81">
        <v>44166</v>
      </c>
      <c r="B173" s="82" t="s">
        <v>213</v>
      </c>
      <c r="C173" s="83" t="s">
        <v>439</v>
      </c>
      <c r="D173" s="84" t="s">
        <v>11</v>
      </c>
      <c r="E173" s="84">
        <v>642</v>
      </c>
      <c r="F173" s="85">
        <f>G175/1.1</f>
        <v>727272.72727272718</v>
      </c>
      <c r="G173" s="85">
        <f t="shared" si="3"/>
        <v>0</v>
      </c>
    </row>
    <row r="174" spans="1:7" x14ac:dyDescent="0.25">
      <c r="A174" s="81">
        <v>44166</v>
      </c>
      <c r="B174" s="82" t="s">
        <v>213</v>
      </c>
      <c r="C174" s="83" t="s">
        <v>439</v>
      </c>
      <c r="D174" s="84" t="s">
        <v>11</v>
      </c>
      <c r="E174" s="84">
        <v>1331</v>
      </c>
      <c r="F174" s="85">
        <f>G175/11</f>
        <v>72727.272727272721</v>
      </c>
      <c r="G174" s="85">
        <v>0</v>
      </c>
    </row>
    <row r="175" spans="1:7" x14ac:dyDescent="0.25">
      <c r="A175" s="81">
        <v>44166</v>
      </c>
      <c r="B175" s="82" t="s">
        <v>213</v>
      </c>
      <c r="C175" s="83" t="s">
        <v>439</v>
      </c>
      <c r="D175" s="84" t="s">
        <v>11</v>
      </c>
      <c r="E175" s="84">
        <v>1111</v>
      </c>
      <c r="F175" s="85">
        <v>0</v>
      </c>
      <c r="G175" s="85">
        <v>800000</v>
      </c>
    </row>
    <row r="176" spans="1:7" x14ac:dyDescent="0.25">
      <c r="A176" s="81">
        <v>44167</v>
      </c>
      <c r="B176" s="99" t="s">
        <v>426</v>
      </c>
      <c r="C176" s="100" t="s">
        <v>431</v>
      </c>
      <c r="D176" s="84" t="s">
        <v>11</v>
      </c>
      <c r="E176" s="84">
        <v>131</v>
      </c>
      <c r="F176" s="85">
        <f>G177+G178</f>
        <v>963800.25</v>
      </c>
      <c r="G176" s="85">
        <v>0</v>
      </c>
    </row>
    <row r="177" spans="1:7" x14ac:dyDescent="0.25">
      <c r="A177" s="81">
        <v>44167</v>
      </c>
      <c r="B177" s="99" t="s">
        <v>426</v>
      </c>
      <c r="C177" s="100" t="s">
        <v>431</v>
      </c>
      <c r="D177" s="84" t="s">
        <v>11</v>
      </c>
      <c r="E177" s="84">
        <v>511</v>
      </c>
      <c r="F177" s="85">
        <v>0</v>
      </c>
      <c r="G177" s="85">
        <v>917905</v>
      </c>
    </row>
    <row r="178" spans="1:7" x14ac:dyDescent="0.25">
      <c r="A178" s="81">
        <v>44167</v>
      </c>
      <c r="B178" s="99" t="s">
        <v>426</v>
      </c>
      <c r="C178" s="100" t="s">
        <v>431</v>
      </c>
      <c r="D178" s="84" t="s">
        <v>11</v>
      </c>
      <c r="E178" s="84">
        <v>3331</v>
      </c>
      <c r="F178" s="85">
        <v>0</v>
      </c>
      <c r="G178" s="85">
        <f>5%*G177</f>
        <v>45895.25</v>
      </c>
    </row>
    <row r="179" spans="1:7" x14ac:dyDescent="0.25">
      <c r="A179" s="81">
        <v>44167</v>
      </c>
      <c r="B179" s="99" t="s">
        <v>426</v>
      </c>
      <c r="C179" s="100" t="s">
        <v>431</v>
      </c>
      <c r="D179" s="84" t="s">
        <v>11</v>
      </c>
      <c r="E179" s="84">
        <v>632</v>
      </c>
      <c r="F179" s="85">
        <v>826115</v>
      </c>
      <c r="G179" s="85">
        <f t="shared" ref="G179:G202" si="4">F178</f>
        <v>0</v>
      </c>
    </row>
    <row r="180" spans="1:7" x14ac:dyDescent="0.25">
      <c r="A180" s="81">
        <v>44167</v>
      </c>
      <c r="B180" s="99" t="s">
        <v>426</v>
      </c>
      <c r="C180" s="100" t="s">
        <v>431</v>
      </c>
      <c r="D180" s="84" t="s">
        <v>11</v>
      </c>
      <c r="E180" s="84">
        <v>156</v>
      </c>
      <c r="F180" s="85">
        <v>0</v>
      </c>
      <c r="G180" s="85">
        <f t="shared" si="4"/>
        <v>826115</v>
      </c>
    </row>
    <row r="181" spans="1:7" x14ac:dyDescent="0.25">
      <c r="A181" s="81">
        <v>44167</v>
      </c>
      <c r="B181" s="82" t="s">
        <v>214</v>
      </c>
      <c r="C181" s="83" t="s">
        <v>179</v>
      </c>
      <c r="D181" s="84" t="s">
        <v>11</v>
      </c>
      <c r="E181" s="84">
        <v>642</v>
      </c>
      <c r="F181" s="85">
        <f>G183/1.1</f>
        <v>454545.45454545453</v>
      </c>
      <c r="G181" s="85">
        <f t="shared" si="4"/>
        <v>0</v>
      </c>
    </row>
    <row r="182" spans="1:7" x14ac:dyDescent="0.25">
      <c r="A182" s="81">
        <v>44167</v>
      </c>
      <c r="B182" s="82" t="s">
        <v>214</v>
      </c>
      <c r="C182" s="83" t="s">
        <v>179</v>
      </c>
      <c r="D182" s="84" t="s">
        <v>11</v>
      </c>
      <c r="E182" s="84">
        <v>1331</v>
      </c>
      <c r="F182" s="85">
        <f>G183/11</f>
        <v>45454.545454545456</v>
      </c>
      <c r="G182" s="85">
        <v>0</v>
      </c>
    </row>
    <row r="183" spans="1:7" x14ac:dyDescent="0.25">
      <c r="A183" s="81">
        <v>44167</v>
      </c>
      <c r="B183" s="82" t="s">
        <v>214</v>
      </c>
      <c r="C183" s="83" t="s">
        <v>179</v>
      </c>
      <c r="D183" s="84" t="s">
        <v>11</v>
      </c>
      <c r="E183" s="84">
        <v>1111</v>
      </c>
      <c r="F183" s="85">
        <v>0</v>
      </c>
      <c r="G183" s="85">
        <v>500000</v>
      </c>
    </row>
    <row r="184" spans="1:7" x14ac:dyDescent="0.25">
      <c r="A184" s="81">
        <v>44168</v>
      </c>
      <c r="B184" s="82" t="s">
        <v>207</v>
      </c>
      <c r="C184" s="83" t="s">
        <v>180</v>
      </c>
      <c r="D184" s="84" t="s">
        <v>11</v>
      </c>
      <c r="E184" s="84">
        <v>642</v>
      </c>
      <c r="F184" s="85">
        <f>G186/1.1</f>
        <v>18000</v>
      </c>
      <c r="G184" s="85">
        <f t="shared" si="4"/>
        <v>0</v>
      </c>
    </row>
    <row r="185" spans="1:7" x14ac:dyDescent="0.25">
      <c r="A185" s="81">
        <v>44168</v>
      </c>
      <c r="B185" s="82" t="s">
        <v>207</v>
      </c>
      <c r="C185" s="83" t="s">
        <v>180</v>
      </c>
      <c r="D185" s="84" t="s">
        <v>11</v>
      </c>
      <c r="E185" s="84">
        <v>1331</v>
      </c>
      <c r="F185" s="85">
        <f>G186/11</f>
        <v>1800</v>
      </c>
      <c r="G185" s="85">
        <v>0</v>
      </c>
    </row>
    <row r="186" spans="1:7" x14ac:dyDescent="0.25">
      <c r="A186" s="81">
        <v>44168</v>
      </c>
      <c r="B186" s="82" t="s">
        <v>207</v>
      </c>
      <c r="C186" s="83" t="s">
        <v>180</v>
      </c>
      <c r="D186" s="84" t="s">
        <v>11</v>
      </c>
      <c r="E186" s="84">
        <v>112114</v>
      </c>
      <c r="F186" s="85">
        <v>0</v>
      </c>
      <c r="G186" s="85">
        <v>19800</v>
      </c>
    </row>
    <row r="187" spans="1:7" x14ac:dyDescent="0.25">
      <c r="A187" s="81">
        <v>44169</v>
      </c>
      <c r="B187" s="82" t="s">
        <v>193</v>
      </c>
      <c r="C187" s="83" t="s">
        <v>437</v>
      </c>
      <c r="D187" s="84" t="s">
        <v>11</v>
      </c>
      <c r="E187" s="84">
        <v>642</v>
      </c>
      <c r="F187" s="85">
        <f>G189/1.1</f>
        <v>318181.81818181818</v>
      </c>
      <c r="G187" s="85">
        <f t="shared" si="4"/>
        <v>0</v>
      </c>
    </row>
    <row r="188" spans="1:7" x14ac:dyDescent="0.25">
      <c r="A188" s="81">
        <v>44169</v>
      </c>
      <c r="B188" s="82" t="s">
        <v>193</v>
      </c>
      <c r="C188" s="83" t="s">
        <v>437</v>
      </c>
      <c r="D188" s="84" t="s">
        <v>11</v>
      </c>
      <c r="E188" s="84">
        <v>1331</v>
      </c>
      <c r="F188" s="85">
        <f>G189/11</f>
        <v>31818.18181818182</v>
      </c>
      <c r="G188" s="85">
        <v>0</v>
      </c>
    </row>
    <row r="189" spans="1:7" x14ac:dyDescent="0.25">
      <c r="A189" s="81">
        <v>44169</v>
      </c>
      <c r="B189" s="82" t="s">
        <v>193</v>
      </c>
      <c r="C189" s="83" t="s">
        <v>437</v>
      </c>
      <c r="D189" s="84" t="s">
        <v>11</v>
      </c>
      <c r="E189" s="84">
        <v>1111</v>
      </c>
      <c r="F189" s="85">
        <v>0</v>
      </c>
      <c r="G189" s="85">
        <v>350000</v>
      </c>
    </row>
    <row r="190" spans="1:7" x14ac:dyDescent="0.25">
      <c r="A190" s="81">
        <v>44170</v>
      </c>
      <c r="B190" s="82" t="s">
        <v>212</v>
      </c>
      <c r="C190" s="83" t="s">
        <v>440</v>
      </c>
      <c r="D190" s="84" t="s">
        <v>11</v>
      </c>
      <c r="E190" s="84">
        <v>642</v>
      </c>
      <c r="F190" s="85">
        <f>G192/1.1</f>
        <v>545000</v>
      </c>
      <c r="G190" s="85">
        <f t="shared" si="4"/>
        <v>0</v>
      </c>
    </row>
    <row r="191" spans="1:7" x14ac:dyDescent="0.25">
      <c r="A191" s="81">
        <v>44170</v>
      </c>
      <c r="B191" s="82" t="s">
        <v>212</v>
      </c>
      <c r="C191" s="83" t="s">
        <v>440</v>
      </c>
      <c r="D191" s="84" t="s">
        <v>11</v>
      </c>
      <c r="E191" s="84">
        <v>1331</v>
      </c>
      <c r="F191" s="85">
        <f>G192/11</f>
        <v>54500</v>
      </c>
      <c r="G191" s="85">
        <v>0</v>
      </c>
    </row>
    <row r="192" spans="1:7" x14ac:dyDescent="0.25">
      <c r="A192" s="81">
        <v>44170</v>
      </c>
      <c r="B192" s="82" t="s">
        <v>212</v>
      </c>
      <c r="C192" s="83" t="s">
        <v>440</v>
      </c>
      <c r="D192" s="84" t="s">
        <v>11</v>
      </c>
      <c r="E192" s="84">
        <v>1111</v>
      </c>
      <c r="F192" s="85">
        <v>0</v>
      </c>
      <c r="G192" s="85">
        <v>599500</v>
      </c>
    </row>
    <row r="193" spans="1:7" x14ac:dyDescent="0.25">
      <c r="A193" s="81">
        <v>44172</v>
      </c>
      <c r="B193" s="82" t="s">
        <v>211</v>
      </c>
      <c r="C193" s="83" t="s">
        <v>438</v>
      </c>
      <c r="D193" s="84" t="s">
        <v>11</v>
      </c>
      <c r="E193" s="84">
        <v>642</v>
      </c>
      <c r="F193" s="85">
        <f>G195/1.1</f>
        <v>128849.0909090909</v>
      </c>
      <c r="G193" s="85">
        <f t="shared" si="4"/>
        <v>0</v>
      </c>
    </row>
    <row r="194" spans="1:7" x14ac:dyDescent="0.25">
      <c r="A194" s="81">
        <v>44172</v>
      </c>
      <c r="B194" s="82" t="s">
        <v>211</v>
      </c>
      <c r="C194" s="83" t="s">
        <v>438</v>
      </c>
      <c r="D194" s="84" t="s">
        <v>11</v>
      </c>
      <c r="E194" s="84">
        <v>1331</v>
      </c>
      <c r="F194" s="85">
        <f>G195/11</f>
        <v>12884.90909090909</v>
      </c>
      <c r="G194" s="85">
        <v>0</v>
      </c>
    </row>
    <row r="195" spans="1:7" x14ac:dyDescent="0.25">
      <c r="A195" s="81">
        <v>44172</v>
      </c>
      <c r="B195" s="82" t="s">
        <v>211</v>
      </c>
      <c r="C195" s="83" t="s">
        <v>438</v>
      </c>
      <c r="D195" s="84" t="s">
        <v>11</v>
      </c>
      <c r="E195" s="84">
        <v>1111</v>
      </c>
      <c r="F195" s="85">
        <v>0</v>
      </c>
      <c r="G195" s="85">
        <v>141734</v>
      </c>
    </row>
    <row r="196" spans="1:7" x14ac:dyDescent="0.25">
      <c r="A196" s="81">
        <v>44173</v>
      </c>
      <c r="B196" s="82" t="s">
        <v>141</v>
      </c>
      <c r="C196" s="83" t="s">
        <v>154</v>
      </c>
      <c r="D196" s="84" t="s">
        <v>11</v>
      </c>
      <c r="E196" s="84">
        <v>641</v>
      </c>
      <c r="F196" s="85">
        <f>G198/1.1</f>
        <v>5240000</v>
      </c>
      <c r="G196" s="85">
        <f t="shared" si="4"/>
        <v>0</v>
      </c>
    </row>
    <row r="197" spans="1:7" x14ac:dyDescent="0.25">
      <c r="A197" s="81">
        <v>44173</v>
      </c>
      <c r="B197" s="82" t="s">
        <v>141</v>
      </c>
      <c r="C197" s="83" t="s">
        <v>154</v>
      </c>
      <c r="D197" s="84" t="s">
        <v>11</v>
      </c>
      <c r="E197" s="84">
        <v>1331</v>
      </c>
      <c r="F197" s="85">
        <f>G198/11</f>
        <v>524000</v>
      </c>
      <c r="G197" s="85">
        <v>0</v>
      </c>
    </row>
    <row r="198" spans="1:7" x14ac:dyDescent="0.25">
      <c r="A198" s="81">
        <v>44173</v>
      </c>
      <c r="B198" s="82" t="s">
        <v>141</v>
      </c>
      <c r="C198" s="83" t="s">
        <v>154</v>
      </c>
      <c r="D198" s="84" t="s">
        <v>11</v>
      </c>
      <c r="E198" s="84">
        <v>1111</v>
      </c>
      <c r="F198" s="85">
        <v>0</v>
      </c>
      <c r="G198" s="85">
        <v>5764000</v>
      </c>
    </row>
    <row r="199" spans="1:7" x14ac:dyDescent="0.25">
      <c r="A199" s="81">
        <v>44180</v>
      </c>
      <c r="B199" s="82" t="s">
        <v>208</v>
      </c>
      <c r="C199" s="83" t="s">
        <v>183</v>
      </c>
      <c r="D199" s="84" t="s">
        <v>11</v>
      </c>
      <c r="E199" s="84">
        <v>642</v>
      </c>
      <c r="F199" s="85">
        <f>G201/1.1</f>
        <v>18181.81818181818</v>
      </c>
      <c r="G199" s="85">
        <f t="shared" si="4"/>
        <v>0</v>
      </c>
    </row>
    <row r="200" spans="1:7" x14ac:dyDescent="0.25">
      <c r="A200" s="81">
        <v>44180</v>
      </c>
      <c r="B200" s="82" t="s">
        <v>208</v>
      </c>
      <c r="C200" s="83" t="s">
        <v>183</v>
      </c>
      <c r="D200" s="84" t="s">
        <v>11</v>
      </c>
      <c r="E200" s="84">
        <v>1331</v>
      </c>
      <c r="F200" s="85">
        <f>G201/11</f>
        <v>1818.1818181818182</v>
      </c>
      <c r="G200" s="85">
        <v>0</v>
      </c>
    </row>
    <row r="201" spans="1:7" x14ac:dyDescent="0.25">
      <c r="A201" s="81">
        <v>44180</v>
      </c>
      <c r="B201" s="82" t="s">
        <v>208</v>
      </c>
      <c r="C201" s="83" t="s">
        <v>183</v>
      </c>
      <c r="D201" s="84" t="s">
        <v>11</v>
      </c>
      <c r="E201" s="84">
        <v>112114</v>
      </c>
      <c r="F201" s="85">
        <v>0</v>
      </c>
      <c r="G201" s="85">
        <v>20000</v>
      </c>
    </row>
    <row r="202" spans="1:7" x14ac:dyDescent="0.25">
      <c r="A202" s="81">
        <v>44180</v>
      </c>
      <c r="B202" s="82" t="s">
        <v>209</v>
      </c>
      <c r="C202" s="83" t="s">
        <v>190</v>
      </c>
      <c r="D202" s="84" t="s">
        <v>11</v>
      </c>
      <c r="E202" s="84">
        <v>642</v>
      </c>
      <c r="F202" s="85">
        <f>G204/1.1</f>
        <v>18181.81818181818</v>
      </c>
      <c r="G202" s="85">
        <f t="shared" si="4"/>
        <v>0</v>
      </c>
    </row>
    <row r="203" spans="1:7" x14ac:dyDescent="0.25">
      <c r="A203" s="81">
        <v>44180</v>
      </c>
      <c r="B203" s="82" t="s">
        <v>209</v>
      </c>
      <c r="C203" s="83" t="s">
        <v>190</v>
      </c>
      <c r="D203" s="84" t="s">
        <v>11</v>
      </c>
      <c r="E203" s="84">
        <v>1331</v>
      </c>
      <c r="F203" s="85">
        <f>G204/11</f>
        <v>1818.1818181818182</v>
      </c>
      <c r="G203" s="85">
        <v>0</v>
      </c>
    </row>
    <row r="204" spans="1:7" x14ac:dyDescent="0.25">
      <c r="A204" s="81">
        <v>44180</v>
      </c>
      <c r="B204" s="82" t="s">
        <v>209</v>
      </c>
      <c r="C204" s="83" t="s">
        <v>190</v>
      </c>
      <c r="D204" s="84" t="s">
        <v>11</v>
      </c>
      <c r="E204" s="84">
        <v>112114</v>
      </c>
      <c r="F204" s="85">
        <v>0</v>
      </c>
      <c r="G204" s="85">
        <v>20000</v>
      </c>
    </row>
    <row r="205" spans="1:7" x14ac:dyDescent="0.25">
      <c r="A205" s="81">
        <v>44182</v>
      </c>
      <c r="B205" s="99" t="s">
        <v>425</v>
      </c>
      <c r="C205" s="100" t="s">
        <v>432</v>
      </c>
      <c r="D205" s="84" t="s">
        <v>11</v>
      </c>
      <c r="E205" s="84">
        <v>131</v>
      </c>
      <c r="F205" s="85">
        <f>G206+G207</f>
        <v>16459999.5</v>
      </c>
      <c r="G205" s="85">
        <v>0</v>
      </c>
    </row>
    <row r="206" spans="1:7" x14ac:dyDescent="0.25">
      <c r="A206" s="81">
        <v>44182</v>
      </c>
      <c r="B206" s="99" t="s">
        <v>425</v>
      </c>
      <c r="C206" s="100" t="s">
        <v>432</v>
      </c>
      <c r="D206" s="84" t="s">
        <v>11</v>
      </c>
      <c r="E206" s="84">
        <v>511</v>
      </c>
      <c r="F206" s="85">
        <v>0</v>
      </c>
      <c r="G206" s="85">
        <v>15676190</v>
      </c>
    </row>
    <row r="207" spans="1:7" x14ac:dyDescent="0.25">
      <c r="A207" s="81">
        <v>44182</v>
      </c>
      <c r="B207" s="99" t="s">
        <v>425</v>
      </c>
      <c r="C207" s="100" t="s">
        <v>432</v>
      </c>
      <c r="D207" s="84" t="s">
        <v>11</v>
      </c>
      <c r="E207" s="84">
        <v>3331</v>
      </c>
      <c r="F207" s="85">
        <v>0</v>
      </c>
      <c r="G207" s="85">
        <f>5%*G206</f>
        <v>783809.5</v>
      </c>
    </row>
    <row r="208" spans="1:7" x14ac:dyDescent="0.25">
      <c r="A208" s="81">
        <v>44182</v>
      </c>
      <c r="B208" s="99" t="s">
        <v>425</v>
      </c>
      <c r="C208" s="100" t="s">
        <v>432</v>
      </c>
      <c r="D208" s="84" t="s">
        <v>11</v>
      </c>
      <c r="E208" s="84">
        <v>632</v>
      </c>
      <c r="F208" s="85">
        <v>14108571</v>
      </c>
      <c r="G208" s="85">
        <f>F207</f>
        <v>0</v>
      </c>
    </row>
    <row r="209" spans="1:8" x14ac:dyDescent="0.25">
      <c r="A209" s="81">
        <v>44182</v>
      </c>
      <c r="B209" s="99" t="s">
        <v>425</v>
      </c>
      <c r="C209" s="100" t="s">
        <v>432</v>
      </c>
      <c r="D209" s="84" t="s">
        <v>11</v>
      </c>
      <c r="E209" s="84">
        <v>156</v>
      </c>
      <c r="F209" s="85">
        <v>0</v>
      </c>
      <c r="G209" s="85">
        <f>F208</f>
        <v>14108571</v>
      </c>
    </row>
    <row r="210" spans="1:8" x14ac:dyDescent="0.25">
      <c r="A210" s="81">
        <v>44187</v>
      </c>
      <c r="B210" s="99" t="s">
        <v>427</v>
      </c>
      <c r="C210" s="100" t="s">
        <v>429</v>
      </c>
      <c r="D210" s="84" t="s">
        <v>11</v>
      </c>
      <c r="E210" s="84">
        <v>131</v>
      </c>
      <c r="F210" s="85">
        <f>G211+G212</f>
        <v>12799999.800000001</v>
      </c>
      <c r="G210" s="85">
        <v>0</v>
      </c>
    </row>
    <row r="211" spans="1:8" x14ac:dyDescent="0.25">
      <c r="A211" s="81">
        <v>44187</v>
      </c>
      <c r="B211" s="99" t="s">
        <v>427</v>
      </c>
      <c r="C211" s="100" t="s">
        <v>429</v>
      </c>
      <c r="D211" s="84" t="s">
        <v>11</v>
      </c>
      <c r="E211" s="84">
        <v>511</v>
      </c>
      <c r="F211" s="85">
        <v>0</v>
      </c>
      <c r="G211" s="85">
        <v>12190476</v>
      </c>
    </row>
    <row r="212" spans="1:8" x14ac:dyDescent="0.25">
      <c r="A212" s="81">
        <v>44187</v>
      </c>
      <c r="B212" s="99" t="s">
        <v>427</v>
      </c>
      <c r="C212" s="100" t="s">
        <v>429</v>
      </c>
      <c r="D212" s="84" t="s">
        <v>11</v>
      </c>
      <c r="E212" s="84">
        <v>3331</v>
      </c>
      <c r="F212" s="85">
        <v>0</v>
      </c>
      <c r="G212" s="85">
        <f>5%*G211</f>
        <v>609523.80000000005</v>
      </c>
      <c r="H212" s="101"/>
    </row>
    <row r="213" spans="1:8" x14ac:dyDescent="0.25">
      <c r="A213" s="81">
        <v>44187</v>
      </c>
      <c r="B213" s="99" t="s">
        <v>427</v>
      </c>
      <c r="C213" s="100" t="s">
        <v>429</v>
      </c>
      <c r="D213" s="84" t="s">
        <v>11</v>
      </c>
      <c r="E213" s="84">
        <v>632</v>
      </c>
      <c r="F213" s="85">
        <v>10970428</v>
      </c>
      <c r="G213" s="85">
        <f>F212</f>
        <v>0</v>
      </c>
      <c r="H213" s="101"/>
    </row>
    <row r="214" spans="1:8" x14ac:dyDescent="0.25">
      <c r="A214" s="81">
        <v>44187</v>
      </c>
      <c r="B214" s="99" t="s">
        <v>427</v>
      </c>
      <c r="C214" s="100" t="s">
        <v>429</v>
      </c>
      <c r="D214" s="84" t="s">
        <v>11</v>
      </c>
      <c r="E214" s="84">
        <v>156</v>
      </c>
      <c r="F214" s="85">
        <v>0</v>
      </c>
      <c r="G214" s="85">
        <f>F213</f>
        <v>10970428</v>
      </c>
    </row>
    <row r="215" spans="1:8" x14ac:dyDescent="0.25">
      <c r="A215" s="81">
        <v>44187</v>
      </c>
      <c r="B215" s="82" t="s">
        <v>210</v>
      </c>
      <c r="C215" s="83" t="s">
        <v>187</v>
      </c>
      <c r="D215" s="84" t="s">
        <v>11</v>
      </c>
      <c r="E215" s="84">
        <v>642</v>
      </c>
      <c r="F215" s="85">
        <f>G217/1.1</f>
        <v>350909.09090909088</v>
      </c>
      <c r="G215" s="85">
        <f>F214</f>
        <v>0</v>
      </c>
    </row>
    <row r="216" spans="1:8" x14ac:dyDescent="0.25">
      <c r="A216" s="81">
        <v>44187</v>
      </c>
      <c r="B216" s="82" t="s">
        <v>210</v>
      </c>
      <c r="C216" s="83" t="s">
        <v>187</v>
      </c>
      <c r="D216" s="84" t="s">
        <v>11</v>
      </c>
      <c r="E216" s="84">
        <v>1331</v>
      </c>
      <c r="F216" s="85">
        <f>G217/11</f>
        <v>35090.909090909088</v>
      </c>
      <c r="G216" s="85">
        <v>0</v>
      </c>
    </row>
    <row r="217" spans="1:8" x14ac:dyDescent="0.25">
      <c r="A217" s="81">
        <v>44187</v>
      </c>
      <c r="B217" s="82" t="s">
        <v>210</v>
      </c>
      <c r="C217" s="83" t="s">
        <v>187</v>
      </c>
      <c r="D217" s="84" t="s">
        <v>11</v>
      </c>
      <c r="E217" s="84">
        <v>112114</v>
      </c>
      <c r="F217" s="85">
        <v>0</v>
      </c>
      <c r="G217" s="85">
        <v>386000</v>
      </c>
    </row>
    <row r="218" spans="1:8" x14ac:dyDescent="0.25">
      <c r="A218" s="81">
        <v>44188</v>
      </c>
      <c r="B218" s="99" t="s">
        <v>428</v>
      </c>
      <c r="C218" s="100" t="s">
        <v>430</v>
      </c>
      <c r="D218" s="84" t="s">
        <v>11</v>
      </c>
      <c r="E218" s="84">
        <v>131</v>
      </c>
      <c r="F218" s="85">
        <f>G219+G220</f>
        <v>5040000</v>
      </c>
      <c r="G218" s="85">
        <v>0</v>
      </c>
    </row>
    <row r="219" spans="1:8" x14ac:dyDescent="0.25">
      <c r="A219" s="81">
        <v>44188</v>
      </c>
      <c r="B219" s="99" t="s">
        <v>428</v>
      </c>
      <c r="C219" s="100" t="s">
        <v>430</v>
      </c>
      <c r="D219" s="84" t="s">
        <v>11</v>
      </c>
      <c r="E219" s="84">
        <v>511</v>
      </c>
      <c r="F219" s="85">
        <v>0</v>
      </c>
      <c r="G219" s="85">
        <v>4800000</v>
      </c>
    </row>
    <row r="220" spans="1:8" x14ac:dyDescent="0.25">
      <c r="A220" s="81">
        <v>44188</v>
      </c>
      <c r="B220" s="99" t="s">
        <v>428</v>
      </c>
      <c r="C220" s="100" t="s">
        <v>430</v>
      </c>
      <c r="D220" s="84" t="s">
        <v>11</v>
      </c>
      <c r="E220" s="84">
        <v>3331</v>
      </c>
      <c r="F220" s="85">
        <v>0</v>
      </c>
      <c r="G220" s="85">
        <f>5%*G219</f>
        <v>240000</v>
      </c>
    </row>
    <row r="221" spans="1:8" x14ac:dyDescent="0.25">
      <c r="A221" s="81">
        <v>44188</v>
      </c>
      <c r="B221" s="99" t="s">
        <v>428</v>
      </c>
      <c r="C221" s="100" t="s">
        <v>430</v>
      </c>
      <c r="D221" s="84" t="s">
        <v>11</v>
      </c>
      <c r="E221" s="84">
        <v>632</v>
      </c>
      <c r="F221" s="85">
        <v>4320000</v>
      </c>
      <c r="G221" s="85">
        <f>F220</f>
        <v>0</v>
      </c>
    </row>
    <row r="222" spans="1:8" x14ac:dyDescent="0.25">
      <c r="A222" s="81">
        <v>44188</v>
      </c>
      <c r="B222" s="99" t="s">
        <v>428</v>
      </c>
      <c r="C222" s="100" t="s">
        <v>430</v>
      </c>
      <c r="D222" s="84" t="s">
        <v>11</v>
      </c>
      <c r="E222" s="84">
        <v>156</v>
      </c>
      <c r="F222" s="85">
        <v>0</v>
      </c>
      <c r="G222" s="85">
        <f>F221</f>
        <v>4320000</v>
      </c>
    </row>
    <row r="223" spans="1:8" x14ac:dyDescent="0.25">
      <c r="A223" s="81">
        <v>44189</v>
      </c>
      <c r="B223" s="82" t="s">
        <v>145</v>
      </c>
      <c r="C223" s="83" t="s">
        <v>436</v>
      </c>
      <c r="D223" s="84" t="s">
        <v>11</v>
      </c>
      <c r="E223" s="84">
        <v>641</v>
      </c>
      <c r="F223" s="85">
        <f>G225/1.1</f>
        <v>318181.81818181818</v>
      </c>
      <c r="G223" s="85">
        <f>F222</f>
        <v>0</v>
      </c>
    </row>
    <row r="224" spans="1:8" x14ac:dyDescent="0.25">
      <c r="A224" s="81">
        <v>44189</v>
      </c>
      <c r="B224" s="82" t="s">
        <v>145</v>
      </c>
      <c r="C224" s="83" t="s">
        <v>436</v>
      </c>
      <c r="D224" s="84" t="s">
        <v>11</v>
      </c>
      <c r="E224" s="84">
        <v>1331</v>
      </c>
      <c r="F224" s="85">
        <f>G225/11</f>
        <v>31818.18181818182</v>
      </c>
      <c r="G224" s="85">
        <v>0</v>
      </c>
    </row>
    <row r="225" spans="1:7" x14ac:dyDescent="0.25">
      <c r="A225" s="81">
        <v>44189</v>
      </c>
      <c r="B225" s="82" t="s">
        <v>145</v>
      </c>
      <c r="C225" s="83" t="s">
        <v>436</v>
      </c>
      <c r="D225" s="84" t="s">
        <v>11</v>
      </c>
      <c r="E225" s="84">
        <v>1111</v>
      </c>
      <c r="F225" s="85">
        <v>0</v>
      </c>
      <c r="G225" s="85">
        <v>350000</v>
      </c>
    </row>
    <row r="226" spans="1:7" x14ac:dyDescent="0.25">
      <c r="A226" s="81">
        <v>44193</v>
      </c>
      <c r="B226" s="99" t="s">
        <v>94</v>
      </c>
      <c r="C226" s="100" t="s">
        <v>93</v>
      </c>
      <c r="D226" s="84" t="s">
        <v>11</v>
      </c>
      <c r="E226" s="84">
        <v>131</v>
      </c>
      <c r="F226" s="85">
        <f>G227+G228</f>
        <v>365800.05</v>
      </c>
      <c r="G226" s="85">
        <v>0</v>
      </c>
    </row>
    <row r="227" spans="1:7" x14ac:dyDescent="0.25">
      <c r="A227" s="81">
        <v>44193</v>
      </c>
      <c r="B227" s="99" t="s">
        <v>94</v>
      </c>
      <c r="C227" s="100" t="s">
        <v>93</v>
      </c>
      <c r="D227" s="84" t="s">
        <v>11</v>
      </c>
      <c r="E227" s="84">
        <v>511</v>
      </c>
      <c r="F227" s="85">
        <v>0</v>
      </c>
      <c r="G227" s="85">
        <v>348381</v>
      </c>
    </row>
    <row r="228" spans="1:7" x14ac:dyDescent="0.25">
      <c r="A228" s="81">
        <v>44193</v>
      </c>
      <c r="B228" s="99" t="s">
        <v>94</v>
      </c>
      <c r="C228" s="100" t="s">
        <v>93</v>
      </c>
      <c r="D228" s="84" t="s">
        <v>11</v>
      </c>
      <c r="E228" s="84">
        <v>3331</v>
      </c>
      <c r="F228" s="85">
        <v>0</v>
      </c>
      <c r="G228" s="85">
        <f>5%*G227</f>
        <v>17419.05</v>
      </c>
    </row>
    <row r="229" spans="1:7" x14ac:dyDescent="0.25">
      <c r="A229" s="81">
        <v>44193</v>
      </c>
      <c r="B229" s="99" t="s">
        <v>94</v>
      </c>
      <c r="C229" s="100" t="s">
        <v>93</v>
      </c>
      <c r="D229" s="84" t="s">
        <v>11</v>
      </c>
      <c r="E229" s="84">
        <v>632</v>
      </c>
      <c r="F229" s="85">
        <v>308381</v>
      </c>
      <c r="G229" s="85">
        <f>F228</f>
        <v>0</v>
      </c>
    </row>
    <row r="230" spans="1:7" x14ac:dyDescent="0.25">
      <c r="A230" s="81">
        <v>44193</v>
      </c>
      <c r="B230" s="99" t="s">
        <v>94</v>
      </c>
      <c r="C230" s="100" t="s">
        <v>93</v>
      </c>
      <c r="D230" s="84" t="s">
        <v>11</v>
      </c>
      <c r="E230" s="84">
        <v>156</v>
      </c>
      <c r="F230" s="85">
        <v>0</v>
      </c>
      <c r="G230" s="85">
        <f>F229</f>
        <v>308381</v>
      </c>
    </row>
    <row r="231" spans="1:7" x14ac:dyDescent="0.25">
      <c r="A231" s="81">
        <v>44194</v>
      </c>
      <c r="B231" s="99" t="s">
        <v>95</v>
      </c>
      <c r="C231" s="100" t="s">
        <v>92</v>
      </c>
      <c r="D231" s="84" t="s">
        <v>11</v>
      </c>
      <c r="E231" s="84">
        <v>131</v>
      </c>
      <c r="F231" s="85">
        <f>G232+G233</f>
        <v>32545800</v>
      </c>
      <c r="G231" s="85">
        <v>0</v>
      </c>
    </row>
    <row r="232" spans="1:7" x14ac:dyDescent="0.25">
      <c r="A232" s="81">
        <v>44194</v>
      </c>
      <c r="B232" s="99" t="s">
        <v>95</v>
      </c>
      <c r="C232" s="100" t="s">
        <v>92</v>
      </c>
      <c r="D232" s="84" t="s">
        <v>11</v>
      </c>
      <c r="E232" s="84">
        <v>511</v>
      </c>
      <c r="F232" s="85">
        <v>0</v>
      </c>
      <c r="G232" s="85">
        <v>30996000</v>
      </c>
    </row>
    <row r="233" spans="1:7" x14ac:dyDescent="0.25">
      <c r="A233" s="81">
        <v>44194</v>
      </c>
      <c r="B233" s="99" t="s">
        <v>95</v>
      </c>
      <c r="C233" s="100" t="s">
        <v>92</v>
      </c>
      <c r="D233" s="84" t="s">
        <v>11</v>
      </c>
      <c r="E233" s="84">
        <v>3331</v>
      </c>
      <c r="F233" s="85">
        <v>0</v>
      </c>
      <c r="G233" s="85">
        <f>5%*G232</f>
        <v>1549800</v>
      </c>
    </row>
    <row r="234" spans="1:7" x14ac:dyDescent="0.25">
      <c r="A234" s="81">
        <v>44194</v>
      </c>
      <c r="B234" s="99" t="s">
        <v>95</v>
      </c>
      <c r="C234" s="100" t="s">
        <v>92</v>
      </c>
      <c r="D234" s="84" t="s">
        <v>11</v>
      </c>
      <c r="E234" s="84">
        <v>632</v>
      </c>
      <c r="F234" s="85">
        <v>28996000</v>
      </c>
      <c r="G234" s="85">
        <f>F233</f>
        <v>0</v>
      </c>
    </row>
    <row r="235" spans="1:7" x14ac:dyDescent="0.25">
      <c r="A235" s="81">
        <v>44194</v>
      </c>
      <c r="B235" s="99" t="s">
        <v>95</v>
      </c>
      <c r="C235" s="100" t="s">
        <v>92</v>
      </c>
      <c r="D235" s="84" t="s">
        <v>11</v>
      </c>
      <c r="E235" s="84">
        <v>156</v>
      </c>
      <c r="F235" s="85">
        <v>0</v>
      </c>
      <c r="G235" s="85">
        <f>F234</f>
        <v>28996000</v>
      </c>
    </row>
    <row r="236" spans="1:7" x14ac:dyDescent="0.25">
      <c r="A236" s="81">
        <v>44196</v>
      </c>
      <c r="B236" s="82" t="s">
        <v>140</v>
      </c>
      <c r="C236" s="83" t="s">
        <v>433</v>
      </c>
      <c r="D236" s="84" t="s">
        <v>11</v>
      </c>
      <c r="E236" s="84">
        <v>641</v>
      </c>
      <c r="F236" s="85">
        <f>G238/1.1</f>
        <v>3999999.9999999995</v>
      </c>
      <c r="G236" s="85">
        <f>F235</f>
        <v>0</v>
      </c>
    </row>
    <row r="237" spans="1:7" x14ac:dyDescent="0.25">
      <c r="A237" s="81">
        <v>44196</v>
      </c>
      <c r="B237" s="82" t="s">
        <v>140</v>
      </c>
      <c r="C237" s="83" t="s">
        <v>433</v>
      </c>
      <c r="D237" s="84" t="s">
        <v>11</v>
      </c>
      <c r="E237" s="84">
        <v>1331</v>
      </c>
      <c r="F237" s="85">
        <f>G238/11</f>
        <v>400000</v>
      </c>
      <c r="G237" s="85">
        <v>0</v>
      </c>
    </row>
    <row r="238" spans="1:7" x14ac:dyDescent="0.25">
      <c r="A238" s="81">
        <v>44196</v>
      </c>
      <c r="B238" s="82" t="s">
        <v>140</v>
      </c>
      <c r="C238" s="83" t="s">
        <v>433</v>
      </c>
      <c r="D238" s="84" t="s">
        <v>11</v>
      </c>
      <c r="E238" s="84">
        <v>1111</v>
      </c>
      <c r="F238" s="85">
        <v>0</v>
      </c>
      <c r="G238" s="85">
        <v>4400000</v>
      </c>
    </row>
    <row r="239" spans="1:7" x14ac:dyDescent="0.25">
      <c r="A239" s="81">
        <v>44196</v>
      </c>
      <c r="B239" s="99" t="s">
        <v>443</v>
      </c>
      <c r="C239" s="83" t="s">
        <v>442</v>
      </c>
      <c r="D239" s="84" t="s">
        <v>11</v>
      </c>
      <c r="E239" s="84">
        <v>3331</v>
      </c>
      <c r="F239" s="85">
        <v>12688624.050000001</v>
      </c>
      <c r="G239" s="85">
        <v>0</v>
      </c>
    </row>
    <row r="240" spans="1:7" x14ac:dyDescent="0.25">
      <c r="A240" s="81">
        <v>44196</v>
      </c>
      <c r="B240" s="99" t="s">
        <v>443</v>
      </c>
      <c r="C240" s="83" t="s">
        <v>442</v>
      </c>
      <c r="D240" s="84" t="s">
        <v>11</v>
      </c>
      <c r="E240" s="84">
        <v>1331</v>
      </c>
      <c r="F240" s="85">
        <v>0</v>
      </c>
      <c r="G240" s="85">
        <v>12688624.050000001</v>
      </c>
    </row>
    <row r="241" spans="1:7" x14ac:dyDescent="0.25">
      <c r="A241" s="81">
        <v>44196</v>
      </c>
      <c r="B241" s="99" t="s">
        <v>96</v>
      </c>
      <c r="C241" s="100" t="s">
        <v>251</v>
      </c>
      <c r="D241" s="84" t="s">
        <v>11</v>
      </c>
      <c r="E241" s="84">
        <v>511</v>
      </c>
      <c r="F241" s="85">
        <v>15309989036</v>
      </c>
      <c r="G241" s="85">
        <v>0</v>
      </c>
    </row>
    <row r="242" spans="1:7" x14ac:dyDescent="0.25">
      <c r="A242" s="81">
        <v>44196</v>
      </c>
      <c r="B242" s="99" t="s">
        <v>96</v>
      </c>
      <c r="C242" s="100" t="s">
        <v>251</v>
      </c>
      <c r="D242" s="84" t="s">
        <v>11</v>
      </c>
      <c r="E242" s="84">
        <v>911</v>
      </c>
      <c r="F242" s="85">
        <v>0</v>
      </c>
      <c r="G242" s="85">
        <v>15309989036</v>
      </c>
    </row>
    <row r="243" spans="1:7" x14ac:dyDescent="0.25">
      <c r="A243" s="81">
        <v>44196</v>
      </c>
      <c r="B243" s="99" t="s">
        <v>128</v>
      </c>
      <c r="C243" s="100" t="s">
        <v>252</v>
      </c>
      <c r="D243" s="84" t="s">
        <v>11</v>
      </c>
      <c r="E243" s="102">
        <v>911</v>
      </c>
      <c r="F243" s="97">
        <v>14339723034</v>
      </c>
      <c r="G243" s="85">
        <f t="shared" ref="G243:G266" si="5">F242</f>
        <v>0</v>
      </c>
    </row>
    <row r="244" spans="1:7" x14ac:dyDescent="0.25">
      <c r="A244" s="81">
        <v>44196</v>
      </c>
      <c r="B244" s="99" t="s">
        <v>128</v>
      </c>
      <c r="C244" s="100" t="s">
        <v>252</v>
      </c>
      <c r="D244" s="84" t="s">
        <v>11</v>
      </c>
      <c r="E244" s="84">
        <v>632</v>
      </c>
      <c r="F244" s="85">
        <v>0</v>
      </c>
      <c r="G244" s="85">
        <f t="shared" si="5"/>
        <v>14339723034</v>
      </c>
    </row>
    <row r="245" spans="1:7" x14ac:dyDescent="0.25">
      <c r="A245" s="81">
        <v>44196</v>
      </c>
      <c r="B245" s="82" t="s">
        <v>139</v>
      </c>
      <c r="C245" s="83" t="s">
        <v>135</v>
      </c>
      <c r="D245" s="84" t="s">
        <v>11</v>
      </c>
      <c r="E245" s="84">
        <v>641</v>
      </c>
      <c r="F245" s="85">
        <f>G247/1.1</f>
        <v>5709090.9090909082</v>
      </c>
      <c r="G245" s="85">
        <f t="shared" si="5"/>
        <v>0</v>
      </c>
    </row>
    <row r="246" spans="1:7" x14ac:dyDescent="0.25">
      <c r="A246" s="81">
        <v>44196</v>
      </c>
      <c r="B246" s="82" t="s">
        <v>139</v>
      </c>
      <c r="C246" s="83" t="s">
        <v>135</v>
      </c>
      <c r="D246" s="84" t="s">
        <v>11</v>
      </c>
      <c r="E246" s="84">
        <v>1331</v>
      </c>
      <c r="F246" s="85">
        <f>G247/11</f>
        <v>570909.09090909094</v>
      </c>
      <c r="G246" s="85">
        <v>0</v>
      </c>
    </row>
    <row r="247" spans="1:7" x14ac:dyDescent="0.25">
      <c r="A247" s="81">
        <v>44196</v>
      </c>
      <c r="B247" s="82" t="s">
        <v>139</v>
      </c>
      <c r="C247" s="83" t="s">
        <v>135</v>
      </c>
      <c r="D247" s="84" t="s">
        <v>11</v>
      </c>
      <c r="E247" s="84">
        <v>1111</v>
      </c>
      <c r="F247" s="85">
        <v>0</v>
      </c>
      <c r="G247" s="85">
        <v>6280000</v>
      </c>
    </row>
    <row r="248" spans="1:7" x14ac:dyDescent="0.25">
      <c r="A248" s="81">
        <v>44196</v>
      </c>
      <c r="B248" s="82" t="s">
        <v>153</v>
      </c>
      <c r="C248" s="83" t="s">
        <v>138</v>
      </c>
      <c r="D248" s="84" t="s">
        <v>11</v>
      </c>
      <c r="E248" s="84">
        <v>641</v>
      </c>
      <c r="F248" s="85">
        <f>G250/1.1</f>
        <v>3763636.3636363633</v>
      </c>
      <c r="G248" s="85">
        <f t="shared" si="5"/>
        <v>0</v>
      </c>
    </row>
    <row r="249" spans="1:7" x14ac:dyDescent="0.25">
      <c r="A249" s="81">
        <v>44196</v>
      </c>
      <c r="B249" s="82" t="s">
        <v>153</v>
      </c>
      <c r="C249" s="83" t="s">
        <v>138</v>
      </c>
      <c r="D249" s="84" t="s">
        <v>11</v>
      </c>
      <c r="E249" s="84">
        <v>1331</v>
      </c>
      <c r="F249" s="85">
        <f>G250/11</f>
        <v>376363.63636363635</v>
      </c>
      <c r="G249" s="85">
        <v>0</v>
      </c>
    </row>
    <row r="250" spans="1:7" x14ac:dyDescent="0.25">
      <c r="A250" s="81">
        <v>44196</v>
      </c>
      <c r="B250" s="82" t="s">
        <v>153</v>
      </c>
      <c r="C250" s="83" t="s">
        <v>138</v>
      </c>
      <c r="D250" s="84" t="s">
        <v>11</v>
      </c>
      <c r="E250" s="84">
        <v>1111</v>
      </c>
      <c r="F250" s="85">
        <v>0</v>
      </c>
      <c r="G250" s="85">
        <v>4140000</v>
      </c>
    </row>
    <row r="251" spans="1:7" x14ac:dyDescent="0.25">
      <c r="A251" s="81">
        <v>44196</v>
      </c>
      <c r="B251" s="82" t="s">
        <v>132</v>
      </c>
      <c r="C251" s="83" t="s">
        <v>253</v>
      </c>
      <c r="D251" s="84" t="s">
        <v>11</v>
      </c>
      <c r="E251" s="84">
        <v>911</v>
      </c>
      <c r="F251" s="85">
        <v>65805371</v>
      </c>
      <c r="G251" s="85">
        <f t="shared" si="5"/>
        <v>0</v>
      </c>
    </row>
    <row r="252" spans="1:7" x14ac:dyDescent="0.25">
      <c r="A252" s="81">
        <v>44196</v>
      </c>
      <c r="B252" s="82" t="s">
        <v>132</v>
      </c>
      <c r="C252" s="83" t="s">
        <v>253</v>
      </c>
      <c r="D252" s="84" t="s">
        <v>11</v>
      </c>
      <c r="E252" s="84">
        <v>641</v>
      </c>
      <c r="F252" s="85">
        <v>0</v>
      </c>
      <c r="G252" s="85">
        <f>F251</f>
        <v>65805371</v>
      </c>
    </row>
    <row r="253" spans="1:7" x14ac:dyDescent="0.25">
      <c r="A253" s="81">
        <v>44196</v>
      </c>
      <c r="B253" s="82" t="s">
        <v>220</v>
      </c>
      <c r="C253" s="83" t="s">
        <v>169</v>
      </c>
      <c r="D253" s="84" t="s">
        <v>11</v>
      </c>
      <c r="E253" s="84">
        <v>642</v>
      </c>
      <c r="F253" s="85">
        <v>28757645</v>
      </c>
      <c r="G253" s="85">
        <f t="shared" si="5"/>
        <v>0</v>
      </c>
    </row>
    <row r="254" spans="1:7" x14ac:dyDescent="0.25">
      <c r="A254" s="81">
        <v>44196</v>
      </c>
      <c r="B254" s="82" t="s">
        <v>220</v>
      </c>
      <c r="C254" s="83" t="s">
        <v>169</v>
      </c>
      <c r="D254" s="84" t="s">
        <v>11</v>
      </c>
      <c r="E254" s="84">
        <v>3344</v>
      </c>
      <c r="F254" s="85">
        <v>0</v>
      </c>
      <c r="G254" s="85">
        <f t="shared" si="5"/>
        <v>28757645</v>
      </c>
    </row>
    <row r="255" spans="1:7" x14ac:dyDescent="0.25">
      <c r="A255" s="81">
        <v>44196</v>
      </c>
      <c r="B255" s="82" t="s">
        <v>222</v>
      </c>
      <c r="C255" s="83" t="s">
        <v>168</v>
      </c>
      <c r="D255" s="84" t="s">
        <v>11</v>
      </c>
      <c r="E255" s="84">
        <v>642</v>
      </c>
      <c r="F255" s="85">
        <v>603150</v>
      </c>
      <c r="G255" s="85">
        <f t="shared" si="5"/>
        <v>0</v>
      </c>
    </row>
    <row r="256" spans="1:7" x14ac:dyDescent="0.25">
      <c r="A256" s="81">
        <v>44196</v>
      </c>
      <c r="B256" s="82" t="s">
        <v>222</v>
      </c>
      <c r="C256" s="83" t="s">
        <v>168</v>
      </c>
      <c r="D256" s="84" t="s">
        <v>11</v>
      </c>
      <c r="E256" s="84">
        <v>3384</v>
      </c>
      <c r="F256" s="85">
        <v>0</v>
      </c>
      <c r="G256" s="85">
        <f t="shared" si="5"/>
        <v>603150</v>
      </c>
    </row>
    <row r="257" spans="1:7" x14ac:dyDescent="0.25">
      <c r="A257" s="81">
        <v>44196</v>
      </c>
      <c r="B257" s="82" t="s">
        <v>222</v>
      </c>
      <c r="C257" s="83" t="s">
        <v>168</v>
      </c>
      <c r="D257" s="84" t="s">
        <v>11</v>
      </c>
      <c r="E257" s="84">
        <v>642</v>
      </c>
      <c r="F257" s="85">
        <v>201050</v>
      </c>
      <c r="G257" s="85">
        <f t="shared" si="5"/>
        <v>0</v>
      </c>
    </row>
    <row r="258" spans="1:7" x14ac:dyDescent="0.25">
      <c r="A258" s="81">
        <v>44196</v>
      </c>
      <c r="B258" s="82" t="s">
        <v>222</v>
      </c>
      <c r="C258" s="83" t="s">
        <v>168</v>
      </c>
      <c r="D258" s="84" t="s">
        <v>11</v>
      </c>
      <c r="E258" s="84">
        <v>3389</v>
      </c>
      <c r="F258" s="85">
        <v>0</v>
      </c>
      <c r="G258" s="85">
        <f t="shared" si="5"/>
        <v>201050</v>
      </c>
    </row>
    <row r="259" spans="1:7" x14ac:dyDescent="0.25">
      <c r="A259" s="81">
        <v>44196</v>
      </c>
      <c r="B259" s="82" t="s">
        <v>222</v>
      </c>
      <c r="C259" s="83" t="s">
        <v>168</v>
      </c>
      <c r="D259" s="84" t="s">
        <v>11</v>
      </c>
      <c r="E259" s="84">
        <v>642</v>
      </c>
      <c r="F259" s="85">
        <v>3618900</v>
      </c>
      <c r="G259" s="85">
        <f t="shared" si="5"/>
        <v>0</v>
      </c>
    </row>
    <row r="260" spans="1:7" x14ac:dyDescent="0.25">
      <c r="A260" s="81">
        <v>44196</v>
      </c>
      <c r="B260" s="82" t="s">
        <v>222</v>
      </c>
      <c r="C260" s="83" t="s">
        <v>168</v>
      </c>
      <c r="D260" s="84" t="s">
        <v>11</v>
      </c>
      <c r="E260" s="84">
        <v>3383</v>
      </c>
      <c r="F260" s="85">
        <v>0</v>
      </c>
      <c r="G260" s="85">
        <f t="shared" si="5"/>
        <v>3618900</v>
      </c>
    </row>
    <row r="261" spans="1:7" x14ac:dyDescent="0.25">
      <c r="A261" s="81">
        <v>44196</v>
      </c>
      <c r="B261" s="82" t="s">
        <v>231</v>
      </c>
      <c r="C261" s="83" t="s">
        <v>167</v>
      </c>
      <c r="D261" s="84" t="s">
        <v>11</v>
      </c>
      <c r="E261" s="84">
        <v>642</v>
      </c>
      <c r="F261" s="85">
        <v>4082129</v>
      </c>
      <c r="G261" s="85">
        <f t="shared" si="5"/>
        <v>0</v>
      </c>
    </row>
    <row r="262" spans="1:7" x14ac:dyDescent="0.25">
      <c r="A262" s="81">
        <v>44196</v>
      </c>
      <c r="B262" s="82" t="s">
        <v>231</v>
      </c>
      <c r="C262" s="83" t="s">
        <v>167</v>
      </c>
      <c r="D262" s="84" t="s">
        <v>11</v>
      </c>
      <c r="E262" s="84">
        <v>2421</v>
      </c>
      <c r="F262" s="85">
        <v>0</v>
      </c>
      <c r="G262" s="85">
        <f t="shared" si="5"/>
        <v>4082129</v>
      </c>
    </row>
    <row r="263" spans="1:7" x14ac:dyDescent="0.25">
      <c r="A263" s="81">
        <v>44196</v>
      </c>
      <c r="B263" s="82" t="s">
        <v>232</v>
      </c>
      <c r="C263" s="83" t="s">
        <v>162</v>
      </c>
      <c r="D263" s="84" t="s">
        <v>11</v>
      </c>
      <c r="E263" s="84">
        <v>642</v>
      </c>
      <c r="F263" s="85">
        <v>15769827</v>
      </c>
      <c r="G263" s="85">
        <f t="shared" si="5"/>
        <v>0</v>
      </c>
    </row>
    <row r="264" spans="1:7" x14ac:dyDescent="0.25">
      <c r="A264" s="81">
        <v>44196</v>
      </c>
      <c r="B264" s="82" t="s">
        <v>232</v>
      </c>
      <c r="C264" s="83" t="s">
        <v>162</v>
      </c>
      <c r="D264" s="84" t="s">
        <v>11</v>
      </c>
      <c r="E264" s="84">
        <v>2422</v>
      </c>
      <c r="F264" s="85">
        <v>0</v>
      </c>
      <c r="G264" s="85">
        <f t="shared" si="5"/>
        <v>15769827</v>
      </c>
    </row>
    <row r="265" spans="1:7" x14ac:dyDescent="0.25">
      <c r="A265" s="81">
        <v>44196</v>
      </c>
      <c r="B265" s="82" t="s">
        <v>233</v>
      </c>
      <c r="C265" s="83" t="s">
        <v>159</v>
      </c>
      <c r="D265" s="84" t="s">
        <v>11</v>
      </c>
      <c r="E265" s="84">
        <v>642</v>
      </c>
      <c r="F265" s="85">
        <v>6067045</v>
      </c>
      <c r="G265" s="85">
        <f t="shared" si="5"/>
        <v>0</v>
      </c>
    </row>
    <row r="266" spans="1:7" x14ac:dyDescent="0.25">
      <c r="A266" s="81">
        <v>44196</v>
      </c>
      <c r="B266" s="82" t="s">
        <v>233</v>
      </c>
      <c r="C266" s="83" t="s">
        <v>159</v>
      </c>
      <c r="D266" s="84" t="s">
        <v>11</v>
      </c>
      <c r="E266" s="84">
        <v>21413</v>
      </c>
      <c r="F266" s="85">
        <v>0</v>
      </c>
      <c r="G266" s="85">
        <f t="shared" si="5"/>
        <v>6067045</v>
      </c>
    </row>
    <row r="267" spans="1:7" ht="13.8" x14ac:dyDescent="0.25">
      <c r="A267" s="81">
        <v>44196</v>
      </c>
      <c r="B267" s="82" t="s">
        <v>158</v>
      </c>
      <c r="C267" s="83" t="s">
        <v>254</v>
      </c>
      <c r="D267" s="84" t="s">
        <v>11</v>
      </c>
      <c r="E267" s="84">
        <v>911</v>
      </c>
      <c r="F267" s="103">
        <v>790786756</v>
      </c>
      <c r="G267" s="85">
        <v>0</v>
      </c>
    </row>
    <row r="268" spans="1:7" ht="13.8" x14ac:dyDescent="0.25">
      <c r="A268" s="81">
        <v>44196</v>
      </c>
      <c r="B268" s="82" t="s">
        <v>158</v>
      </c>
      <c r="C268" s="83" t="s">
        <v>254</v>
      </c>
      <c r="D268" s="84" t="s">
        <v>11</v>
      </c>
      <c r="E268" s="84">
        <v>642</v>
      </c>
      <c r="F268" s="85">
        <v>0</v>
      </c>
      <c r="G268" s="103">
        <v>790786756</v>
      </c>
    </row>
    <row r="269" spans="1:7" ht="13.8" x14ac:dyDescent="0.25">
      <c r="A269" s="81">
        <v>44196</v>
      </c>
      <c r="B269" s="82" t="s">
        <v>236</v>
      </c>
      <c r="C269" s="100" t="s">
        <v>237</v>
      </c>
      <c r="D269" s="84" t="s">
        <v>11</v>
      </c>
      <c r="E269" s="84">
        <v>821</v>
      </c>
      <c r="F269" s="103">
        <v>22734775</v>
      </c>
      <c r="G269" s="85">
        <v>0</v>
      </c>
    </row>
    <row r="270" spans="1:7" ht="13.8" x14ac:dyDescent="0.25">
      <c r="A270" s="81">
        <v>44196</v>
      </c>
      <c r="B270" s="82" t="s">
        <v>236</v>
      </c>
      <c r="C270" s="100" t="s">
        <v>237</v>
      </c>
      <c r="D270" s="84" t="s">
        <v>11</v>
      </c>
      <c r="E270" s="84">
        <v>3334</v>
      </c>
      <c r="F270" s="85">
        <v>0</v>
      </c>
      <c r="G270" s="103">
        <v>22734775</v>
      </c>
    </row>
    <row r="271" spans="1:7" ht="13.8" x14ac:dyDescent="0.25">
      <c r="A271" s="81">
        <v>44196</v>
      </c>
      <c r="B271" s="82" t="s">
        <v>235</v>
      </c>
      <c r="C271" s="100" t="s">
        <v>250</v>
      </c>
      <c r="D271" s="84" t="s">
        <v>11</v>
      </c>
      <c r="E271" s="84">
        <v>911</v>
      </c>
      <c r="F271" s="103">
        <v>22734775</v>
      </c>
      <c r="G271" s="85">
        <v>0</v>
      </c>
    </row>
    <row r="272" spans="1:7" ht="13.8" x14ac:dyDescent="0.25">
      <c r="A272" s="81">
        <v>44196</v>
      </c>
      <c r="B272" s="82" t="s">
        <v>235</v>
      </c>
      <c r="C272" s="100" t="s">
        <v>250</v>
      </c>
      <c r="D272" s="84" t="s">
        <v>11</v>
      </c>
      <c r="E272" s="84">
        <v>821</v>
      </c>
      <c r="F272" s="85">
        <v>0</v>
      </c>
      <c r="G272" s="103">
        <v>22734775</v>
      </c>
    </row>
    <row r="273" spans="1:9" ht="13.8" x14ac:dyDescent="0.25">
      <c r="A273" s="81">
        <v>44196</v>
      </c>
      <c r="B273" s="82" t="s">
        <v>238</v>
      </c>
      <c r="C273" s="100" t="s">
        <v>13</v>
      </c>
      <c r="D273" s="84" t="s">
        <v>11</v>
      </c>
      <c r="E273" s="102">
        <v>421</v>
      </c>
      <c r="F273" s="103">
        <v>90939100</v>
      </c>
      <c r="G273" s="97">
        <v>0</v>
      </c>
    </row>
    <row r="274" spans="1:9" ht="13.8" x14ac:dyDescent="0.25">
      <c r="A274" s="81">
        <v>44196</v>
      </c>
      <c r="B274" s="82" t="s">
        <v>238</v>
      </c>
      <c r="C274" s="100" t="s">
        <v>13</v>
      </c>
      <c r="D274" s="84" t="s">
        <v>11</v>
      </c>
      <c r="E274" s="84">
        <v>911</v>
      </c>
      <c r="F274" s="103">
        <v>0</v>
      </c>
      <c r="G274" s="103">
        <v>90939100</v>
      </c>
    </row>
    <row r="275" spans="1:9" x14ac:dyDescent="0.25">
      <c r="A275" s="104"/>
      <c r="B275" s="105"/>
      <c r="C275" s="136" t="s">
        <v>14</v>
      </c>
      <c r="D275" s="136"/>
      <c r="E275" s="106"/>
      <c r="F275" s="107">
        <f>SUM(F8:F273)</f>
        <v>32274790862.299999</v>
      </c>
      <c r="G275" s="107">
        <f>SUM(G8:G274)</f>
        <v>32274790862.299999</v>
      </c>
    </row>
    <row r="276" spans="1:9" ht="13.8" x14ac:dyDescent="0.25">
      <c r="F276"/>
      <c r="I276" s="98"/>
    </row>
    <row r="277" spans="1:9" x14ac:dyDescent="0.25">
      <c r="A277" s="240" t="s">
        <v>15</v>
      </c>
      <c r="B277" s="240"/>
      <c r="E277" s="243" t="s">
        <v>255</v>
      </c>
      <c r="F277" s="243"/>
      <c r="G277" s="243"/>
    </row>
    <row r="278" spans="1:9" x14ac:dyDescent="0.25">
      <c r="F278" s="244" t="s">
        <v>16</v>
      </c>
      <c r="G278" s="244"/>
    </row>
  </sheetData>
  <autoFilter ref="A6:G275">
    <filterColumn colId="0" showButton="0"/>
    <filterColumn colId="5" showButton="0"/>
  </autoFilter>
  <sortState ref="A9:G215">
    <sortCondition ref="A8"/>
  </sortState>
  <mergeCells count="13">
    <mergeCell ref="A1:D1"/>
    <mergeCell ref="A277:B277"/>
    <mergeCell ref="E277:G277"/>
    <mergeCell ref="F278:G278"/>
    <mergeCell ref="A2:C2"/>
    <mergeCell ref="A3:G3"/>
    <mergeCell ref="A4:G4"/>
    <mergeCell ref="A6:B6"/>
    <mergeCell ref="C6:C7"/>
    <mergeCell ref="D6:D7"/>
    <mergeCell ref="E6:E7"/>
    <mergeCell ref="F6:G6"/>
    <mergeCell ref="F5:G5"/>
  </mergeCells>
  <pageMargins left="0.7" right="0.7" top="0.75" bottom="0.75" header="0.3" footer="0.3"/>
  <pageSetup scale="6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7" workbookViewId="0">
      <selection sqref="A1:F58"/>
    </sheetView>
  </sheetViews>
  <sheetFormatPr defaultColWidth="9.09765625" defaultRowHeight="13.2" x14ac:dyDescent="0.25"/>
  <cols>
    <col min="1" max="1" width="9.09765625" style="1" bestFit="1" customWidth="1"/>
    <col min="2" max="2" width="14.3984375" style="1" bestFit="1" customWidth="1"/>
    <col min="3" max="3" width="38.796875" style="1" customWidth="1"/>
    <col min="4" max="4" width="8" style="1" customWidth="1"/>
    <col min="5" max="5" width="16" style="1" customWidth="1"/>
    <col min="6" max="6" width="17.59765625" style="1" customWidth="1"/>
    <col min="7" max="16384" width="9.09765625" style="1"/>
  </cols>
  <sheetData>
    <row r="1" spans="1:6" ht="15.6" x14ac:dyDescent="0.3">
      <c r="A1" s="235" t="s">
        <v>87</v>
      </c>
      <c r="B1" s="235"/>
      <c r="C1" s="235"/>
      <c r="D1" s="235"/>
      <c r="E1" s="13"/>
      <c r="F1" s="13"/>
    </row>
    <row r="2" spans="1:6" x14ac:dyDescent="0.25">
      <c r="A2" s="227"/>
      <c r="B2" s="227"/>
      <c r="C2" s="227"/>
      <c r="D2" s="13"/>
      <c r="E2" s="13"/>
      <c r="F2" s="13"/>
    </row>
    <row r="3" spans="1:6" ht="20.399999999999999" x14ac:dyDescent="0.35">
      <c r="A3" s="239" t="s">
        <v>17</v>
      </c>
      <c r="B3" s="239"/>
      <c r="C3" s="239"/>
      <c r="D3" s="239"/>
      <c r="E3" s="239"/>
      <c r="F3" s="239"/>
    </row>
    <row r="4" spans="1:6" x14ac:dyDescent="0.25">
      <c r="A4" s="252" t="s">
        <v>88</v>
      </c>
      <c r="B4" s="252"/>
      <c r="C4" s="252"/>
      <c r="D4" s="252"/>
      <c r="E4" s="252"/>
      <c r="F4" s="252"/>
    </row>
    <row r="5" spans="1:6" x14ac:dyDescent="0.25">
      <c r="A5" s="229" t="s">
        <v>558</v>
      </c>
      <c r="B5" s="229"/>
      <c r="C5" s="229"/>
      <c r="D5" s="229"/>
      <c r="E5" s="229"/>
      <c r="F5" s="229"/>
    </row>
    <row r="6" spans="1:6" x14ac:dyDescent="0.25">
      <c r="E6" s="242" t="s">
        <v>125</v>
      </c>
      <c r="F6" s="242"/>
    </row>
    <row r="7" spans="1:6" ht="13.8" x14ac:dyDescent="0.25">
      <c r="A7" s="233" t="s">
        <v>2</v>
      </c>
      <c r="B7" s="233"/>
      <c r="C7" s="233" t="s">
        <v>3</v>
      </c>
      <c r="D7" s="233" t="s">
        <v>18</v>
      </c>
      <c r="E7" s="233" t="s">
        <v>19</v>
      </c>
      <c r="F7" s="233"/>
    </row>
    <row r="8" spans="1:6" ht="13.8" x14ac:dyDescent="0.25">
      <c r="A8" s="16" t="s">
        <v>7</v>
      </c>
      <c r="B8" s="16" t="s">
        <v>8</v>
      </c>
      <c r="C8" s="233"/>
      <c r="D8" s="233"/>
      <c r="E8" s="17" t="s">
        <v>9</v>
      </c>
      <c r="F8" s="17" t="s">
        <v>10</v>
      </c>
    </row>
    <row r="9" spans="1:6" ht="13.8" x14ac:dyDescent="0.25">
      <c r="A9" s="16"/>
      <c r="B9" s="16"/>
      <c r="C9" s="220" t="s">
        <v>20</v>
      </c>
      <c r="D9" s="220"/>
      <c r="E9" s="225"/>
      <c r="F9" s="110"/>
    </row>
    <row r="10" spans="1:6" ht="13.8" x14ac:dyDescent="0.25">
      <c r="A10" s="16"/>
      <c r="B10" s="16"/>
      <c r="C10" s="220" t="s">
        <v>532</v>
      </c>
      <c r="D10" s="220"/>
      <c r="E10" s="179"/>
      <c r="F10" s="110"/>
    </row>
    <row r="11" spans="1:6" x14ac:dyDescent="0.25">
      <c r="A11" s="81">
        <v>44105</v>
      </c>
      <c r="B11" s="82" t="s">
        <v>445</v>
      </c>
      <c r="C11" s="83" t="s">
        <v>444</v>
      </c>
      <c r="D11" s="84">
        <v>112114</v>
      </c>
      <c r="E11" s="85">
        <v>8882036.834999999</v>
      </c>
      <c r="F11" s="85">
        <v>0</v>
      </c>
    </row>
    <row r="12" spans="1:6" x14ac:dyDescent="0.25">
      <c r="A12" s="81">
        <v>44105</v>
      </c>
      <c r="B12" s="82" t="s">
        <v>446</v>
      </c>
      <c r="C12" s="83" t="s">
        <v>447</v>
      </c>
      <c r="D12" s="84">
        <v>112114</v>
      </c>
      <c r="E12" s="85">
        <v>3806587.2149999999</v>
      </c>
      <c r="F12" s="85">
        <v>0</v>
      </c>
    </row>
    <row r="13" spans="1:6" x14ac:dyDescent="0.25">
      <c r="A13" s="81">
        <v>44106</v>
      </c>
      <c r="B13" s="82" t="s">
        <v>218</v>
      </c>
      <c r="C13" s="83" t="s">
        <v>177</v>
      </c>
      <c r="D13" s="84">
        <v>642</v>
      </c>
      <c r="E13" s="85">
        <v>45454.545454545456</v>
      </c>
      <c r="F13" s="85">
        <v>0</v>
      </c>
    </row>
    <row r="14" spans="1:6" x14ac:dyDescent="0.25">
      <c r="A14" s="81">
        <v>44107</v>
      </c>
      <c r="B14" s="82" t="s">
        <v>195</v>
      </c>
      <c r="C14" s="83" t="s">
        <v>180</v>
      </c>
      <c r="D14" s="84">
        <v>642</v>
      </c>
      <c r="E14" s="85">
        <v>1800</v>
      </c>
      <c r="F14" s="85">
        <v>0</v>
      </c>
    </row>
    <row r="15" spans="1:6" x14ac:dyDescent="0.25">
      <c r="A15" s="81">
        <v>44108</v>
      </c>
      <c r="B15" s="82" t="s">
        <v>197</v>
      </c>
      <c r="C15" s="83" t="s">
        <v>181</v>
      </c>
      <c r="D15" s="84">
        <v>642</v>
      </c>
      <c r="E15" s="85">
        <v>1818.1818181818182</v>
      </c>
      <c r="F15" s="85">
        <v>0</v>
      </c>
    </row>
    <row r="16" spans="1:6" x14ac:dyDescent="0.25">
      <c r="A16" s="81">
        <v>44109</v>
      </c>
      <c r="B16" s="82" t="s">
        <v>194</v>
      </c>
      <c r="C16" s="83" t="s">
        <v>185</v>
      </c>
      <c r="D16" s="84">
        <v>642</v>
      </c>
      <c r="E16" s="85">
        <v>32727.272727272728</v>
      </c>
      <c r="F16" s="85">
        <v>0</v>
      </c>
    </row>
    <row r="17" spans="1:6" x14ac:dyDescent="0.25">
      <c r="A17" s="81">
        <v>44110</v>
      </c>
      <c r="B17" s="82" t="s">
        <v>198</v>
      </c>
      <c r="C17" s="83" t="s">
        <v>188</v>
      </c>
      <c r="D17" s="84">
        <v>642</v>
      </c>
      <c r="E17" s="85">
        <v>4545.454545454545</v>
      </c>
      <c r="F17" s="85">
        <v>0</v>
      </c>
    </row>
    <row r="18" spans="1:6" x14ac:dyDescent="0.25">
      <c r="A18" s="81">
        <v>44131</v>
      </c>
      <c r="B18" s="82" t="s">
        <v>150</v>
      </c>
      <c r="C18" s="83" t="s">
        <v>155</v>
      </c>
      <c r="D18" s="84">
        <v>641</v>
      </c>
      <c r="E18" s="85">
        <v>317810.63636363635</v>
      </c>
      <c r="F18" s="85">
        <v>0</v>
      </c>
    </row>
    <row r="19" spans="1:6" x14ac:dyDescent="0.25">
      <c r="A19" s="81">
        <v>44132</v>
      </c>
      <c r="B19" s="82" t="s">
        <v>149</v>
      </c>
      <c r="C19" s="83" t="s">
        <v>156</v>
      </c>
      <c r="D19" s="84">
        <v>641</v>
      </c>
      <c r="E19" s="85">
        <v>336822.72727272729</v>
      </c>
      <c r="F19" s="85">
        <v>0</v>
      </c>
    </row>
    <row r="20" spans="1:6" x14ac:dyDescent="0.25">
      <c r="A20" s="81">
        <v>44134</v>
      </c>
      <c r="B20" s="82" t="s">
        <v>148</v>
      </c>
      <c r="C20" s="83" t="s">
        <v>157</v>
      </c>
      <c r="D20" s="84">
        <v>641</v>
      </c>
      <c r="E20" s="85">
        <v>669540.90909090906</v>
      </c>
      <c r="F20" s="85">
        <v>0</v>
      </c>
    </row>
    <row r="21" spans="1:6" x14ac:dyDescent="0.25">
      <c r="A21" s="81">
        <v>44135</v>
      </c>
      <c r="B21" s="82" t="s">
        <v>151</v>
      </c>
      <c r="C21" s="83" t="s">
        <v>435</v>
      </c>
      <c r="D21" s="84">
        <v>642</v>
      </c>
      <c r="E21" s="85">
        <v>400000</v>
      </c>
      <c r="F21" s="85">
        <v>0</v>
      </c>
    </row>
    <row r="22" spans="1:6" x14ac:dyDescent="0.25">
      <c r="A22" s="81">
        <v>44135</v>
      </c>
      <c r="B22" s="82" t="s">
        <v>147</v>
      </c>
      <c r="C22" s="83" t="s">
        <v>133</v>
      </c>
      <c r="D22" s="84">
        <v>641</v>
      </c>
      <c r="E22" s="85">
        <v>632975.18181818177</v>
      </c>
      <c r="F22" s="85">
        <v>0</v>
      </c>
    </row>
    <row r="23" spans="1:6" x14ac:dyDescent="0.25">
      <c r="A23" s="81">
        <v>44135</v>
      </c>
      <c r="B23" s="82" t="s">
        <v>146</v>
      </c>
      <c r="C23" s="83" t="s">
        <v>136</v>
      </c>
      <c r="D23" s="84">
        <v>641</v>
      </c>
      <c r="E23" s="85">
        <v>288429.72727272729</v>
      </c>
      <c r="F23" s="85">
        <v>0</v>
      </c>
    </row>
    <row r="24" spans="1:6" x14ac:dyDescent="0.25">
      <c r="A24" s="81">
        <v>44136</v>
      </c>
      <c r="B24" s="82" t="s">
        <v>199</v>
      </c>
      <c r="C24" s="83" t="s">
        <v>175</v>
      </c>
      <c r="D24" s="84">
        <v>642</v>
      </c>
      <c r="E24" s="85">
        <v>1800</v>
      </c>
      <c r="F24" s="85">
        <v>0</v>
      </c>
    </row>
    <row r="25" spans="1:6" x14ac:dyDescent="0.25">
      <c r="A25" s="81">
        <v>44136</v>
      </c>
      <c r="B25" s="82" t="s">
        <v>216</v>
      </c>
      <c r="C25" s="83" t="s">
        <v>441</v>
      </c>
      <c r="D25" s="84">
        <v>641</v>
      </c>
      <c r="E25" s="85">
        <v>82719.363636363632</v>
      </c>
      <c r="F25" s="85">
        <v>0</v>
      </c>
    </row>
    <row r="26" spans="1:6" x14ac:dyDescent="0.25">
      <c r="A26" s="81">
        <v>44150</v>
      </c>
      <c r="B26" s="82" t="s">
        <v>217</v>
      </c>
      <c r="C26" s="83" t="s">
        <v>178</v>
      </c>
      <c r="D26" s="84">
        <v>642</v>
      </c>
      <c r="E26" s="85">
        <v>45454.545454545456</v>
      </c>
      <c r="F26" s="85">
        <v>0</v>
      </c>
    </row>
    <row r="27" spans="1:6" x14ac:dyDescent="0.25">
      <c r="A27" s="81">
        <v>44154</v>
      </c>
      <c r="B27" s="82" t="s">
        <v>200</v>
      </c>
      <c r="C27" s="83" t="s">
        <v>180</v>
      </c>
      <c r="D27" s="84">
        <v>642</v>
      </c>
      <c r="E27" s="85">
        <v>1800</v>
      </c>
      <c r="F27" s="85">
        <v>0</v>
      </c>
    </row>
    <row r="28" spans="1:6" x14ac:dyDescent="0.25">
      <c r="A28" s="81">
        <v>44156</v>
      </c>
      <c r="B28" s="82" t="s">
        <v>201</v>
      </c>
      <c r="C28" s="83" t="s">
        <v>184</v>
      </c>
      <c r="D28" s="84">
        <v>642</v>
      </c>
      <c r="E28" s="85">
        <v>1818.1818181818182</v>
      </c>
      <c r="F28" s="85">
        <v>0</v>
      </c>
    </row>
    <row r="29" spans="1:6" x14ac:dyDescent="0.25">
      <c r="A29" s="81">
        <v>44157</v>
      </c>
      <c r="B29" s="82" t="s">
        <v>202</v>
      </c>
      <c r="C29" s="83" t="s">
        <v>189</v>
      </c>
      <c r="D29" s="84">
        <v>642</v>
      </c>
      <c r="E29" s="85">
        <v>10909.09090909091</v>
      </c>
      <c r="F29" s="85">
        <v>0</v>
      </c>
    </row>
    <row r="30" spans="1:6" x14ac:dyDescent="0.25">
      <c r="A30" s="81">
        <v>44158</v>
      </c>
      <c r="B30" s="82" t="s">
        <v>203</v>
      </c>
      <c r="C30" s="83" t="s">
        <v>182</v>
      </c>
      <c r="D30" s="84">
        <v>641</v>
      </c>
      <c r="E30" s="85">
        <v>10909.09090909091</v>
      </c>
      <c r="F30" s="85">
        <v>0</v>
      </c>
    </row>
    <row r="31" spans="1:6" x14ac:dyDescent="0.25">
      <c r="A31" s="81">
        <v>44159</v>
      </c>
      <c r="B31" s="82" t="s">
        <v>204</v>
      </c>
      <c r="C31" s="83" t="s">
        <v>186</v>
      </c>
      <c r="D31" s="84">
        <v>641</v>
      </c>
      <c r="E31" s="85">
        <v>36363.63636363636</v>
      </c>
      <c r="F31" s="85">
        <v>0</v>
      </c>
    </row>
    <row r="32" spans="1:6" x14ac:dyDescent="0.25">
      <c r="A32" s="81">
        <v>44160</v>
      </c>
      <c r="B32" s="82" t="s">
        <v>205</v>
      </c>
      <c r="C32" s="83" t="s">
        <v>191</v>
      </c>
      <c r="D32" s="84">
        <v>641</v>
      </c>
      <c r="E32" s="85">
        <v>1800</v>
      </c>
      <c r="F32" s="85">
        <v>0</v>
      </c>
    </row>
    <row r="33" spans="1:6" x14ac:dyDescent="0.25">
      <c r="A33" s="81">
        <v>44161</v>
      </c>
      <c r="B33" s="82" t="s">
        <v>215</v>
      </c>
      <c r="C33" s="83" t="s">
        <v>192</v>
      </c>
      <c r="D33" s="84">
        <v>641</v>
      </c>
      <c r="E33" s="85">
        <v>22727.272727272728</v>
      </c>
      <c r="F33" s="85">
        <v>0</v>
      </c>
    </row>
    <row r="34" spans="1:6" x14ac:dyDescent="0.25">
      <c r="A34" s="81">
        <v>44165</v>
      </c>
      <c r="B34" s="82" t="s">
        <v>144</v>
      </c>
      <c r="C34" s="83" t="s">
        <v>434</v>
      </c>
      <c r="D34" s="84">
        <v>642</v>
      </c>
      <c r="E34" s="85">
        <v>400000</v>
      </c>
      <c r="F34" s="85">
        <v>0</v>
      </c>
    </row>
    <row r="35" spans="1:6" x14ac:dyDescent="0.25">
      <c r="A35" s="81">
        <v>44165</v>
      </c>
      <c r="B35" s="82" t="s">
        <v>143</v>
      </c>
      <c r="C35" s="83" t="s">
        <v>134</v>
      </c>
      <c r="D35" s="84">
        <v>641</v>
      </c>
      <c r="E35" s="85">
        <v>870581.8</v>
      </c>
      <c r="F35" s="85">
        <v>0</v>
      </c>
    </row>
    <row r="36" spans="1:6" x14ac:dyDescent="0.25">
      <c r="A36" s="81">
        <v>44165</v>
      </c>
      <c r="B36" s="82" t="s">
        <v>142</v>
      </c>
      <c r="C36" s="83" t="s">
        <v>137</v>
      </c>
      <c r="D36" s="84">
        <v>641</v>
      </c>
      <c r="E36" s="85">
        <v>401818.18181818182</v>
      </c>
      <c r="F36" s="85">
        <v>0</v>
      </c>
    </row>
    <row r="37" spans="1:6" x14ac:dyDescent="0.25">
      <c r="A37" s="81">
        <v>44166</v>
      </c>
      <c r="B37" s="82" t="s">
        <v>206</v>
      </c>
      <c r="C37" s="83" t="s">
        <v>176</v>
      </c>
      <c r="D37" s="84">
        <v>642</v>
      </c>
      <c r="E37" s="85">
        <v>1800</v>
      </c>
      <c r="F37" s="85">
        <v>0</v>
      </c>
    </row>
    <row r="38" spans="1:6" x14ac:dyDescent="0.25">
      <c r="A38" s="81">
        <v>44166</v>
      </c>
      <c r="B38" s="82" t="s">
        <v>213</v>
      </c>
      <c r="C38" s="83" t="s">
        <v>439</v>
      </c>
      <c r="D38" s="84">
        <v>641</v>
      </c>
      <c r="E38" s="85">
        <v>72727.272727272721</v>
      </c>
      <c r="F38" s="85">
        <v>0</v>
      </c>
    </row>
    <row r="39" spans="1:6" x14ac:dyDescent="0.25">
      <c r="A39" s="81">
        <v>44167</v>
      </c>
      <c r="B39" s="82" t="s">
        <v>214</v>
      </c>
      <c r="C39" s="83" t="s">
        <v>179</v>
      </c>
      <c r="D39" s="84">
        <v>642</v>
      </c>
      <c r="E39" s="85">
        <v>45454.545454545456</v>
      </c>
      <c r="F39" s="85">
        <v>0</v>
      </c>
    </row>
    <row r="40" spans="1:6" x14ac:dyDescent="0.25">
      <c r="A40" s="81">
        <v>44168</v>
      </c>
      <c r="B40" s="82" t="s">
        <v>207</v>
      </c>
      <c r="C40" s="83" t="s">
        <v>180</v>
      </c>
      <c r="D40" s="84">
        <v>642</v>
      </c>
      <c r="E40" s="85">
        <v>1800</v>
      </c>
      <c r="F40" s="85">
        <v>0</v>
      </c>
    </row>
    <row r="41" spans="1:6" x14ac:dyDescent="0.25">
      <c r="A41" s="81">
        <v>44169</v>
      </c>
      <c r="B41" s="82" t="s">
        <v>193</v>
      </c>
      <c r="C41" s="83" t="s">
        <v>437</v>
      </c>
      <c r="D41" s="84">
        <v>642</v>
      </c>
      <c r="E41" s="85">
        <v>31818.18181818182</v>
      </c>
      <c r="F41" s="85">
        <v>0</v>
      </c>
    </row>
    <row r="42" spans="1:6" x14ac:dyDescent="0.25">
      <c r="A42" s="81">
        <v>44170</v>
      </c>
      <c r="B42" s="82" t="s">
        <v>212</v>
      </c>
      <c r="C42" s="83" t="s">
        <v>440</v>
      </c>
      <c r="D42" s="84">
        <v>642</v>
      </c>
      <c r="E42" s="85">
        <v>54500</v>
      </c>
      <c r="F42" s="85">
        <v>0</v>
      </c>
    </row>
    <row r="43" spans="1:6" x14ac:dyDescent="0.25">
      <c r="A43" s="81">
        <v>44172</v>
      </c>
      <c r="B43" s="82" t="s">
        <v>211</v>
      </c>
      <c r="C43" s="83" t="s">
        <v>438</v>
      </c>
      <c r="D43" s="84">
        <v>642</v>
      </c>
      <c r="E43" s="85">
        <v>12884.90909090909</v>
      </c>
      <c r="F43" s="85">
        <v>0</v>
      </c>
    </row>
    <row r="44" spans="1:6" x14ac:dyDescent="0.25">
      <c r="A44" s="81">
        <v>44173</v>
      </c>
      <c r="B44" s="82" t="s">
        <v>141</v>
      </c>
      <c r="C44" s="83" t="s">
        <v>154</v>
      </c>
      <c r="D44" s="84">
        <v>641</v>
      </c>
      <c r="E44" s="85">
        <v>524000</v>
      </c>
      <c r="F44" s="85">
        <v>0</v>
      </c>
    </row>
    <row r="45" spans="1:6" x14ac:dyDescent="0.25">
      <c r="A45" s="81">
        <v>44180</v>
      </c>
      <c r="B45" s="82" t="s">
        <v>208</v>
      </c>
      <c r="C45" s="83" t="s">
        <v>183</v>
      </c>
      <c r="D45" s="84">
        <v>642</v>
      </c>
      <c r="E45" s="85">
        <v>1818.1818181818182</v>
      </c>
      <c r="F45" s="85">
        <v>0</v>
      </c>
    </row>
    <row r="46" spans="1:6" x14ac:dyDescent="0.25">
      <c r="A46" s="81">
        <v>44180</v>
      </c>
      <c r="B46" s="82" t="s">
        <v>209</v>
      </c>
      <c r="C46" s="83" t="s">
        <v>190</v>
      </c>
      <c r="D46" s="84">
        <v>642</v>
      </c>
      <c r="E46" s="85">
        <v>1818.1818181818182</v>
      </c>
      <c r="F46" s="85">
        <v>0</v>
      </c>
    </row>
    <row r="47" spans="1:6" x14ac:dyDescent="0.25">
      <c r="A47" s="81">
        <v>44187</v>
      </c>
      <c r="B47" s="82" t="s">
        <v>210</v>
      </c>
      <c r="C47" s="83" t="s">
        <v>187</v>
      </c>
      <c r="D47" s="84">
        <v>642</v>
      </c>
      <c r="E47" s="85">
        <v>35090.909090909088</v>
      </c>
      <c r="F47" s="85">
        <v>0</v>
      </c>
    </row>
    <row r="48" spans="1:6" x14ac:dyDescent="0.25">
      <c r="A48" s="81">
        <v>44189</v>
      </c>
      <c r="B48" s="82" t="s">
        <v>145</v>
      </c>
      <c r="C48" s="83" t="s">
        <v>436</v>
      </c>
      <c r="D48" s="84">
        <v>641</v>
      </c>
      <c r="E48" s="85">
        <v>31818.18181818182</v>
      </c>
      <c r="F48" s="85">
        <v>0</v>
      </c>
    </row>
    <row r="49" spans="1:8" x14ac:dyDescent="0.25">
      <c r="A49" s="81">
        <v>44196</v>
      </c>
      <c r="B49" s="82" t="s">
        <v>140</v>
      </c>
      <c r="C49" s="83" t="s">
        <v>433</v>
      </c>
      <c r="D49" s="84">
        <v>641</v>
      </c>
      <c r="E49" s="85">
        <v>400000</v>
      </c>
      <c r="F49" s="85">
        <v>0</v>
      </c>
    </row>
    <row r="50" spans="1:8" x14ac:dyDescent="0.25">
      <c r="A50" s="81">
        <v>44196</v>
      </c>
      <c r="B50" s="82" t="s">
        <v>139</v>
      </c>
      <c r="C50" s="83" t="s">
        <v>135</v>
      </c>
      <c r="D50" s="84">
        <v>642</v>
      </c>
      <c r="E50" s="85">
        <v>570909.09090909094</v>
      </c>
      <c r="F50" s="85">
        <v>0</v>
      </c>
    </row>
    <row r="51" spans="1:8" x14ac:dyDescent="0.25">
      <c r="A51" s="81">
        <v>44196</v>
      </c>
      <c r="B51" s="82" t="s">
        <v>153</v>
      </c>
      <c r="C51" s="83" t="s">
        <v>138</v>
      </c>
      <c r="D51" s="84">
        <v>641</v>
      </c>
      <c r="E51" s="85">
        <v>376363.63636363635</v>
      </c>
      <c r="F51" s="85">
        <v>0</v>
      </c>
    </row>
    <row r="52" spans="1:8" x14ac:dyDescent="0.25">
      <c r="A52" s="81"/>
      <c r="B52" s="99"/>
      <c r="C52" s="222" t="s">
        <v>532</v>
      </c>
      <c r="D52" s="84"/>
      <c r="E52" s="85"/>
      <c r="F52" s="85"/>
    </row>
    <row r="53" spans="1:8" ht="13.8" x14ac:dyDescent="0.25">
      <c r="A53" s="39"/>
      <c r="B53" s="19"/>
      <c r="C53" s="221" t="s">
        <v>113</v>
      </c>
      <c r="D53" s="220"/>
      <c r="E53" s="110">
        <v>753737530</v>
      </c>
      <c r="F53" s="225">
        <v>753737530</v>
      </c>
    </row>
    <row r="54" spans="1:8" ht="13.8" x14ac:dyDescent="0.25">
      <c r="A54" s="39"/>
      <c r="B54" s="19"/>
      <c r="C54" s="221" t="s">
        <v>22</v>
      </c>
      <c r="D54" s="220"/>
      <c r="E54" s="22">
        <v>0</v>
      </c>
      <c r="F54" s="22">
        <v>0</v>
      </c>
    </row>
    <row r="55" spans="1:8" ht="13.8" x14ac:dyDescent="0.25">
      <c r="A55" s="3"/>
      <c r="B55" s="7"/>
      <c r="C55" s="8"/>
      <c r="D55" s="8"/>
      <c r="E55" s="8"/>
      <c r="F55" s="8"/>
    </row>
    <row r="56" spans="1:8" ht="13.8" x14ac:dyDescent="0.25">
      <c r="D56" s="234" t="s">
        <v>234</v>
      </c>
      <c r="E56" s="234"/>
      <c r="F56" s="234"/>
      <c r="G56" s="11"/>
      <c r="H56" s="11"/>
    </row>
    <row r="57" spans="1:8" ht="13.8" x14ac:dyDescent="0.25">
      <c r="A57" s="230" t="s">
        <v>27</v>
      </c>
      <c r="B57" s="230"/>
      <c r="D57" s="230" t="s">
        <v>28</v>
      </c>
      <c r="E57" s="230"/>
      <c r="F57" s="230"/>
    </row>
    <row r="58" spans="1:8" x14ac:dyDescent="0.25">
      <c r="A58" s="231" t="s">
        <v>29</v>
      </c>
      <c r="B58" s="231"/>
      <c r="D58" s="231" t="s">
        <v>29</v>
      </c>
      <c r="E58" s="231"/>
      <c r="F58" s="231"/>
    </row>
    <row r="59" spans="1:8" ht="13.8" x14ac:dyDescent="0.25">
      <c r="B59" s="10"/>
    </row>
    <row r="60" spans="1:8" ht="13.8" x14ac:dyDescent="0.25">
      <c r="B60" s="10"/>
    </row>
    <row r="61" spans="1:8" ht="13.8" x14ac:dyDescent="0.25">
      <c r="A61" s="230"/>
      <c r="B61" s="230"/>
    </row>
    <row r="63" spans="1:8" ht="13.8" x14ac:dyDescent="0.25">
      <c r="B63" s="219"/>
    </row>
  </sheetData>
  <mergeCells count="16">
    <mergeCell ref="E6:F6"/>
    <mergeCell ref="A1:D1"/>
    <mergeCell ref="A2:C2"/>
    <mergeCell ref="A3:F3"/>
    <mergeCell ref="A4:F4"/>
    <mergeCell ref="A5:F5"/>
    <mergeCell ref="A58:B58"/>
    <mergeCell ref="D58:F58"/>
    <mergeCell ref="A61:B61"/>
    <mergeCell ref="A7:B7"/>
    <mergeCell ref="C7:C8"/>
    <mergeCell ref="D7:D8"/>
    <mergeCell ref="E7:F7"/>
    <mergeCell ref="D56:F56"/>
    <mergeCell ref="A57:B57"/>
    <mergeCell ref="D57:F5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sqref="A1:F31"/>
    </sheetView>
  </sheetViews>
  <sheetFormatPr defaultColWidth="9.09765625" defaultRowHeight="13.2" x14ac:dyDescent="0.25"/>
  <cols>
    <col min="1" max="1" width="9.09765625" style="1" bestFit="1" customWidth="1"/>
    <col min="2" max="2" width="14.3984375" style="1" bestFit="1" customWidth="1"/>
    <col min="3" max="3" width="34.19921875" style="1" customWidth="1"/>
    <col min="4" max="4" width="8" style="1" customWidth="1"/>
    <col min="5" max="5" width="16" style="1" customWidth="1"/>
    <col min="6" max="6" width="17.59765625" style="1" customWidth="1"/>
    <col min="7" max="16384" width="9.09765625" style="1"/>
  </cols>
  <sheetData>
    <row r="1" spans="1:6" ht="15.6" x14ac:dyDescent="0.3">
      <c r="A1" s="235" t="s">
        <v>87</v>
      </c>
      <c r="B1" s="235"/>
      <c r="C1" s="235"/>
      <c r="D1" s="235"/>
      <c r="E1" s="13"/>
      <c r="F1" s="13"/>
    </row>
    <row r="2" spans="1:6" x14ac:dyDescent="0.25">
      <c r="A2" s="227"/>
      <c r="B2" s="227"/>
      <c r="C2" s="227"/>
      <c r="D2" s="13"/>
      <c r="E2" s="13"/>
      <c r="F2" s="13"/>
    </row>
    <row r="3" spans="1:6" ht="20.399999999999999" x14ac:dyDescent="0.35">
      <c r="A3" s="239" t="s">
        <v>17</v>
      </c>
      <c r="B3" s="239"/>
      <c r="C3" s="239"/>
      <c r="D3" s="239"/>
      <c r="E3" s="239"/>
      <c r="F3" s="239"/>
    </row>
    <row r="4" spans="1:6" x14ac:dyDescent="0.25">
      <c r="A4" s="252" t="s">
        <v>88</v>
      </c>
      <c r="B4" s="252"/>
      <c r="C4" s="252"/>
      <c r="D4" s="252"/>
      <c r="E4" s="252"/>
      <c r="F4" s="252"/>
    </row>
    <row r="5" spans="1:6" x14ac:dyDescent="0.25">
      <c r="A5" s="229" t="s">
        <v>556</v>
      </c>
      <c r="B5" s="229"/>
      <c r="C5" s="229"/>
      <c r="D5" s="229"/>
      <c r="E5" s="229"/>
      <c r="F5" s="229"/>
    </row>
    <row r="6" spans="1:6" x14ac:dyDescent="0.25">
      <c r="E6" s="242" t="s">
        <v>125</v>
      </c>
      <c r="F6" s="242"/>
    </row>
    <row r="7" spans="1:6" ht="13.8" x14ac:dyDescent="0.25">
      <c r="A7" s="233" t="s">
        <v>2</v>
      </c>
      <c r="B7" s="233"/>
      <c r="C7" s="233" t="s">
        <v>3</v>
      </c>
      <c r="D7" s="233" t="s">
        <v>18</v>
      </c>
      <c r="E7" s="233" t="s">
        <v>19</v>
      </c>
      <c r="F7" s="233"/>
    </row>
    <row r="8" spans="1:6" ht="13.8" x14ac:dyDescent="0.25">
      <c r="A8" s="16" t="s">
        <v>7</v>
      </c>
      <c r="B8" s="16" t="s">
        <v>8</v>
      </c>
      <c r="C8" s="233"/>
      <c r="D8" s="233"/>
      <c r="E8" s="17" t="s">
        <v>9</v>
      </c>
      <c r="F8" s="17" t="s">
        <v>10</v>
      </c>
    </row>
    <row r="9" spans="1:6" ht="13.8" x14ac:dyDescent="0.25">
      <c r="A9" s="16"/>
      <c r="B9" s="16"/>
      <c r="C9" s="220" t="s">
        <v>20</v>
      </c>
      <c r="D9" s="220"/>
      <c r="E9" s="225"/>
      <c r="F9" s="110"/>
    </row>
    <row r="10" spans="1:6" ht="13.8" x14ac:dyDescent="0.25">
      <c r="A10" s="16"/>
      <c r="B10" s="16"/>
      <c r="C10" s="220" t="s">
        <v>532</v>
      </c>
      <c r="D10" s="220"/>
      <c r="E10" s="179"/>
      <c r="F10" s="110"/>
    </row>
    <row r="11" spans="1:6" x14ac:dyDescent="0.25">
      <c r="A11" s="81">
        <v>44107</v>
      </c>
      <c r="B11" s="99" t="s">
        <v>97</v>
      </c>
      <c r="C11" s="100" t="s">
        <v>105</v>
      </c>
      <c r="D11" s="84">
        <v>131</v>
      </c>
      <c r="E11" s="85">
        <v>0</v>
      </c>
      <c r="F11" s="85">
        <v>783809.5</v>
      </c>
    </row>
    <row r="12" spans="1:6" x14ac:dyDescent="0.25">
      <c r="A12" s="81">
        <v>44114</v>
      </c>
      <c r="B12" s="99" t="s">
        <v>98</v>
      </c>
      <c r="C12" s="100" t="s">
        <v>106</v>
      </c>
      <c r="D12" s="84">
        <v>131</v>
      </c>
      <c r="E12" s="85">
        <v>0</v>
      </c>
      <c r="F12" s="85">
        <v>60750.5</v>
      </c>
    </row>
    <row r="13" spans="1:6" ht="26.4" x14ac:dyDescent="0.25">
      <c r="A13" s="81">
        <v>44118</v>
      </c>
      <c r="B13" s="99" t="s">
        <v>99</v>
      </c>
      <c r="C13" s="100" t="s">
        <v>107</v>
      </c>
      <c r="D13" s="84">
        <v>131</v>
      </c>
      <c r="E13" s="85">
        <v>0</v>
      </c>
      <c r="F13" s="85">
        <v>778842.25</v>
      </c>
    </row>
    <row r="14" spans="1:6" x14ac:dyDescent="0.25">
      <c r="A14" s="81">
        <v>44131</v>
      </c>
      <c r="B14" s="99" t="s">
        <v>100</v>
      </c>
      <c r="C14" s="100" t="s">
        <v>108</v>
      </c>
      <c r="D14" s="84">
        <v>131</v>
      </c>
      <c r="E14" s="85">
        <v>0</v>
      </c>
      <c r="F14" s="85">
        <v>3828200</v>
      </c>
    </row>
    <row r="15" spans="1:6" x14ac:dyDescent="0.25">
      <c r="A15" s="81">
        <v>44136</v>
      </c>
      <c r="B15" s="99" t="s">
        <v>101</v>
      </c>
      <c r="C15" s="100" t="s">
        <v>109</v>
      </c>
      <c r="D15" s="84">
        <v>131</v>
      </c>
      <c r="E15" s="85">
        <v>0</v>
      </c>
      <c r="F15" s="85">
        <v>549286.6</v>
      </c>
    </row>
    <row r="16" spans="1:6" ht="26.4" x14ac:dyDescent="0.25">
      <c r="A16" s="81">
        <v>44143</v>
      </c>
      <c r="B16" s="99" t="s">
        <v>102</v>
      </c>
      <c r="C16" s="100" t="s">
        <v>110</v>
      </c>
      <c r="D16" s="84">
        <v>131</v>
      </c>
      <c r="E16" s="85">
        <v>0</v>
      </c>
      <c r="F16" s="85">
        <v>3528619.25</v>
      </c>
    </row>
    <row r="17" spans="1:8" x14ac:dyDescent="0.25">
      <c r="A17" s="81">
        <v>44146</v>
      </c>
      <c r="B17" s="99" t="s">
        <v>103</v>
      </c>
      <c r="C17" s="100" t="s">
        <v>111</v>
      </c>
      <c r="D17" s="84">
        <v>131</v>
      </c>
      <c r="E17" s="85">
        <v>0</v>
      </c>
      <c r="F17" s="85">
        <v>4900518.5</v>
      </c>
    </row>
    <row r="18" spans="1:8" ht="26.4" x14ac:dyDescent="0.25">
      <c r="A18" s="81">
        <v>44154</v>
      </c>
      <c r="B18" s="99" t="s">
        <v>104</v>
      </c>
      <c r="C18" s="100" t="s">
        <v>112</v>
      </c>
      <c r="D18" s="84">
        <v>131</v>
      </c>
      <c r="E18" s="85">
        <v>0</v>
      </c>
      <c r="F18" s="85">
        <v>3137957.85</v>
      </c>
    </row>
    <row r="19" spans="1:8" ht="26.4" x14ac:dyDescent="0.25">
      <c r="A19" s="81">
        <v>44167</v>
      </c>
      <c r="B19" s="99" t="s">
        <v>426</v>
      </c>
      <c r="C19" s="100" t="s">
        <v>431</v>
      </c>
      <c r="D19" s="84">
        <v>131</v>
      </c>
      <c r="E19" s="85">
        <v>0</v>
      </c>
      <c r="F19" s="85">
        <v>45895.25</v>
      </c>
    </row>
    <row r="20" spans="1:8" ht="26.4" x14ac:dyDescent="0.25">
      <c r="A20" s="81">
        <v>44182</v>
      </c>
      <c r="B20" s="99" t="s">
        <v>425</v>
      </c>
      <c r="C20" s="100" t="s">
        <v>432</v>
      </c>
      <c r="D20" s="84">
        <v>131</v>
      </c>
      <c r="E20" s="85">
        <v>0</v>
      </c>
      <c r="F20" s="85">
        <v>783809.5</v>
      </c>
    </row>
    <row r="21" spans="1:8" x14ac:dyDescent="0.25">
      <c r="A21" s="81">
        <v>44187</v>
      </c>
      <c r="B21" s="99" t="s">
        <v>427</v>
      </c>
      <c r="C21" s="100" t="s">
        <v>429</v>
      </c>
      <c r="D21" s="84">
        <v>131</v>
      </c>
      <c r="E21" s="85">
        <v>0</v>
      </c>
      <c r="F21" s="85">
        <v>609523.80000000005</v>
      </c>
    </row>
    <row r="22" spans="1:8" ht="26.4" x14ac:dyDescent="0.25">
      <c r="A22" s="81">
        <v>44188</v>
      </c>
      <c r="B22" s="99" t="s">
        <v>428</v>
      </c>
      <c r="C22" s="100" t="s">
        <v>430</v>
      </c>
      <c r="D22" s="84">
        <v>131</v>
      </c>
      <c r="E22" s="85">
        <v>0</v>
      </c>
      <c r="F22" s="85">
        <v>240000</v>
      </c>
    </row>
    <row r="23" spans="1:8" ht="26.4" x14ac:dyDescent="0.25">
      <c r="A23" s="81">
        <v>44193</v>
      </c>
      <c r="B23" s="99" t="s">
        <v>94</v>
      </c>
      <c r="C23" s="100" t="s">
        <v>93</v>
      </c>
      <c r="D23" s="84">
        <v>131</v>
      </c>
      <c r="E23" s="85">
        <v>0</v>
      </c>
      <c r="F23" s="85">
        <v>17419.05</v>
      </c>
    </row>
    <row r="24" spans="1:8" ht="26.4" x14ac:dyDescent="0.25">
      <c r="A24" s="81">
        <v>44194</v>
      </c>
      <c r="B24" s="99" t="s">
        <v>95</v>
      </c>
      <c r="C24" s="100" t="s">
        <v>92</v>
      </c>
      <c r="D24" s="84">
        <v>131</v>
      </c>
      <c r="E24" s="85">
        <v>0</v>
      </c>
      <c r="F24" s="85">
        <v>1549800</v>
      </c>
    </row>
    <row r="25" spans="1:8" x14ac:dyDescent="0.25">
      <c r="A25" s="81"/>
      <c r="B25" s="99"/>
      <c r="C25" s="222" t="s">
        <v>532</v>
      </c>
      <c r="D25" s="84"/>
      <c r="E25" s="85"/>
      <c r="F25" s="85"/>
    </row>
    <row r="26" spans="1:8" ht="13.8" x14ac:dyDescent="0.25">
      <c r="A26" s="39"/>
      <c r="B26" s="19"/>
      <c r="C26" s="221" t="s">
        <v>113</v>
      </c>
      <c r="D26" s="220"/>
      <c r="E26" s="110">
        <f>767099453</f>
        <v>767099453</v>
      </c>
      <c r="F26" s="225">
        <f>766999453</f>
        <v>766999453</v>
      </c>
    </row>
    <row r="27" spans="1:8" ht="13.8" x14ac:dyDescent="0.25">
      <c r="A27" s="39"/>
      <c r="B27" s="19"/>
      <c r="C27" s="221" t="s">
        <v>22</v>
      </c>
      <c r="D27" s="220"/>
      <c r="E27" s="22">
        <v>100000</v>
      </c>
      <c r="F27" s="22">
        <v>0</v>
      </c>
    </row>
    <row r="28" spans="1:8" ht="13.8" x14ac:dyDescent="0.25">
      <c r="A28" s="3"/>
      <c r="B28" s="7"/>
      <c r="C28" s="8"/>
      <c r="D28" s="8"/>
      <c r="E28" s="8"/>
      <c r="F28" s="8"/>
    </row>
    <row r="29" spans="1:8" ht="13.8" x14ac:dyDescent="0.25">
      <c r="D29" s="234" t="s">
        <v>234</v>
      </c>
      <c r="E29" s="234"/>
      <c r="F29" s="234"/>
      <c r="G29" s="11"/>
      <c r="H29" s="11"/>
    </row>
    <row r="30" spans="1:8" ht="13.8" x14ac:dyDescent="0.25">
      <c r="A30" s="230" t="s">
        <v>27</v>
      </c>
      <c r="B30" s="230"/>
      <c r="D30" s="230" t="s">
        <v>28</v>
      </c>
      <c r="E30" s="230"/>
      <c r="F30" s="230"/>
    </row>
    <row r="31" spans="1:8" x14ac:dyDescent="0.25">
      <c r="A31" s="231" t="s">
        <v>29</v>
      </c>
      <c r="B31" s="231"/>
      <c r="D31" s="231" t="s">
        <v>29</v>
      </c>
      <c r="E31" s="231"/>
      <c r="F31" s="231"/>
    </row>
    <row r="32" spans="1:8" ht="13.8" x14ac:dyDescent="0.25">
      <c r="B32" s="10"/>
    </row>
    <row r="33" spans="1:2" ht="13.8" x14ac:dyDescent="0.25">
      <c r="B33" s="10"/>
    </row>
    <row r="34" spans="1:2" ht="13.8" x14ac:dyDescent="0.25">
      <c r="A34" s="230"/>
      <c r="B34" s="230"/>
    </row>
    <row r="36" spans="1:2" ht="13.8" x14ac:dyDescent="0.25">
      <c r="B36" s="219"/>
    </row>
  </sheetData>
  <mergeCells count="16">
    <mergeCell ref="E6:F6"/>
    <mergeCell ref="A1:D1"/>
    <mergeCell ref="A2:C2"/>
    <mergeCell ref="A3:F3"/>
    <mergeCell ref="A4:F4"/>
    <mergeCell ref="A5:F5"/>
    <mergeCell ref="A31:B31"/>
    <mergeCell ref="D31:F31"/>
    <mergeCell ref="A34:B34"/>
    <mergeCell ref="A7:B7"/>
    <mergeCell ref="C7:C8"/>
    <mergeCell ref="D7:D8"/>
    <mergeCell ref="E7:F7"/>
    <mergeCell ref="D29:F29"/>
    <mergeCell ref="A30:B30"/>
    <mergeCell ref="D30:F3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8" workbookViewId="0">
      <selection sqref="A1:F40"/>
    </sheetView>
  </sheetViews>
  <sheetFormatPr defaultColWidth="9.09765625" defaultRowHeight="13.2" x14ac:dyDescent="0.25"/>
  <cols>
    <col min="1" max="1" width="9.09765625" style="1" bestFit="1" customWidth="1"/>
    <col min="2" max="2" width="14.3984375" style="1" bestFit="1" customWidth="1"/>
    <col min="3" max="3" width="34.19921875" style="1" customWidth="1"/>
    <col min="4" max="4" width="8" style="1" customWidth="1"/>
    <col min="5" max="5" width="16" style="1" customWidth="1"/>
    <col min="6" max="6" width="17.59765625" style="1" customWidth="1"/>
    <col min="7" max="16384" width="9.09765625" style="1"/>
  </cols>
  <sheetData>
    <row r="1" spans="1:6" ht="15.6" x14ac:dyDescent="0.3">
      <c r="A1" s="235" t="s">
        <v>87</v>
      </c>
      <c r="B1" s="235"/>
      <c r="C1" s="235"/>
      <c r="D1" s="235"/>
      <c r="E1" s="13"/>
      <c r="F1" s="13"/>
    </row>
    <row r="2" spans="1:6" x14ac:dyDescent="0.25">
      <c r="A2" s="227"/>
      <c r="B2" s="227"/>
      <c r="C2" s="227"/>
      <c r="D2" s="13"/>
      <c r="E2" s="13"/>
      <c r="F2" s="13"/>
    </row>
    <row r="3" spans="1:6" ht="20.399999999999999" x14ac:dyDescent="0.35">
      <c r="A3" s="239" t="s">
        <v>17</v>
      </c>
      <c r="B3" s="239"/>
      <c r="C3" s="239"/>
      <c r="D3" s="239"/>
      <c r="E3" s="239"/>
      <c r="F3" s="239"/>
    </row>
    <row r="4" spans="1:6" x14ac:dyDescent="0.25">
      <c r="A4" s="252" t="s">
        <v>88</v>
      </c>
      <c r="B4" s="252"/>
      <c r="C4" s="252"/>
      <c r="D4" s="252"/>
      <c r="E4" s="252"/>
      <c r="F4" s="252"/>
    </row>
    <row r="5" spans="1:6" x14ac:dyDescent="0.25">
      <c r="A5" s="229" t="s">
        <v>555</v>
      </c>
      <c r="B5" s="229"/>
      <c r="C5" s="229"/>
      <c r="D5" s="229"/>
      <c r="E5" s="229"/>
      <c r="F5" s="229"/>
    </row>
    <row r="6" spans="1:6" x14ac:dyDescent="0.25">
      <c r="E6" s="242" t="s">
        <v>125</v>
      </c>
      <c r="F6" s="242"/>
    </row>
    <row r="7" spans="1:6" ht="13.8" x14ac:dyDescent="0.25">
      <c r="A7" s="233" t="s">
        <v>2</v>
      </c>
      <c r="B7" s="233"/>
      <c r="C7" s="233" t="s">
        <v>3</v>
      </c>
      <c r="D7" s="233" t="s">
        <v>18</v>
      </c>
      <c r="E7" s="233" t="s">
        <v>19</v>
      </c>
      <c r="F7" s="233"/>
    </row>
    <row r="8" spans="1:6" ht="13.8" x14ac:dyDescent="0.25">
      <c r="A8" s="16" t="s">
        <v>7</v>
      </c>
      <c r="B8" s="16" t="s">
        <v>8</v>
      </c>
      <c r="C8" s="233"/>
      <c r="D8" s="233"/>
      <c r="E8" s="17" t="s">
        <v>9</v>
      </c>
      <c r="F8" s="17" t="s">
        <v>10</v>
      </c>
    </row>
    <row r="9" spans="1:6" ht="13.8" x14ac:dyDescent="0.25">
      <c r="A9" s="16"/>
      <c r="B9" s="16"/>
      <c r="C9" s="220" t="s">
        <v>20</v>
      </c>
      <c r="D9" s="220"/>
      <c r="E9" s="225">
        <f>126607559+854441780*3/4-633229619*3/4</f>
        <v>292516679.75</v>
      </c>
      <c r="F9" s="110"/>
    </row>
    <row r="10" spans="1:6" ht="13.8" x14ac:dyDescent="0.25">
      <c r="A10" s="16"/>
      <c r="B10" s="16"/>
      <c r="C10" s="220" t="s">
        <v>532</v>
      </c>
      <c r="D10" s="220"/>
      <c r="E10" s="179"/>
      <c r="F10" s="110"/>
    </row>
    <row r="11" spans="1:6" x14ac:dyDescent="0.25">
      <c r="A11" s="81">
        <v>44106</v>
      </c>
      <c r="B11" s="82" t="s">
        <v>218</v>
      </c>
      <c r="C11" s="181" t="s">
        <v>177</v>
      </c>
      <c r="D11" s="84">
        <v>642</v>
      </c>
      <c r="E11" s="85">
        <v>0</v>
      </c>
      <c r="F11" s="85">
        <v>500000</v>
      </c>
    </row>
    <row r="12" spans="1:6" ht="26.4" x14ac:dyDescent="0.25">
      <c r="A12" s="81">
        <v>44131</v>
      </c>
      <c r="B12" s="82" t="s">
        <v>150</v>
      </c>
      <c r="C12" s="181" t="s">
        <v>155</v>
      </c>
      <c r="D12" s="84">
        <v>641</v>
      </c>
      <c r="E12" s="85">
        <v>0</v>
      </c>
      <c r="F12" s="85">
        <v>3495917</v>
      </c>
    </row>
    <row r="13" spans="1:6" ht="26.4" x14ac:dyDescent="0.25">
      <c r="A13" s="81">
        <v>44132</v>
      </c>
      <c r="B13" s="82" t="s">
        <v>149</v>
      </c>
      <c r="C13" s="181" t="s">
        <v>156</v>
      </c>
      <c r="D13" s="84">
        <v>641</v>
      </c>
      <c r="E13" s="85">
        <v>0</v>
      </c>
      <c r="F13" s="85">
        <v>3705050</v>
      </c>
    </row>
    <row r="14" spans="1:6" ht="26.4" x14ac:dyDescent="0.25">
      <c r="A14" s="81">
        <v>44134</v>
      </c>
      <c r="B14" s="82" t="s">
        <v>148</v>
      </c>
      <c r="C14" s="181" t="s">
        <v>157</v>
      </c>
      <c r="D14" s="84">
        <v>641</v>
      </c>
      <c r="E14" s="85">
        <v>0</v>
      </c>
      <c r="F14" s="85">
        <v>7364950</v>
      </c>
    </row>
    <row r="15" spans="1:6" ht="26.4" x14ac:dyDescent="0.25">
      <c r="A15" s="81">
        <v>44135</v>
      </c>
      <c r="B15" s="82" t="s">
        <v>151</v>
      </c>
      <c r="C15" s="181" t="s">
        <v>435</v>
      </c>
      <c r="D15" s="84">
        <v>641</v>
      </c>
      <c r="E15" s="85">
        <v>0</v>
      </c>
      <c r="F15" s="85">
        <v>4400000</v>
      </c>
    </row>
    <row r="16" spans="1:6" x14ac:dyDescent="0.25">
      <c r="A16" s="81">
        <v>44135</v>
      </c>
      <c r="B16" s="82" t="s">
        <v>147</v>
      </c>
      <c r="C16" s="181" t="s">
        <v>133</v>
      </c>
      <c r="D16" s="84">
        <v>642</v>
      </c>
      <c r="E16" s="85">
        <v>0</v>
      </c>
      <c r="F16" s="85">
        <v>6962727</v>
      </c>
    </row>
    <row r="17" spans="1:6" x14ac:dyDescent="0.25">
      <c r="A17" s="81">
        <v>44135</v>
      </c>
      <c r="B17" s="82" t="s">
        <v>146</v>
      </c>
      <c r="C17" s="181" t="s">
        <v>136</v>
      </c>
      <c r="D17" s="84">
        <v>641</v>
      </c>
      <c r="E17" s="85">
        <v>0</v>
      </c>
      <c r="F17" s="85">
        <v>3172727</v>
      </c>
    </row>
    <row r="18" spans="1:6" x14ac:dyDescent="0.25">
      <c r="A18" s="81">
        <v>44136</v>
      </c>
      <c r="B18" s="82" t="s">
        <v>216</v>
      </c>
      <c r="C18" s="181" t="s">
        <v>441</v>
      </c>
      <c r="D18" s="84">
        <v>641</v>
      </c>
      <c r="E18" s="85">
        <v>0</v>
      </c>
      <c r="F18" s="85">
        <v>909913</v>
      </c>
    </row>
    <row r="19" spans="1:6" ht="26.4" x14ac:dyDescent="0.25">
      <c r="A19" s="81">
        <v>44150</v>
      </c>
      <c r="B19" s="82" t="s">
        <v>217</v>
      </c>
      <c r="C19" s="181" t="s">
        <v>178</v>
      </c>
      <c r="D19" s="84">
        <v>642</v>
      </c>
      <c r="E19" s="85">
        <v>0</v>
      </c>
      <c r="F19" s="85">
        <v>500000</v>
      </c>
    </row>
    <row r="20" spans="1:6" x14ac:dyDescent="0.25">
      <c r="A20" s="81">
        <v>44161</v>
      </c>
      <c r="B20" s="82" t="s">
        <v>215</v>
      </c>
      <c r="C20" s="181" t="s">
        <v>192</v>
      </c>
      <c r="D20" s="84">
        <v>641</v>
      </c>
      <c r="E20" s="85">
        <v>0</v>
      </c>
      <c r="F20" s="85">
        <v>250000</v>
      </c>
    </row>
    <row r="21" spans="1:6" ht="26.4" x14ac:dyDescent="0.25">
      <c r="A21" s="81">
        <v>44165</v>
      </c>
      <c r="B21" s="82" t="s">
        <v>144</v>
      </c>
      <c r="C21" s="181" t="s">
        <v>434</v>
      </c>
      <c r="D21" s="84">
        <v>641</v>
      </c>
      <c r="E21" s="85">
        <v>0</v>
      </c>
      <c r="F21" s="85">
        <v>4400000</v>
      </c>
    </row>
    <row r="22" spans="1:6" x14ac:dyDescent="0.25">
      <c r="A22" s="81">
        <v>44165</v>
      </c>
      <c r="B22" s="82" t="s">
        <v>143</v>
      </c>
      <c r="C22" s="181" t="s">
        <v>134</v>
      </c>
      <c r="D22" s="84">
        <v>642</v>
      </c>
      <c r="E22" s="85">
        <v>0</v>
      </c>
      <c r="F22" s="85">
        <v>9576399.8000000007</v>
      </c>
    </row>
    <row r="23" spans="1:6" x14ac:dyDescent="0.25">
      <c r="A23" s="81">
        <v>44165</v>
      </c>
      <c r="B23" s="82" t="s">
        <v>142</v>
      </c>
      <c r="C23" s="181" t="s">
        <v>137</v>
      </c>
      <c r="D23" s="84">
        <v>641</v>
      </c>
      <c r="E23" s="85">
        <v>0</v>
      </c>
      <c r="F23" s="85">
        <v>4420000</v>
      </c>
    </row>
    <row r="24" spans="1:6" x14ac:dyDescent="0.25">
      <c r="A24" s="81">
        <v>44166</v>
      </c>
      <c r="B24" s="82" t="s">
        <v>213</v>
      </c>
      <c r="C24" s="181" t="s">
        <v>439</v>
      </c>
      <c r="D24" s="84">
        <v>642</v>
      </c>
      <c r="E24" s="85">
        <v>0</v>
      </c>
      <c r="F24" s="85">
        <v>800000</v>
      </c>
    </row>
    <row r="25" spans="1:6" ht="26.4" x14ac:dyDescent="0.25">
      <c r="A25" s="81">
        <v>44167</v>
      </c>
      <c r="B25" s="82" t="s">
        <v>214</v>
      </c>
      <c r="C25" s="181" t="s">
        <v>179</v>
      </c>
      <c r="D25" s="84">
        <v>642</v>
      </c>
      <c r="E25" s="85">
        <v>0</v>
      </c>
      <c r="F25" s="85">
        <v>500000</v>
      </c>
    </row>
    <row r="26" spans="1:6" x14ac:dyDescent="0.25">
      <c r="A26" s="81">
        <v>44169</v>
      </c>
      <c r="B26" s="82" t="s">
        <v>193</v>
      </c>
      <c r="C26" s="181" t="s">
        <v>437</v>
      </c>
      <c r="D26" s="84">
        <v>642</v>
      </c>
      <c r="E26" s="85">
        <v>0</v>
      </c>
      <c r="F26" s="85">
        <v>350000</v>
      </c>
    </row>
    <row r="27" spans="1:6" ht="26.4" x14ac:dyDescent="0.25">
      <c r="A27" s="81">
        <v>44170</v>
      </c>
      <c r="B27" s="82" t="s">
        <v>212</v>
      </c>
      <c r="C27" s="181" t="s">
        <v>440</v>
      </c>
      <c r="D27" s="84">
        <v>642</v>
      </c>
      <c r="E27" s="85">
        <v>0</v>
      </c>
      <c r="F27" s="85">
        <v>599500</v>
      </c>
    </row>
    <row r="28" spans="1:6" x14ac:dyDescent="0.25">
      <c r="A28" s="81">
        <v>44172</v>
      </c>
      <c r="B28" s="82" t="s">
        <v>211</v>
      </c>
      <c r="C28" s="181" t="s">
        <v>438</v>
      </c>
      <c r="D28" s="84">
        <v>641</v>
      </c>
      <c r="E28" s="85">
        <v>0</v>
      </c>
      <c r="F28" s="85">
        <v>141734</v>
      </c>
    </row>
    <row r="29" spans="1:6" x14ac:dyDescent="0.25">
      <c r="A29" s="81">
        <v>44173</v>
      </c>
      <c r="B29" s="82" t="s">
        <v>141</v>
      </c>
      <c r="C29" s="181" t="s">
        <v>154</v>
      </c>
      <c r="D29" s="84">
        <v>641</v>
      </c>
      <c r="E29" s="85">
        <v>0</v>
      </c>
      <c r="F29" s="85">
        <v>5764000</v>
      </c>
    </row>
    <row r="30" spans="1:6" ht="26.4" x14ac:dyDescent="0.25">
      <c r="A30" s="81">
        <v>44189</v>
      </c>
      <c r="B30" s="82" t="s">
        <v>145</v>
      </c>
      <c r="C30" s="181" t="s">
        <v>436</v>
      </c>
      <c r="D30" s="84">
        <v>641</v>
      </c>
      <c r="E30" s="85">
        <v>0</v>
      </c>
      <c r="F30" s="85">
        <v>350000</v>
      </c>
    </row>
    <row r="31" spans="1:6" ht="26.4" x14ac:dyDescent="0.25">
      <c r="A31" s="81">
        <v>44196</v>
      </c>
      <c r="B31" s="82" t="s">
        <v>140</v>
      </c>
      <c r="C31" s="181" t="s">
        <v>433</v>
      </c>
      <c r="D31" s="84">
        <v>641</v>
      </c>
      <c r="E31" s="85">
        <v>0</v>
      </c>
      <c r="F31" s="85">
        <v>4400000</v>
      </c>
    </row>
    <row r="32" spans="1:6" x14ac:dyDescent="0.25">
      <c r="A32" s="81">
        <v>44196</v>
      </c>
      <c r="B32" s="82" t="s">
        <v>139</v>
      </c>
      <c r="C32" s="181" t="s">
        <v>135</v>
      </c>
      <c r="D32" s="84">
        <v>642</v>
      </c>
      <c r="E32" s="85">
        <v>0</v>
      </c>
      <c r="F32" s="85">
        <v>6280000</v>
      </c>
    </row>
    <row r="33" spans="1:8" x14ac:dyDescent="0.25">
      <c r="A33" s="81">
        <v>44196</v>
      </c>
      <c r="B33" s="82" t="s">
        <v>153</v>
      </c>
      <c r="C33" s="181" t="s">
        <v>138</v>
      </c>
      <c r="D33" s="84">
        <v>641</v>
      </c>
      <c r="E33" s="85">
        <v>0</v>
      </c>
      <c r="F33" s="85">
        <v>4140000</v>
      </c>
    </row>
    <row r="34" spans="1:8" x14ac:dyDescent="0.25">
      <c r="A34" s="81"/>
      <c r="B34" s="99"/>
      <c r="C34" s="222" t="s">
        <v>532</v>
      </c>
      <c r="D34" s="84"/>
      <c r="E34" s="85"/>
      <c r="F34" s="85"/>
    </row>
    <row r="35" spans="1:8" ht="13.8" x14ac:dyDescent="0.25">
      <c r="A35" s="39"/>
      <c r="B35" s="19"/>
      <c r="C35" s="221" t="s">
        <v>113</v>
      </c>
      <c r="D35" s="220"/>
      <c r="E35" s="110">
        <f>854441780/4</f>
        <v>213610445</v>
      </c>
      <c r="F35" s="225">
        <f>633229619/4</f>
        <v>158307404.75</v>
      </c>
    </row>
    <row r="36" spans="1:8" ht="13.8" x14ac:dyDescent="0.25">
      <c r="A36" s="39"/>
      <c r="B36" s="19"/>
      <c r="C36" s="221" t="s">
        <v>22</v>
      </c>
      <c r="D36" s="220"/>
      <c r="E36" s="22">
        <f>E9+E35-F35</f>
        <v>347819720</v>
      </c>
      <c r="F36" s="22">
        <v>0</v>
      </c>
    </row>
    <row r="37" spans="1:8" ht="13.8" x14ac:dyDescent="0.25">
      <c r="A37" s="3"/>
      <c r="B37" s="7"/>
      <c r="C37" s="8"/>
      <c r="D37" s="8"/>
      <c r="E37" s="8"/>
      <c r="F37" s="8"/>
    </row>
    <row r="38" spans="1:8" ht="13.8" x14ac:dyDescent="0.25">
      <c r="D38" s="234" t="s">
        <v>234</v>
      </c>
      <c r="E38" s="234"/>
      <c r="F38" s="234"/>
      <c r="G38" s="11"/>
      <c r="H38" s="11"/>
    </row>
    <row r="39" spans="1:8" ht="13.8" x14ac:dyDescent="0.25">
      <c r="A39" s="230" t="s">
        <v>27</v>
      </c>
      <c r="B39" s="230"/>
      <c r="D39" s="230" t="s">
        <v>28</v>
      </c>
      <c r="E39" s="230"/>
      <c r="F39" s="230"/>
    </row>
    <row r="40" spans="1:8" x14ac:dyDescent="0.25">
      <c r="A40" s="231" t="s">
        <v>29</v>
      </c>
      <c r="B40" s="231"/>
      <c r="D40" s="231" t="s">
        <v>29</v>
      </c>
      <c r="E40" s="231"/>
      <c r="F40" s="231"/>
    </row>
    <row r="41" spans="1:8" ht="13.8" x14ac:dyDescent="0.25">
      <c r="B41" s="10"/>
    </row>
    <row r="42" spans="1:8" ht="13.8" x14ac:dyDescent="0.25">
      <c r="B42" s="10"/>
    </row>
    <row r="43" spans="1:8" ht="13.8" x14ac:dyDescent="0.25">
      <c r="A43" s="230"/>
      <c r="B43" s="230"/>
    </row>
    <row r="45" spans="1:8" ht="13.8" x14ac:dyDescent="0.25">
      <c r="B45" s="219"/>
    </row>
  </sheetData>
  <mergeCells count="16">
    <mergeCell ref="E6:F6"/>
    <mergeCell ref="A1:D1"/>
    <mergeCell ref="A2:C2"/>
    <mergeCell ref="A3:F3"/>
    <mergeCell ref="A4:F4"/>
    <mergeCell ref="A5:F5"/>
    <mergeCell ref="A40:B40"/>
    <mergeCell ref="D40:F40"/>
    <mergeCell ref="A43:B43"/>
    <mergeCell ref="A7:B7"/>
    <mergeCell ref="C7:C8"/>
    <mergeCell ref="D7:D8"/>
    <mergeCell ref="E7:F7"/>
    <mergeCell ref="D38:F38"/>
    <mergeCell ref="A39:B39"/>
    <mergeCell ref="D39:F3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4" workbookViewId="0">
      <selection sqref="A1:F51"/>
    </sheetView>
  </sheetViews>
  <sheetFormatPr defaultColWidth="9.09765625" defaultRowHeight="13.2" x14ac:dyDescent="0.25"/>
  <cols>
    <col min="1" max="1" width="9.09765625" style="1" bestFit="1" customWidth="1"/>
    <col min="2" max="2" width="14.3984375" style="1" bestFit="1" customWidth="1"/>
    <col min="3" max="3" width="34.19921875" style="1" customWidth="1"/>
    <col min="4" max="4" width="8" style="1" customWidth="1"/>
    <col min="5" max="5" width="16" style="1" customWidth="1"/>
    <col min="6" max="6" width="17.59765625" style="1" customWidth="1"/>
    <col min="7" max="16384" width="9.09765625" style="1"/>
  </cols>
  <sheetData>
    <row r="1" spans="1:6" ht="15.6" x14ac:dyDescent="0.3">
      <c r="A1" s="235" t="s">
        <v>87</v>
      </c>
      <c r="B1" s="235"/>
      <c r="C1" s="235"/>
      <c r="D1" s="235"/>
      <c r="E1" s="13"/>
      <c r="F1" s="13"/>
    </row>
    <row r="2" spans="1:6" x14ac:dyDescent="0.25">
      <c r="A2" s="227"/>
      <c r="B2" s="227"/>
      <c r="C2" s="227"/>
      <c r="D2" s="13"/>
      <c r="E2" s="13"/>
      <c r="F2" s="13"/>
    </row>
    <row r="3" spans="1:6" ht="20.399999999999999" x14ac:dyDescent="0.35">
      <c r="A3" s="239" t="s">
        <v>17</v>
      </c>
      <c r="B3" s="239"/>
      <c r="C3" s="239"/>
      <c r="D3" s="239"/>
      <c r="E3" s="239"/>
      <c r="F3" s="239"/>
    </row>
    <row r="4" spans="1:6" x14ac:dyDescent="0.25">
      <c r="A4" s="252" t="s">
        <v>88</v>
      </c>
      <c r="B4" s="252"/>
      <c r="C4" s="252"/>
      <c r="D4" s="252"/>
      <c r="E4" s="252"/>
      <c r="F4" s="252"/>
    </row>
    <row r="5" spans="1:6" x14ac:dyDescent="0.25">
      <c r="A5" s="229" t="s">
        <v>554</v>
      </c>
      <c r="B5" s="229"/>
      <c r="C5" s="229"/>
      <c r="D5" s="229"/>
      <c r="E5" s="229"/>
      <c r="F5" s="229"/>
    </row>
    <row r="6" spans="1:6" x14ac:dyDescent="0.25">
      <c r="E6" s="242" t="s">
        <v>125</v>
      </c>
      <c r="F6" s="242"/>
    </row>
    <row r="7" spans="1:6" ht="13.8" x14ac:dyDescent="0.25">
      <c r="A7" s="233" t="s">
        <v>2</v>
      </c>
      <c r="B7" s="233"/>
      <c r="C7" s="233" t="s">
        <v>3</v>
      </c>
      <c r="D7" s="233" t="s">
        <v>18</v>
      </c>
      <c r="E7" s="233" t="s">
        <v>19</v>
      </c>
      <c r="F7" s="233"/>
    </row>
    <row r="8" spans="1:6" ht="13.8" x14ac:dyDescent="0.25">
      <c r="A8" s="16" t="s">
        <v>7</v>
      </c>
      <c r="B8" s="16" t="s">
        <v>8</v>
      </c>
      <c r="C8" s="233"/>
      <c r="D8" s="233"/>
      <c r="E8" s="17" t="s">
        <v>9</v>
      </c>
      <c r="F8" s="17" t="s">
        <v>10</v>
      </c>
    </row>
    <row r="9" spans="1:6" ht="13.8" x14ac:dyDescent="0.25">
      <c r="A9" s="16"/>
      <c r="B9" s="16"/>
      <c r="C9" s="220" t="s">
        <v>20</v>
      </c>
      <c r="D9" s="220"/>
      <c r="E9" s="225">
        <f>602199775+16075488489-8186892666-4018872122+2046723167</f>
        <v>6518646643</v>
      </c>
      <c r="F9" s="110"/>
    </row>
    <row r="10" spans="1:6" ht="13.8" x14ac:dyDescent="0.25">
      <c r="A10" s="16"/>
      <c r="B10" s="16"/>
      <c r="C10" s="220" t="s">
        <v>532</v>
      </c>
      <c r="D10" s="220"/>
      <c r="E10" s="179"/>
      <c r="F10" s="110"/>
    </row>
    <row r="11" spans="1:6" x14ac:dyDescent="0.25">
      <c r="A11" s="81">
        <v>44107</v>
      </c>
      <c r="B11" s="99" t="s">
        <v>97</v>
      </c>
      <c r="C11" s="100" t="s">
        <v>105</v>
      </c>
      <c r="D11" s="84">
        <v>511</v>
      </c>
      <c r="E11" s="85">
        <v>15676189.999999994</v>
      </c>
      <c r="F11" s="85">
        <v>0</v>
      </c>
    </row>
    <row r="12" spans="1:6" x14ac:dyDescent="0.25">
      <c r="A12" s="81">
        <v>44107</v>
      </c>
      <c r="B12" s="99" t="s">
        <v>97</v>
      </c>
      <c r="C12" s="100" t="s">
        <v>105</v>
      </c>
      <c r="D12" s="84">
        <v>3331</v>
      </c>
      <c r="E12" s="85">
        <v>1567618.9999999995</v>
      </c>
      <c r="F12" s="85">
        <v>0</v>
      </c>
    </row>
    <row r="13" spans="1:6" x14ac:dyDescent="0.25">
      <c r="A13" s="81">
        <v>44109</v>
      </c>
      <c r="B13" s="82" t="s">
        <v>454</v>
      </c>
      <c r="C13" s="83" t="s">
        <v>455</v>
      </c>
      <c r="D13" s="84">
        <v>112114</v>
      </c>
      <c r="E13" s="85">
        <v>0</v>
      </c>
      <c r="F13" s="85">
        <v>16459999.5</v>
      </c>
    </row>
    <row r="14" spans="1:6" x14ac:dyDescent="0.25">
      <c r="A14" s="81">
        <v>44114</v>
      </c>
      <c r="B14" s="99" t="s">
        <v>98</v>
      </c>
      <c r="C14" s="100" t="s">
        <v>106</v>
      </c>
      <c r="D14" s="84">
        <v>511</v>
      </c>
      <c r="E14" s="85">
        <v>1215009.9999999995</v>
      </c>
      <c r="F14" s="85">
        <v>0</v>
      </c>
    </row>
    <row r="15" spans="1:6" x14ac:dyDescent="0.25">
      <c r="A15" s="81">
        <v>44114</v>
      </c>
      <c r="B15" s="99" t="s">
        <v>98</v>
      </c>
      <c r="C15" s="100" t="s">
        <v>106</v>
      </c>
      <c r="D15" s="84">
        <v>3331</v>
      </c>
      <c r="E15" s="85">
        <v>121500.99999999996</v>
      </c>
      <c r="F15" s="85">
        <v>0</v>
      </c>
    </row>
    <row r="16" spans="1:6" ht="26.4" x14ac:dyDescent="0.25">
      <c r="A16" s="81">
        <v>44118</v>
      </c>
      <c r="B16" s="99" t="s">
        <v>99</v>
      </c>
      <c r="C16" s="100" t="s">
        <v>107</v>
      </c>
      <c r="D16" s="84">
        <v>511</v>
      </c>
      <c r="E16" s="85">
        <v>15576844.999999994</v>
      </c>
      <c r="F16" s="85">
        <v>0</v>
      </c>
    </row>
    <row r="17" spans="1:6" ht="26.4" x14ac:dyDescent="0.25">
      <c r="A17" s="81">
        <v>44118</v>
      </c>
      <c r="B17" s="99" t="s">
        <v>99</v>
      </c>
      <c r="C17" s="100" t="s">
        <v>107</v>
      </c>
      <c r="D17" s="84">
        <v>3331</v>
      </c>
      <c r="E17" s="85">
        <v>1557684.4999999995</v>
      </c>
      <c r="F17" s="85">
        <v>0</v>
      </c>
    </row>
    <row r="18" spans="1:6" x14ac:dyDescent="0.25">
      <c r="A18" s="81">
        <v>44131</v>
      </c>
      <c r="B18" s="99" t="s">
        <v>100</v>
      </c>
      <c r="C18" s="100" t="s">
        <v>108</v>
      </c>
      <c r="D18" s="84">
        <v>511</v>
      </c>
      <c r="E18" s="85">
        <v>76563999.99999997</v>
      </c>
      <c r="F18" s="85">
        <v>0</v>
      </c>
    </row>
    <row r="19" spans="1:6" x14ac:dyDescent="0.25">
      <c r="A19" s="81">
        <v>44131</v>
      </c>
      <c r="B19" s="99" t="s">
        <v>100</v>
      </c>
      <c r="C19" s="100" t="s">
        <v>108</v>
      </c>
      <c r="D19" s="84">
        <v>3331</v>
      </c>
      <c r="E19" s="85">
        <v>7656399.9999999972</v>
      </c>
      <c r="F19" s="85">
        <v>0</v>
      </c>
    </row>
    <row r="20" spans="1:6" x14ac:dyDescent="0.25">
      <c r="A20" s="81">
        <v>44131</v>
      </c>
      <c r="B20" s="82" t="s">
        <v>456</v>
      </c>
      <c r="C20" s="83" t="s">
        <v>457</v>
      </c>
      <c r="D20" s="84">
        <v>112114</v>
      </c>
      <c r="E20" s="85"/>
      <c r="F20" s="85">
        <v>1275760.5</v>
      </c>
    </row>
    <row r="21" spans="1:6" x14ac:dyDescent="0.25">
      <c r="A21" s="81" t="s">
        <v>557</v>
      </c>
      <c r="B21" s="99" t="s">
        <v>101</v>
      </c>
      <c r="C21" s="100" t="s">
        <v>109</v>
      </c>
      <c r="D21" s="84">
        <v>511</v>
      </c>
      <c r="E21" s="85">
        <v>10985731.999999994</v>
      </c>
      <c r="F21" s="85">
        <v>0</v>
      </c>
    </row>
    <row r="22" spans="1:6" x14ac:dyDescent="0.25">
      <c r="A22" s="81">
        <v>44136</v>
      </c>
      <c r="B22" s="99" t="s">
        <v>101</v>
      </c>
      <c r="C22" s="100" t="s">
        <v>109</v>
      </c>
      <c r="D22" s="84">
        <v>3331</v>
      </c>
      <c r="E22" s="85">
        <v>1098573.1999999995</v>
      </c>
      <c r="F22" s="85">
        <v>0</v>
      </c>
    </row>
    <row r="23" spans="1:6" ht="26.4" x14ac:dyDescent="0.25">
      <c r="A23" s="81">
        <v>44143</v>
      </c>
      <c r="B23" s="99" t="s">
        <v>102</v>
      </c>
      <c r="C23" s="100" t="s">
        <v>110</v>
      </c>
      <c r="D23" s="84">
        <v>511</v>
      </c>
      <c r="E23" s="85">
        <v>70572384.99999997</v>
      </c>
      <c r="F23" s="85">
        <v>0</v>
      </c>
    </row>
    <row r="24" spans="1:6" ht="26.4" x14ac:dyDescent="0.25">
      <c r="A24" s="81">
        <v>44143</v>
      </c>
      <c r="B24" s="99" t="s">
        <v>102</v>
      </c>
      <c r="C24" s="100" t="s">
        <v>110</v>
      </c>
      <c r="D24" s="84">
        <v>3331</v>
      </c>
      <c r="E24" s="85">
        <v>7057238.4999999972</v>
      </c>
      <c r="F24" s="85">
        <v>0</v>
      </c>
    </row>
    <row r="25" spans="1:6" x14ac:dyDescent="0.25">
      <c r="A25" s="81">
        <v>44146</v>
      </c>
      <c r="B25" s="99" t="s">
        <v>103</v>
      </c>
      <c r="C25" s="100" t="s">
        <v>111</v>
      </c>
      <c r="D25" s="84">
        <v>511</v>
      </c>
      <c r="E25" s="85">
        <v>98010369.999999955</v>
      </c>
      <c r="F25" s="85">
        <v>0</v>
      </c>
    </row>
    <row r="26" spans="1:6" x14ac:dyDescent="0.25">
      <c r="A26" s="81">
        <v>44146</v>
      </c>
      <c r="B26" s="99" t="s">
        <v>103</v>
      </c>
      <c r="C26" s="100" t="s">
        <v>111</v>
      </c>
      <c r="D26" s="84">
        <v>3331</v>
      </c>
      <c r="E26" s="85">
        <v>9801036.9999999963</v>
      </c>
      <c r="F26" s="85">
        <v>0</v>
      </c>
    </row>
    <row r="27" spans="1:6" ht="26.4" x14ac:dyDescent="0.25">
      <c r="A27" s="81">
        <v>44154</v>
      </c>
      <c r="B27" s="99" t="s">
        <v>104</v>
      </c>
      <c r="C27" s="100" t="s">
        <v>112</v>
      </c>
      <c r="D27" s="84">
        <v>511</v>
      </c>
      <c r="E27" s="85">
        <v>62759156.999999978</v>
      </c>
      <c r="F27" s="85">
        <v>0</v>
      </c>
    </row>
    <row r="28" spans="1:6" ht="26.4" x14ac:dyDescent="0.25">
      <c r="A28" s="81">
        <v>44154</v>
      </c>
      <c r="B28" s="99" t="s">
        <v>104</v>
      </c>
      <c r="C28" s="100" t="s">
        <v>112</v>
      </c>
      <c r="D28" s="84">
        <v>3331</v>
      </c>
      <c r="E28" s="85">
        <v>6275915.6999999983</v>
      </c>
      <c r="F28" s="85">
        <v>0</v>
      </c>
    </row>
    <row r="29" spans="1:6" x14ac:dyDescent="0.25">
      <c r="A29" s="81">
        <v>44154</v>
      </c>
      <c r="B29" s="82" t="s">
        <v>458</v>
      </c>
      <c r="C29" s="83" t="s">
        <v>462</v>
      </c>
      <c r="D29" s="84">
        <v>112114</v>
      </c>
      <c r="E29" s="85">
        <v>0</v>
      </c>
      <c r="F29" s="85">
        <v>74101004.25</v>
      </c>
    </row>
    <row r="30" spans="1:6" x14ac:dyDescent="0.25">
      <c r="A30" s="81" t="s">
        <v>557</v>
      </c>
      <c r="B30" s="82" t="s">
        <v>459</v>
      </c>
      <c r="C30" s="83" t="s">
        <v>463</v>
      </c>
      <c r="D30" s="84">
        <v>112114</v>
      </c>
      <c r="E30" s="85">
        <v>0</v>
      </c>
      <c r="F30" s="85">
        <v>65897114.850000001</v>
      </c>
    </row>
    <row r="31" spans="1:6" x14ac:dyDescent="0.25">
      <c r="A31" s="81">
        <v>44155</v>
      </c>
      <c r="B31" s="82" t="s">
        <v>459</v>
      </c>
      <c r="C31" s="83" t="s">
        <v>460</v>
      </c>
      <c r="D31" s="84">
        <v>112114</v>
      </c>
      <c r="E31" s="85">
        <v>0</v>
      </c>
      <c r="F31" s="85">
        <v>16355687.25</v>
      </c>
    </row>
    <row r="32" spans="1:6" x14ac:dyDescent="0.25">
      <c r="A32" s="81">
        <v>44155</v>
      </c>
      <c r="B32" s="82" t="s">
        <v>459</v>
      </c>
      <c r="C32" s="83" t="s">
        <v>461</v>
      </c>
      <c r="D32" s="84">
        <v>112114</v>
      </c>
      <c r="E32" s="85">
        <v>0</v>
      </c>
      <c r="F32" s="85">
        <v>80392200</v>
      </c>
    </row>
    <row r="33" spans="1:6" ht="26.4" x14ac:dyDescent="0.25">
      <c r="A33" s="81">
        <v>44167</v>
      </c>
      <c r="B33" s="99" t="s">
        <v>426</v>
      </c>
      <c r="C33" s="100" t="s">
        <v>431</v>
      </c>
      <c r="D33" s="84">
        <v>511</v>
      </c>
      <c r="E33" s="85">
        <v>917904.99999999965</v>
      </c>
      <c r="F33" s="85">
        <v>0</v>
      </c>
    </row>
    <row r="34" spans="1:6" ht="26.4" x14ac:dyDescent="0.25">
      <c r="A34" s="81">
        <v>44167</v>
      </c>
      <c r="B34" s="99" t="s">
        <v>426</v>
      </c>
      <c r="C34" s="100" t="s">
        <v>431</v>
      </c>
      <c r="D34" s="84">
        <v>3331</v>
      </c>
      <c r="E34" s="85">
        <v>91790.499999999971</v>
      </c>
      <c r="F34" s="85">
        <v>0</v>
      </c>
    </row>
    <row r="35" spans="1:6" ht="26.4" x14ac:dyDescent="0.25">
      <c r="A35" s="81">
        <v>44182</v>
      </c>
      <c r="B35" s="99" t="s">
        <v>425</v>
      </c>
      <c r="C35" s="100" t="s">
        <v>432</v>
      </c>
      <c r="D35" s="84">
        <v>511</v>
      </c>
      <c r="E35" s="85">
        <v>15676189.999999994</v>
      </c>
      <c r="F35" s="85">
        <v>0</v>
      </c>
    </row>
    <row r="36" spans="1:6" ht="26.4" x14ac:dyDescent="0.25">
      <c r="A36" s="81">
        <v>44182</v>
      </c>
      <c r="B36" s="99" t="s">
        <v>425</v>
      </c>
      <c r="C36" s="100" t="s">
        <v>432</v>
      </c>
      <c r="D36" s="84">
        <v>3331</v>
      </c>
      <c r="E36" s="85">
        <v>1567618.9999999995</v>
      </c>
      <c r="F36" s="85">
        <v>0</v>
      </c>
    </row>
    <row r="37" spans="1:6" x14ac:dyDescent="0.25">
      <c r="A37" s="81">
        <v>44187</v>
      </c>
      <c r="B37" s="99" t="s">
        <v>427</v>
      </c>
      <c r="C37" s="100" t="s">
        <v>429</v>
      </c>
      <c r="D37" s="84">
        <v>511</v>
      </c>
      <c r="E37" s="85">
        <v>12190475.999999996</v>
      </c>
      <c r="F37" s="85">
        <v>0</v>
      </c>
    </row>
    <row r="38" spans="1:6" x14ac:dyDescent="0.25">
      <c r="A38" s="81">
        <v>44187</v>
      </c>
      <c r="B38" s="99" t="s">
        <v>427</v>
      </c>
      <c r="C38" s="100" t="s">
        <v>429</v>
      </c>
      <c r="D38" s="84">
        <v>3331</v>
      </c>
      <c r="E38" s="85">
        <v>1219047.5999999996</v>
      </c>
      <c r="F38" s="85">
        <v>0</v>
      </c>
    </row>
    <row r="39" spans="1:6" ht="26.4" x14ac:dyDescent="0.25">
      <c r="A39" s="81">
        <v>44188</v>
      </c>
      <c r="B39" s="99" t="s">
        <v>428</v>
      </c>
      <c r="C39" s="100" t="s">
        <v>430</v>
      </c>
      <c r="D39" s="84">
        <v>511</v>
      </c>
      <c r="E39" s="85">
        <v>4799999.9999999981</v>
      </c>
      <c r="F39" s="85">
        <v>0</v>
      </c>
    </row>
    <row r="40" spans="1:6" ht="26.4" x14ac:dyDescent="0.25">
      <c r="A40" s="81">
        <v>44188</v>
      </c>
      <c r="B40" s="99" t="s">
        <v>428</v>
      </c>
      <c r="C40" s="100" t="s">
        <v>430</v>
      </c>
      <c r="D40" s="84">
        <v>3331</v>
      </c>
      <c r="E40" s="85">
        <v>479999.99999999983</v>
      </c>
      <c r="F40" s="85">
        <v>0</v>
      </c>
    </row>
    <row r="41" spans="1:6" ht="26.4" x14ac:dyDescent="0.25">
      <c r="A41" s="81">
        <v>44193</v>
      </c>
      <c r="B41" s="99" t="s">
        <v>94</v>
      </c>
      <c r="C41" s="100" t="s">
        <v>93</v>
      </c>
      <c r="D41" s="84">
        <v>511</v>
      </c>
      <c r="E41" s="85">
        <v>348380.99999999994</v>
      </c>
      <c r="F41" s="85">
        <v>0</v>
      </c>
    </row>
    <row r="42" spans="1:6" ht="26.4" x14ac:dyDescent="0.25">
      <c r="A42" s="81">
        <v>44193</v>
      </c>
      <c r="B42" s="99" t="s">
        <v>94</v>
      </c>
      <c r="C42" s="100" t="s">
        <v>93</v>
      </c>
      <c r="D42" s="84">
        <v>3331</v>
      </c>
      <c r="E42" s="85">
        <v>34838.1</v>
      </c>
      <c r="F42" s="85">
        <v>0</v>
      </c>
    </row>
    <row r="43" spans="1:6" ht="26.4" x14ac:dyDescent="0.25">
      <c r="A43" s="81">
        <v>44194</v>
      </c>
      <c r="B43" s="99" t="s">
        <v>95</v>
      </c>
      <c r="C43" s="100" t="s">
        <v>92</v>
      </c>
      <c r="D43" s="84">
        <v>511</v>
      </c>
      <c r="E43" s="85">
        <v>30996000</v>
      </c>
      <c r="F43" s="85">
        <v>0</v>
      </c>
    </row>
    <row r="44" spans="1:6" ht="26.4" x14ac:dyDescent="0.25">
      <c r="A44" s="81">
        <v>44194</v>
      </c>
      <c r="B44" s="99" t="s">
        <v>95</v>
      </c>
      <c r="C44" s="100" t="s">
        <v>92</v>
      </c>
      <c r="D44" s="84">
        <v>3331</v>
      </c>
      <c r="E44" s="85">
        <v>3099600</v>
      </c>
      <c r="F44" s="85">
        <v>0</v>
      </c>
    </row>
    <row r="45" spans="1:6" x14ac:dyDescent="0.25">
      <c r="A45" s="81"/>
      <c r="B45" s="99"/>
      <c r="C45" s="222" t="s">
        <v>532</v>
      </c>
      <c r="D45" s="84"/>
      <c r="E45" s="85"/>
      <c r="F45" s="85"/>
    </row>
    <row r="46" spans="1:6" ht="13.8" x14ac:dyDescent="0.25">
      <c r="A46" s="39"/>
      <c r="B46" s="19"/>
      <c r="C46" s="221" t="s">
        <v>113</v>
      </c>
      <c r="D46" s="220"/>
      <c r="E46" s="110">
        <f>16075488489/4</f>
        <v>4018872122.25</v>
      </c>
      <c r="F46" s="225">
        <f>8186892666/4</f>
        <v>2046723166.5</v>
      </c>
    </row>
    <row r="47" spans="1:6" ht="13.8" x14ac:dyDescent="0.25">
      <c r="A47" s="39"/>
      <c r="B47" s="19"/>
      <c r="C47" s="221" t="s">
        <v>22</v>
      </c>
      <c r="D47" s="220"/>
      <c r="E47" s="22">
        <f>E9+E46-F46</f>
        <v>8490795598.75</v>
      </c>
      <c r="F47" s="22">
        <v>0</v>
      </c>
    </row>
    <row r="48" spans="1:6" ht="13.8" x14ac:dyDescent="0.25">
      <c r="A48" s="3"/>
      <c r="B48" s="7"/>
      <c r="C48" s="8"/>
      <c r="D48" s="8"/>
      <c r="E48" s="8"/>
      <c r="F48" s="8"/>
    </row>
    <row r="49" spans="1:7" ht="13.8" x14ac:dyDescent="0.25">
      <c r="D49" s="234" t="s">
        <v>234</v>
      </c>
      <c r="E49" s="234"/>
      <c r="F49" s="234"/>
      <c r="G49" s="11"/>
    </row>
    <row r="50" spans="1:7" ht="13.8" x14ac:dyDescent="0.25">
      <c r="A50" s="230" t="s">
        <v>27</v>
      </c>
      <c r="B50" s="230"/>
      <c r="D50" s="230" t="s">
        <v>28</v>
      </c>
      <c r="E50" s="230"/>
      <c r="F50" s="230"/>
    </row>
    <row r="51" spans="1:7" x14ac:dyDescent="0.25">
      <c r="A51" s="231" t="s">
        <v>29</v>
      </c>
      <c r="B51" s="231"/>
      <c r="D51" s="231" t="s">
        <v>29</v>
      </c>
      <c r="E51" s="231"/>
      <c r="F51" s="231"/>
    </row>
    <row r="52" spans="1:7" ht="13.8" x14ac:dyDescent="0.25">
      <c r="B52" s="10"/>
    </row>
    <row r="53" spans="1:7" ht="13.8" x14ac:dyDescent="0.25">
      <c r="B53" s="10"/>
    </row>
    <row r="54" spans="1:7" ht="13.8" x14ac:dyDescent="0.25">
      <c r="A54" s="230"/>
      <c r="B54" s="230"/>
    </row>
    <row r="56" spans="1:7" ht="13.8" x14ac:dyDescent="0.25">
      <c r="B56" s="219"/>
    </row>
  </sheetData>
  <mergeCells count="16">
    <mergeCell ref="D49:F49"/>
    <mergeCell ref="E6:F6"/>
    <mergeCell ref="D7:D8"/>
    <mergeCell ref="E7:F7"/>
    <mergeCell ref="A7:B7"/>
    <mergeCell ref="C7:C8"/>
    <mergeCell ref="A1:D1"/>
    <mergeCell ref="A2:C2"/>
    <mergeCell ref="A3:F3"/>
    <mergeCell ref="A4:F4"/>
    <mergeCell ref="A5:F5"/>
    <mergeCell ref="A50:B50"/>
    <mergeCell ref="D50:F50"/>
    <mergeCell ref="A51:B51"/>
    <mergeCell ref="D51:F51"/>
    <mergeCell ref="A54:B5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4" sqref="A4:D4"/>
    </sheetView>
  </sheetViews>
  <sheetFormatPr defaultColWidth="9.09765625" defaultRowHeight="13.2" x14ac:dyDescent="0.25"/>
  <cols>
    <col min="1" max="1" width="57.19921875" style="86" customWidth="1"/>
    <col min="2" max="2" width="5.09765625" style="86" customWidth="1"/>
    <col min="3" max="3" width="8.8984375" style="86" customWidth="1"/>
    <col min="4" max="4" width="14.69921875" style="86" customWidth="1"/>
    <col min="5" max="16384" width="9.09765625" style="86"/>
  </cols>
  <sheetData>
    <row r="1" spans="1:5" x14ac:dyDescent="0.25">
      <c r="A1" s="297" t="s">
        <v>87</v>
      </c>
      <c r="B1" s="297"/>
      <c r="D1" s="124"/>
    </row>
    <row r="2" spans="1:5" s="126" customFormat="1" x14ac:dyDescent="0.25">
      <c r="A2" s="125"/>
      <c r="D2" s="127"/>
    </row>
    <row r="3" spans="1:5" ht="17.399999999999999" x14ac:dyDescent="0.3">
      <c r="A3" s="298" t="s">
        <v>46</v>
      </c>
      <c r="B3" s="298"/>
      <c r="C3" s="298"/>
      <c r="D3" s="298"/>
    </row>
    <row r="4" spans="1:5" x14ac:dyDescent="0.25">
      <c r="A4" s="240" t="s">
        <v>550</v>
      </c>
      <c r="B4" s="240"/>
      <c r="C4" s="240"/>
      <c r="D4" s="240"/>
    </row>
    <row r="5" spans="1:5" ht="13.8" x14ac:dyDescent="0.25">
      <c r="A5" s="119"/>
      <c r="B5" s="119"/>
      <c r="C5" s="299" t="s">
        <v>465</v>
      </c>
      <c r="D5" s="299"/>
    </row>
    <row r="6" spans="1:5" x14ac:dyDescent="0.25">
      <c r="A6" s="241" t="s">
        <v>47</v>
      </c>
      <c r="B6" s="300" t="s">
        <v>33</v>
      </c>
      <c r="C6" s="300" t="s">
        <v>48</v>
      </c>
      <c r="D6" s="241" t="s">
        <v>240</v>
      </c>
    </row>
    <row r="7" spans="1:5" x14ac:dyDescent="0.25">
      <c r="A7" s="241"/>
      <c r="B7" s="300"/>
      <c r="C7" s="300"/>
      <c r="D7" s="241"/>
    </row>
    <row r="8" spans="1:5" x14ac:dyDescent="0.25">
      <c r="A8" s="94" t="s">
        <v>49</v>
      </c>
      <c r="B8" s="128" t="s">
        <v>50</v>
      </c>
      <c r="C8" s="128" t="s">
        <v>51</v>
      </c>
      <c r="D8" s="94">
        <v>1</v>
      </c>
      <c r="E8" s="129"/>
    </row>
    <row r="9" spans="1:5" ht="15.6" x14ac:dyDescent="0.25">
      <c r="A9" s="27" t="s">
        <v>52</v>
      </c>
      <c r="B9" s="28" t="s">
        <v>53</v>
      </c>
      <c r="C9" s="29"/>
      <c r="D9" s="30">
        <v>15309989036</v>
      </c>
    </row>
    <row r="10" spans="1:5" ht="15.6" x14ac:dyDescent="0.25">
      <c r="A10" s="27" t="s">
        <v>54</v>
      </c>
      <c r="B10" s="28" t="s">
        <v>55</v>
      </c>
      <c r="C10" s="29"/>
      <c r="D10" s="30">
        <v>0</v>
      </c>
    </row>
    <row r="11" spans="1:5" s="101" customFormat="1" ht="15.6" x14ac:dyDescent="0.25">
      <c r="A11" s="31" t="s">
        <v>56</v>
      </c>
      <c r="B11" s="32" t="s">
        <v>57</v>
      </c>
      <c r="C11" s="33"/>
      <c r="D11" s="34">
        <f t="shared" ref="D11" si="0">D9-D10</f>
        <v>15309989036</v>
      </c>
    </row>
    <row r="12" spans="1:5" ht="15.6" x14ac:dyDescent="0.25">
      <c r="A12" s="27" t="s">
        <v>58</v>
      </c>
      <c r="B12" s="28" t="s">
        <v>59</v>
      </c>
      <c r="C12" s="29"/>
      <c r="D12" s="30">
        <v>14339723034</v>
      </c>
    </row>
    <row r="13" spans="1:5" s="101" customFormat="1" ht="15.6" x14ac:dyDescent="0.25">
      <c r="A13" s="31" t="s">
        <v>60</v>
      </c>
      <c r="B13" s="32" t="s">
        <v>61</v>
      </c>
      <c r="C13" s="33"/>
      <c r="D13" s="34">
        <f t="shared" ref="D13" si="1">D11-D12</f>
        <v>970266002</v>
      </c>
    </row>
    <row r="14" spans="1:5" ht="15.6" x14ac:dyDescent="0.25">
      <c r="A14" s="27" t="s">
        <v>62</v>
      </c>
      <c r="B14" s="28" t="s">
        <v>63</v>
      </c>
      <c r="C14" s="29"/>
      <c r="D14" s="30">
        <v>0</v>
      </c>
    </row>
    <row r="15" spans="1:5" ht="15.6" x14ac:dyDescent="0.25">
      <c r="A15" s="27" t="s">
        <v>64</v>
      </c>
      <c r="B15" s="28" t="s">
        <v>65</v>
      </c>
      <c r="C15" s="29"/>
      <c r="D15" s="30">
        <v>0</v>
      </c>
    </row>
    <row r="16" spans="1:5" ht="15.6" x14ac:dyDescent="0.25">
      <c r="A16" s="27" t="s">
        <v>66</v>
      </c>
      <c r="B16" s="28" t="s">
        <v>67</v>
      </c>
      <c r="C16" s="29"/>
      <c r="D16" s="30">
        <v>0</v>
      </c>
    </row>
    <row r="17" spans="1:4" ht="15.6" x14ac:dyDescent="0.25">
      <c r="A17" s="27" t="s">
        <v>242</v>
      </c>
      <c r="B17" s="35" t="s">
        <v>243</v>
      </c>
      <c r="C17" s="29"/>
      <c r="D17" s="121">
        <v>65805371</v>
      </c>
    </row>
    <row r="18" spans="1:4" ht="15.6" x14ac:dyDescent="0.25">
      <c r="A18" s="27" t="s">
        <v>241</v>
      </c>
      <c r="B18" s="35" t="s">
        <v>244</v>
      </c>
      <c r="C18" s="29"/>
      <c r="D18" s="103">
        <v>790786756</v>
      </c>
    </row>
    <row r="19" spans="1:4" s="101" customFormat="1" ht="15.6" x14ac:dyDescent="0.25">
      <c r="A19" s="31" t="s">
        <v>68</v>
      </c>
      <c r="B19" s="32" t="s">
        <v>69</v>
      </c>
      <c r="C19" s="33"/>
      <c r="D19" s="34">
        <f>D13+D14-D15-D17-D18</f>
        <v>113673875</v>
      </c>
    </row>
    <row r="20" spans="1:4" ht="15.6" x14ac:dyDescent="0.25">
      <c r="A20" s="27" t="s">
        <v>70</v>
      </c>
      <c r="B20" s="28" t="s">
        <v>71</v>
      </c>
      <c r="C20" s="29"/>
      <c r="D20" s="30">
        <v>0</v>
      </c>
    </row>
    <row r="21" spans="1:4" ht="15.6" x14ac:dyDescent="0.25">
      <c r="A21" s="27" t="s">
        <v>72</v>
      </c>
      <c r="B21" s="28" t="s">
        <v>73</v>
      </c>
      <c r="C21" s="29"/>
      <c r="D21" s="30">
        <v>0</v>
      </c>
    </row>
    <row r="22" spans="1:4" s="101" customFormat="1" ht="15.6" x14ac:dyDescent="0.25">
      <c r="A22" s="31" t="s">
        <v>74</v>
      </c>
      <c r="B22" s="32" t="s">
        <v>75</v>
      </c>
      <c r="C22" s="33"/>
      <c r="D22" s="34">
        <f t="shared" ref="D22" si="2">D20-D21</f>
        <v>0</v>
      </c>
    </row>
    <row r="23" spans="1:4" s="101" customFormat="1" ht="15.6" x14ac:dyDescent="0.25">
      <c r="A23" s="31" t="s">
        <v>76</v>
      </c>
      <c r="B23" s="32" t="s">
        <v>77</v>
      </c>
      <c r="C23" s="33"/>
      <c r="D23" s="34">
        <f t="shared" ref="D23" si="3">D19+D22</f>
        <v>113673875</v>
      </c>
    </row>
    <row r="24" spans="1:4" ht="15.6" x14ac:dyDescent="0.25">
      <c r="A24" s="27" t="s">
        <v>78</v>
      </c>
      <c r="B24" s="28" t="s">
        <v>79</v>
      </c>
      <c r="C24" s="29"/>
      <c r="D24" s="103">
        <v>22734775</v>
      </c>
    </row>
    <row r="25" spans="1:4" s="101" customFormat="1" ht="15.6" x14ac:dyDescent="0.25">
      <c r="A25" s="31" t="s">
        <v>80</v>
      </c>
      <c r="B25" s="32" t="s">
        <v>81</v>
      </c>
      <c r="C25" s="33"/>
      <c r="D25" s="34">
        <f t="shared" ref="D25" si="4">D23-D24</f>
        <v>90939100</v>
      </c>
    </row>
    <row r="26" spans="1:4" s="101" customFormat="1" ht="15.6" x14ac:dyDescent="0.25">
      <c r="A26" s="41"/>
      <c r="B26" s="42"/>
      <c r="C26" s="43"/>
      <c r="D26" s="44"/>
    </row>
    <row r="27" spans="1:4" s="101" customFormat="1" ht="15.6" x14ac:dyDescent="0.25">
      <c r="A27" s="41"/>
      <c r="B27" s="42"/>
      <c r="C27" s="43"/>
      <c r="D27" s="44"/>
    </row>
    <row r="28" spans="1:4" x14ac:dyDescent="0.25">
      <c r="B28" s="25"/>
      <c r="C28" s="25"/>
      <c r="D28" s="25"/>
    </row>
    <row r="29" spans="1:4" ht="13.8" x14ac:dyDescent="0.25">
      <c r="D29" s="120" t="s">
        <v>91</v>
      </c>
    </row>
    <row r="30" spans="1:4" ht="13.8" x14ac:dyDescent="0.25">
      <c r="A30" s="130" t="s">
        <v>82</v>
      </c>
      <c r="B30" s="236" t="s">
        <v>16</v>
      </c>
      <c r="C30" s="236"/>
      <c r="D30" s="236"/>
    </row>
    <row r="31" spans="1:4" x14ac:dyDescent="0.25">
      <c r="A31" s="86" t="s">
        <v>83</v>
      </c>
      <c r="B31" s="296" t="s">
        <v>84</v>
      </c>
      <c r="C31" s="296"/>
      <c r="D31" s="296"/>
    </row>
  </sheetData>
  <mergeCells count="10">
    <mergeCell ref="A1:B1"/>
    <mergeCell ref="C5:D5"/>
    <mergeCell ref="B30:D30"/>
    <mergeCell ref="B31:D31"/>
    <mergeCell ref="A3:D3"/>
    <mergeCell ref="A4:D4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F20"/>
    </sheetView>
  </sheetViews>
  <sheetFormatPr defaultColWidth="9.09765625" defaultRowHeight="13.2" x14ac:dyDescent="0.25"/>
  <cols>
    <col min="1" max="1" width="9.09765625" style="86" bestFit="1" customWidth="1"/>
    <col min="2" max="2" width="14.3984375" style="86" bestFit="1" customWidth="1"/>
    <col min="3" max="3" width="27.19921875" style="86" bestFit="1" customWidth="1"/>
    <col min="4" max="4" width="8" style="86" customWidth="1"/>
    <col min="5" max="5" width="16" style="86" customWidth="1"/>
    <col min="6" max="6" width="17.59765625" style="86" customWidth="1"/>
    <col min="7" max="7" width="9.09765625" style="86"/>
    <col min="8" max="8" width="12" style="86" bestFit="1" customWidth="1"/>
    <col min="9" max="16384" width="9.09765625" style="86"/>
  </cols>
  <sheetData>
    <row r="1" spans="1:8" ht="15.6" x14ac:dyDescent="0.3">
      <c r="A1" s="235" t="s">
        <v>87</v>
      </c>
      <c r="B1" s="235"/>
      <c r="C1" s="235"/>
      <c r="D1" s="235"/>
      <c r="E1" s="119"/>
      <c r="F1" s="119"/>
    </row>
    <row r="2" spans="1:8" ht="24.75" customHeight="1" x14ac:dyDescent="0.25">
      <c r="A2" s="238"/>
      <c r="B2" s="238"/>
      <c r="C2" s="238"/>
      <c r="E2" s="119"/>
      <c r="F2" s="119"/>
    </row>
    <row r="3" spans="1:8" ht="20.399999999999999" x14ac:dyDescent="0.35">
      <c r="A3" s="239" t="s">
        <v>17</v>
      </c>
      <c r="B3" s="239"/>
      <c r="C3" s="239"/>
      <c r="D3" s="239"/>
      <c r="E3" s="239"/>
      <c r="F3" s="239"/>
    </row>
    <row r="4" spans="1:8" ht="15" customHeight="1" x14ac:dyDescent="0.25">
      <c r="A4" s="252" t="s">
        <v>88</v>
      </c>
      <c r="B4" s="252"/>
      <c r="C4" s="252"/>
      <c r="D4" s="252"/>
      <c r="E4" s="252"/>
      <c r="F4" s="252"/>
    </row>
    <row r="5" spans="1:8" ht="15" customHeight="1" x14ac:dyDescent="0.25">
      <c r="A5" s="240" t="s">
        <v>86</v>
      </c>
      <c r="B5" s="240"/>
      <c r="C5" s="240"/>
      <c r="D5" s="240"/>
      <c r="E5" s="240"/>
      <c r="F5" s="240"/>
    </row>
    <row r="6" spans="1:8" x14ac:dyDescent="0.25">
      <c r="F6" s="140" t="s">
        <v>125</v>
      </c>
    </row>
    <row r="7" spans="1:8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8" x14ac:dyDescent="0.25">
      <c r="A8" s="93" t="s">
        <v>7</v>
      </c>
      <c r="B8" s="93" t="s">
        <v>8</v>
      </c>
      <c r="C8" s="241"/>
      <c r="D8" s="241"/>
      <c r="E8" s="84" t="s">
        <v>9</v>
      </c>
      <c r="F8" s="84" t="s">
        <v>10</v>
      </c>
    </row>
    <row r="9" spans="1:8" ht="13.5" customHeight="1" x14ac:dyDescent="0.25">
      <c r="A9" s="115"/>
      <c r="B9" s="116"/>
      <c r="C9" s="94" t="s">
        <v>20</v>
      </c>
      <c r="D9" s="94"/>
      <c r="E9" s="110">
        <v>0</v>
      </c>
      <c r="F9" s="110">
        <v>0</v>
      </c>
    </row>
    <row r="10" spans="1:8" ht="13.8" x14ac:dyDescent="0.25">
      <c r="A10" s="95">
        <v>44196</v>
      </c>
      <c r="B10" s="96" t="s">
        <v>96</v>
      </c>
      <c r="C10" s="100" t="s">
        <v>246</v>
      </c>
      <c r="D10" s="84">
        <v>5111</v>
      </c>
      <c r="E10" s="103">
        <v>0</v>
      </c>
      <c r="F10" s="103">
        <v>15309989036</v>
      </c>
    </row>
    <row r="11" spans="1:8" ht="13.8" x14ac:dyDescent="0.25">
      <c r="A11" s="95">
        <v>44196</v>
      </c>
      <c r="B11" s="96" t="s">
        <v>128</v>
      </c>
      <c r="C11" s="100" t="s">
        <v>245</v>
      </c>
      <c r="D11" s="84">
        <v>632</v>
      </c>
      <c r="E11" s="103">
        <v>14339723034</v>
      </c>
      <c r="F11" s="103">
        <v>0</v>
      </c>
    </row>
    <row r="12" spans="1:8" ht="13.8" x14ac:dyDescent="0.25">
      <c r="A12" s="95">
        <v>44196</v>
      </c>
      <c r="B12" s="82" t="s">
        <v>132</v>
      </c>
      <c r="C12" s="100" t="s">
        <v>247</v>
      </c>
      <c r="D12" s="84">
        <v>641</v>
      </c>
      <c r="E12" s="121">
        <v>65805371</v>
      </c>
      <c r="F12" s="103">
        <v>0</v>
      </c>
    </row>
    <row r="13" spans="1:8" ht="13.8" x14ac:dyDescent="0.25">
      <c r="A13" s="95">
        <v>44196</v>
      </c>
      <c r="B13" s="122" t="s">
        <v>158</v>
      </c>
      <c r="C13" s="100" t="s">
        <v>248</v>
      </c>
      <c r="D13" s="84">
        <v>642</v>
      </c>
      <c r="E13" s="103">
        <v>790786756</v>
      </c>
      <c r="F13" s="103">
        <v>0</v>
      </c>
    </row>
    <row r="14" spans="1:8" ht="13.8" x14ac:dyDescent="0.25">
      <c r="A14" s="95">
        <v>44196</v>
      </c>
      <c r="B14" s="99" t="s">
        <v>235</v>
      </c>
      <c r="C14" s="100" t="s">
        <v>249</v>
      </c>
      <c r="D14" s="84">
        <v>821</v>
      </c>
      <c r="E14" s="103">
        <v>22734775</v>
      </c>
      <c r="F14" s="103">
        <v>0</v>
      </c>
    </row>
    <row r="15" spans="1:8" ht="13.8" x14ac:dyDescent="0.25">
      <c r="A15" s="95">
        <v>44196</v>
      </c>
      <c r="B15" s="82" t="s">
        <v>238</v>
      </c>
      <c r="C15" s="100" t="s">
        <v>13</v>
      </c>
      <c r="D15" s="84">
        <v>4212</v>
      </c>
      <c r="E15" s="103">
        <v>90939100</v>
      </c>
      <c r="F15" s="103">
        <v>0</v>
      </c>
      <c r="H15" s="98"/>
    </row>
    <row r="16" spans="1:8" x14ac:dyDescent="0.25">
      <c r="A16" s="115"/>
      <c r="B16" s="116"/>
      <c r="C16" s="94" t="s">
        <v>21</v>
      </c>
      <c r="D16" s="94"/>
      <c r="E16" s="110">
        <f>SUM(E10:E15)</f>
        <v>15309989036</v>
      </c>
      <c r="F16" s="110">
        <f>SUM(F10:F15)</f>
        <v>15309989036</v>
      </c>
      <c r="H16" s="98"/>
    </row>
    <row r="17" spans="1:8" x14ac:dyDescent="0.25">
      <c r="A17" s="118"/>
      <c r="B17" s="116"/>
      <c r="C17" s="94" t="s">
        <v>22</v>
      </c>
      <c r="D17" s="94"/>
      <c r="E17" s="110">
        <v>0</v>
      </c>
      <c r="F17" s="110">
        <v>0</v>
      </c>
    </row>
    <row r="18" spans="1:8" ht="13.8" x14ac:dyDescent="0.25">
      <c r="A18" s="90"/>
      <c r="B18" s="111"/>
      <c r="C18" s="112"/>
      <c r="D18" s="112"/>
      <c r="E18" s="112"/>
      <c r="F18" s="112"/>
    </row>
    <row r="19" spans="1:8" ht="13.8" x14ac:dyDescent="0.25">
      <c r="A19" s="236"/>
      <c r="B19" s="236"/>
      <c r="D19" s="237" t="s">
        <v>234</v>
      </c>
      <c r="E19" s="237"/>
      <c r="F19" s="237"/>
      <c r="G19" s="120"/>
      <c r="H19" s="120"/>
    </row>
    <row r="20" spans="1:8" ht="13.8" x14ac:dyDescent="0.25">
      <c r="B20" s="113"/>
      <c r="D20" s="236" t="s">
        <v>23</v>
      </c>
      <c r="E20" s="236"/>
      <c r="F20" s="236"/>
    </row>
    <row r="21" spans="1:8" ht="13.8" x14ac:dyDescent="0.25">
      <c r="B21" s="114"/>
    </row>
    <row r="22" spans="1:8" ht="13.8" x14ac:dyDescent="0.25">
      <c r="B22" s="114"/>
    </row>
    <row r="23" spans="1:8" ht="13.8" x14ac:dyDescent="0.25">
      <c r="B23" s="114"/>
    </row>
    <row r="24" spans="1:8" ht="12.75" customHeight="1" x14ac:dyDescent="0.25">
      <c r="A24" s="236"/>
      <c r="B24" s="236"/>
    </row>
    <row r="26" spans="1:8" ht="13.8" x14ac:dyDescent="0.25">
      <c r="B26" s="113"/>
    </row>
  </sheetData>
  <mergeCells count="13">
    <mergeCell ref="A1:D1"/>
    <mergeCell ref="A19:B19"/>
    <mergeCell ref="D19:F19"/>
    <mergeCell ref="D20:F20"/>
    <mergeCell ref="A24:B24"/>
    <mergeCell ref="A2:C2"/>
    <mergeCell ref="A3:F3"/>
    <mergeCell ref="A4:F4"/>
    <mergeCell ref="A5:F5"/>
    <mergeCell ref="A7:B7"/>
    <mergeCell ref="C7:C8"/>
    <mergeCell ref="D7:D8"/>
    <mergeCell ref="E7:F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XFD1048576"/>
    </sheetView>
  </sheetViews>
  <sheetFormatPr defaultColWidth="9.09765625" defaultRowHeight="13.2" x14ac:dyDescent="0.25"/>
  <cols>
    <col min="1" max="1" width="9.3984375" style="1" customWidth="1"/>
    <col min="2" max="2" width="11.296875" style="1" customWidth="1"/>
    <col min="3" max="3" width="32" style="1" customWidth="1"/>
    <col min="4" max="4" width="8" style="1" customWidth="1"/>
    <col min="5" max="5" width="16" style="1" customWidth="1"/>
    <col min="6" max="6" width="17.59765625" style="1" customWidth="1"/>
    <col min="7" max="9" width="9.59765625" style="1" bestFit="1" customWidth="1"/>
    <col min="10" max="16384" width="9.09765625" style="1"/>
  </cols>
  <sheetData>
    <row r="1" spans="1:9" x14ac:dyDescent="0.25">
      <c r="A1" s="301" t="s">
        <v>466</v>
      </c>
      <c r="B1" s="301"/>
      <c r="C1" s="301"/>
      <c r="D1" s="13"/>
      <c r="E1" s="13"/>
      <c r="F1" s="13"/>
    </row>
    <row r="2" spans="1:9" x14ac:dyDescent="0.25">
      <c r="A2" s="227" t="s">
        <v>467</v>
      </c>
      <c r="B2" s="227"/>
      <c r="C2" s="227"/>
      <c r="D2" s="13"/>
      <c r="E2" s="13"/>
      <c r="F2" s="13"/>
    </row>
    <row r="3" spans="1:9" ht="20.399999999999999" x14ac:dyDescent="0.35">
      <c r="A3" s="228" t="s">
        <v>25</v>
      </c>
      <c r="B3" s="228"/>
      <c r="C3" s="228"/>
      <c r="D3" s="228"/>
      <c r="E3" s="228"/>
      <c r="F3" s="228"/>
    </row>
    <row r="4" spans="1:9" x14ac:dyDescent="0.25">
      <c r="A4" s="229" t="s">
        <v>468</v>
      </c>
      <c r="B4" s="229"/>
      <c r="C4" s="229"/>
      <c r="D4" s="229"/>
      <c r="E4" s="229"/>
      <c r="F4" s="229"/>
    </row>
    <row r="5" spans="1:9" x14ac:dyDescent="0.25">
      <c r="A5" s="229" t="s">
        <v>86</v>
      </c>
      <c r="B5" s="229"/>
      <c r="C5" s="229"/>
      <c r="D5" s="229"/>
      <c r="E5" s="229"/>
      <c r="F5" s="229"/>
    </row>
    <row r="7" spans="1:9" ht="13.8" x14ac:dyDescent="0.25">
      <c r="A7" s="233" t="s">
        <v>2</v>
      </c>
      <c r="B7" s="233"/>
      <c r="C7" s="233" t="s">
        <v>3</v>
      </c>
      <c r="D7" s="233" t="s">
        <v>18</v>
      </c>
      <c r="E7" s="233" t="s">
        <v>19</v>
      </c>
      <c r="F7" s="233"/>
    </row>
    <row r="8" spans="1:9" ht="13.8" x14ac:dyDescent="0.25">
      <c r="A8" s="16" t="s">
        <v>7</v>
      </c>
      <c r="B8" s="16" t="s">
        <v>8</v>
      </c>
      <c r="C8" s="233"/>
      <c r="D8" s="233"/>
      <c r="E8" s="17" t="s">
        <v>9</v>
      </c>
      <c r="F8" s="17" t="s">
        <v>10</v>
      </c>
    </row>
    <row r="9" spans="1:9" ht="13.8" x14ac:dyDescent="0.25">
      <c r="A9" s="18"/>
      <c r="B9" s="19"/>
      <c r="C9" s="144" t="s">
        <v>20</v>
      </c>
      <c r="D9" s="144"/>
      <c r="E9" s="22">
        <v>0</v>
      </c>
      <c r="F9" s="22">
        <v>0</v>
      </c>
    </row>
    <row r="10" spans="1:9" ht="13.8" x14ac:dyDescent="0.25">
      <c r="A10" s="150">
        <v>43830</v>
      </c>
      <c r="B10" s="151" t="s">
        <v>476</v>
      </c>
      <c r="C10" s="152" t="s">
        <v>477</v>
      </c>
      <c r="D10" s="17">
        <v>5111</v>
      </c>
      <c r="E10" s="153">
        <v>0</v>
      </c>
      <c r="F10" s="153">
        <v>721461269</v>
      </c>
    </row>
    <row r="11" spans="1:9" ht="13.8" x14ac:dyDescent="0.25">
      <c r="A11" s="150">
        <v>43830</v>
      </c>
      <c r="B11" s="151" t="s">
        <v>478</v>
      </c>
      <c r="C11" s="152" t="s">
        <v>479</v>
      </c>
      <c r="D11" s="17">
        <v>515</v>
      </c>
      <c r="E11" s="153">
        <v>0</v>
      </c>
      <c r="F11" s="153">
        <v>6472</v>
      </c>
      <c r="H11" s="163"/>
    </row>
    <row r="12" spans="1:9" ht="27.6" x14ac:dyDescent="0.25">
      <c r="A12" s="150">
        <v>43830</v>
      </c>
      <c r="B12" s="151" t="s">
        <v>480</v>
      </c>
      <c r="C12" s="152" t="s">
        <v>481</v>
      </c>
      <c r="D12" s="17">
        <v>711</v>
      </c>
      <c r="E12" s="153">
        <v>0</v>
      </c>
      <c r="F12" s="153">
        <v>100000000</v>
      </c>
    </row>
    <row r="13" spans="1:9" ht="13.8" x14ac:dyDescent="0.25">
      <c r="A13" s="150">
        <v>43830</v>
      </c>
      <c r="B13" s="151" t="s">
        <v>469</v>
      </c>
      <c r="C13" s="152" t="s">
        <v>482</v>
      </c>
      <c r="D13" s="17">
        <v>632</v>
      </c>
      <c r="E13" s="153">
        <v>428958183</v>
      </c>
      <c r="F13" s="153">
        <v>0</v>
      </c>
      <c r="H13" s="163"/>
      <c r="I13" s="163"/>
    </row>
    <row r="14" spans="1:9" ht="27.6" x14ac:dyDescent="0.25">
      <c r="A14" s="150">
        <v>43830</v>
      </c>
      <c r="B14" s="151" t="s">
        <v>471</v>
      </c>
      <c r="C14" s="152" t="s">
        <v>470</v>
      </c>
      <c r="D14" s="17">
        <v>6421</v>
      </c>
      <c r="E14" s="164">
        <v>570432727</v>
      </c>
      <c r="F14" s="153">
        <v>0</v>
      </c>
      <c r="G14" s="163"/>
    </row>
    <row r="15" spans="1:9" ht="13.8" x14ac:dyDescent="0.25">
      <c r="A15" s="150">
        <v>43830</v>
      </c>
      <c r="B15" s="151" t="s">
        <v>472</v>
      </c>
      <c r="C15" s="152" t="s">
        <v>483</v>
      </c>
      <c r="D15" s="17">
        <v>6422</v>
      </c>
      <c r="E15" s="153">
        <v>7343674</v>
      </c>
      <c r="F15" s="153">
        <v>0</v>
      </c>
      <c r="G15" s="163"/>
      <c r="I15" s="163"/>
    </row>
    <row r="16" spans="1:9" ht="27.6" x14ac:dyDescent="0.25">
      <c r="A16" s="150">
        <v>43830</v>
      </c>
      <c r="B16" s="151" t="s">
        <v>484</v>
      </c>
      <c r="C16" s="152" t="s">
        <v>485</v>
      </c>
      <c r="D16" s="17">
        <v>811</v>
      </c>
      <c r="E16" s="153">
        <v>357494</v>
      </c>
      <c r="F16" s="153">
        <v>0</v>
      </c>
    </row>
    <row r="17" spans="1:8" ht="27.6" x14ac:dyDescent="0.25">
      <c r="A17" s="150">
        <v>43830</v>
      </c>
      <c r="B17" s="151" t="s">
        <v>486</v>
      </c>
      <c r="C17" s="152" t="s">
        <v>475</v>
      </c>
      <c r="D17" s="17">
        <v>821</v>
      </c>
      <c r="E17" s="153">
        <v>1000000</v>
      </c>
      <c r="F17" s="153">
        <v>0</v>
      </c>
    </row>
    <row r="18" spans="1:8" ht="13.8" x14ac:dyDescent="0.25">
      <c r="A18" s="150">
        <v>43830</v>
      </c>
      <c r="B18" s="151" t="s">
        <v>487</v>
      </c>
      <c r="C18" s="152" t="s">
        <v>13</v>
      </c>
      <c r="D18" s="17">
        <v>4212</v>
      </c>
      <c r="E18" s="153"/>
      <c r="F18" s="153">
        <v>186624337</v>
      </c>
    </row>
    <row r="19" spans="1:8" ht="13.8" x14ac:dyDescent="0.25">
      <c r="A19" s="18"/>
      <c r="B19" s="19"/>
      <c r="C19" s="144" t="s">
        <v>21</v>
      </c>
      <c r="D19" s="144"/>
      <c r="E19" s="22">
        <v>1008092078</v>
      </c>
      <c r="F19" s="22">
        <v>1008092078</v>
      </c>
    </row>
    <row r="20" spans="1:8" ht="13.8" x14ac:dyDescent="0.25">
      <c r="A20" s="23"/>
      <c r="B20" s="19"/>
      <c r="C20" s="144" t="s">
        <v>22</v>
      </c>
      <c r="D20" s="144"/>
      <c r="E20" s="22">
        <v>0</v>
      </c>
      <c r="F20" s="22">
        <v>0</v>
      </c>
    </row>
    <row r="21" spans="1:8" ht="13.8" x14ac:dyDescent="0.25">
      <c r="A21" s="3"/>
      <c r="B21" s="7"/>
      <c r="C21" s="8"/>
      <c r="D21" s="8"/>
      <c r="E21" s="8"/>
      <c r="F21" s="8"/>
    </row>
    <row r="22" spans="1:8" ht="13.8" x14ac:dyDescent="0.25">
      <c r="D22" s="234" t="s">
        <v>473</v>
      </c>
      <c r="E22" s="234"/>
      <c r="F22" s="234"/>
      <c r="G22" s="11"/>
      <c r="H22" s="11"/>
    </row>
    <row r="23" spans="1:8" ht="13.8" x14ac:dyDescent="0.25">
      <c r="A23" s="230" t="s">
        <v>27</v>
      </c>
      <c r="B23" s="230"/>
      <c r="D23" s="230" t="s">
        <v>28</v>
      </c>
      <c r="E23" s="230"/>
      <c r="F23" s="230"/>
    </row>
    <row r="24" spans="1:8" x14ac:dyDescent="0.25">
      <c r="A24" s="231" t="s">
        <v>29</v>
      </c>
      <c r="B24" s="231"/>
      <c r="D24" s="231" t="s">
        <v>29</v>
      </c>
      <c r="E24" s="231"/>
      <c r="F24" s="231"/>
    </row>
    <row r="25" spans="1:8" ht="13.8" x14ac:dyDescent="0.25">
      <c r="B25" s="10"/>
    </row>
    <row r="26" spans="1:8" ht="13.8" x14ac:dyDescent="0.25">
      <c r="B26" s="10"/>
    </row>
    <row r="27" spans="1:8" ht="13.8" x14ac:dyDescent="0.25">
      <c r="A27" s="230"/>
      <c r="B27" s="230"/>
    </row>
    <row r="29" spans="1:8" ht="13.8" x14ac:dyDescent="0.25">
      <c r="B29" s="143"/>
    </row>
    <row r="30" spans="1:8" x14ac:dyDescent="0.25">
      <c r="E30" s="163"/>
      <c r="F30" s="163"/>
    </row>
  </sheetData>
  <mergeCells count="15">
    <mergeCell ref="A27:B27"/>
    <mergeCell ref="A1:C1"/>
    <mergeCell ref="A2:C2"/>
    <mergeCell ref="A3:F3"/>
    <mergeCell ref="A4:F4"/>
    <mergeCell ref="A5:F5"/>
    <mergeCell ref="A7:B7"/>
    <mergeCell ref="C7:C8"/>
    <mergeCell ref="D7:D8"/>
    <mergeCell ref="E7:F7"/>
    <mergeCell ref="D22:F22"/>
    <mergeCell ref="A23:B23"/>
    <mergeCell ref="D23:F23"/>
    <mergeCell ref="A24:B24"/>
    <mergeCell ref="D24:F2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" workbookViewId="0">
      <selection activeCell="E5" sqref="E5"/>
    </sheetView>
  </sheetViews>
  <sheetFormatPr defaultColWidth="9.09765625" defaultRowHeight="13.2" x14ac:dyDescent="0.25"/>
  <cols>
    <col min="1" max="1" width="43.69921875" style="1" customWidth="1"/>
    <col min="2" max="3" width="8" style="1" customWidth="1"/>
    <col min="4" max="5" width="16.69921875" style="1" customWidth="1"/>
    <col min="6" max="16384" width="9.09765625" style="1"/>
  </cols>
  <sheetData>
    <row r="1" spans="1:5" ht="15.6" x14ac:dyDescent="0.3">
      <c r="A1" s="304" t="s">
        <v>87</v>
      </c>
      <c r="B1" s="304"/>
      <c r="C1" s="2"/>
      <c r="D1" s="231"/>
      <c r="E1" s="231"/>
    </row>
    <row r="2" spans="1:5" ht="27.75" customHeight="1" x14ac:dyDescent="0.25">
      <c r="A2" s="24"/>
      <c r="B2" s="24"/>
      <c r="C2" s="24"/>
      <c r="D2" s="302"/>
      <c r="E2" s="302"/>
    </row>
    <row r="3" spans="1:5" ht="17.399999999999999" customHeight="1" x14ac:dyDescent="0.3">
      <c r="A3" s="303" t="s">
        <v>31</v>
      </c>
      <c r="B3" s="303"/>
      <c r="C3" s="303"/>
      <c r="D3" s="303"/>
      <c r="E3" s="303"/>
    </row>
    <row r="4" spans="1:5" ht="15" customHeight="1" x14ac:dyDescent="0.25">
      <c r="A4" s="229" t="s">
        <v>452</v>
      </c>
      <c r="B4" s="229"/>
      <c r="C4" s="229"/>
      <c r="D4" s="229"/>
      <c r="E4" s="229"/>
    </row>
    <row r="5" spans="1:5" ht="15" customHeight="1" thickBot="1" x14ac:dyDescent="0.3">
      <c r="A5" s="6"/>
      <c r="B5" s="6"/>
      <c r="C5" s="6"/>
      <c r="D5" s="6"/>
      <c r="E5" s="14" t="s">
        <v>465</v>
      </c>
    </row>
    <row r="6" spans="1:5" ht="17.25" customHeight="1" x14ac:dyDescent="0.25">
      <c r="A6" s="45" t="s">
        <v>32</v>
      </c>
      <c r="B6" s="46" t="s">
        <v>277</v>
      </c>
      <c r="C6" s="47" t="s">
        <v>278</v>
      </c>
      <c r="D6" s="48" t="s">
        <v>34</v>
      </c>
      <c r="E6" s="48" t="s">
        <v>256</v>
      </c>
    </row>
    <row r="7" spans="1:5" ht="15.75" customHeight="1" thickBot="1" x14ac:dyDescent="0.3">
      <c r="A7" s="49">
        <v>1</v>
      </c>
      <c r="B7" s="50">
        <v>2</v>
      </c>
      <c r="C7" s="51">
        <v>3</v>
      </c>
      <c r="D7" s="52" t="s">
        <v>279</v>
      </c>
      <c r="E7" s="52" t="s">
        <v>280</v>
      </c>
    </row>
    <row r="8" spans="1:5" ht="13.8" x14ac:dyDescent="0.25">
      <c r="A8" s="53" t="s">
        <v>281</v>
      </c>
      <c r="B8" s="54">
        <v>100</v>
      </c>
      <c r="C8" s="55"/>
      <c r="D8" s="56">
        <f>D9+D16+D25+D28</f>
        <v>10182747401</v>
      </c>
      <c r="E8" s="56">
        <f>E9+E16+E25+E28</f>
        <v>1115236677</v>
      </c>
    </row>
    <row r="9" spans="1:5" ht="13.8" x14ac:dyDescent="0.25">
      <c r="A9" s="57" t="s">
        <v>282</v>
      </c>
      <c r="B9" s="58">
        <v>110</v>
      </c>
      <c r="C9" s="59"/>
      <c r="D9" s="60">
        <f>D10</f>
        <v>995970077</v>
      </c>
      <c r="E9" s="60">
        <f>SUM(E10:E11)</f>
        <v>188632982</v>
      </c>
    </row>
    <row r="10" spans="1:5" ht="13.8" x14ac:dyDescent="0.25">
      <c r="A10" s="61" t="s">
        <v>283</v>
      </c>
      <c r="B10" s="62" t="s">
        <v>284</v>
      </c>
      <c r="C10" s="63" t="s">
        <v>285</v>
      </c>
      <c r="D10" s="64">
        <v>995970077</v>
      </c>
      <c r="E10" s="64">
        <v>188632982</v>
      </c>
    </row>
    <row r="11" spans="1:5" ht="13.8" x14ac:dyDescent="0.25">
      <c r="A11" s="61" t="s">
        <v>259</v>
      </c>
      <c r="B11" s="62">
        <v>112</v>
      </c>
      <c r="C11" s="63"/>
      <c r="D11" s="64">
        <v>0</v>
      </c>
      <c r="E11" s="64">
        <v>0</v>
      </c>
    </row>
    <row r="12" spans="1:5" ht="13.8" x14ac:dyDescent="0.25">
      <c r="A12" s="57" t="s">
        <v>286</v>
      </c>
      <c r="B12" s="58">
        <v>120</v>
      </c>
      <c r="C12" s="59" t="s">
        <v>287</v>
      </c>
      <c r="D12" s="64">
        <v>0</v>
      </c>
      <c r="E12" s="64">
        <v>0</v>
      </c>
    </row>
    <row r="13" spans="1:5" ht="13.8" customHeight="1" x14ac:dyDescent="0.25">
      <c r="A13" s="61" t="s">
        <v>260</v>
      </c>
      <c r="B13" s="62">
        <v>121</v>
      </c>
      <c r="C13" s="63"/>
      <c r="D13" s="64">
        <v>0</v>
      </c>
      <c r="E13" s="64">
        <v>0</v>
      </c>
    </row>
    <row r="14" spans="1:5" ht="13.8" customHeight="1" x14ac:dyDescent="0.25">
      <c r="A14" s="61" t="s">
        <v>261</v>
      </c>
      <c r="B14" s="62">
        <v>122</v>
      </c>
      <c r="C14" s="63"/>
      <c r="D14" s="64">
        <v>0</v>
      </c>
      <c r="E14" s="64">
        <v>0</v>
      </c>
    </row>
    <row r="15" spans="1:5" ht="13.8" x14ac:dyDescent="0.25">
      <c r="A15" s="61" t="s">
        <v>262</v>
      </c>
      <c r="B15" s="62">
        <v>123</v>
      </c>
      <c r="C15" s="63"/>
      <c r="D15" s="64">
        <v>0</v>
      </c>
      <c r="E15" s="64">
        <v>0</v>
      </c>
    </row>
    <row r="16" spans="1:5" ht="13.2" customHeight="1" x14ac:dyDescent="0.25">
      <c r="A16" s="65" t="s">
        <v>288</v>
      </c>
      <c r="B16" s="58">
        <v>130</v>
      </c>
      <c r="C16" s="59"/>
      <c r="D16" s="60">
        <f>D17+D21</f>
        <v>8517025564</v>
      </c>
      <c r="E16" s="60">
        <f>E17</f>
        <v>602199775</v>
      </c>
    </row>
    <row r="17" spans="1:5" ht="13.2" customHeight="1" x14ac:dyDescent="0.25">
      <c r="A17" s="61" t="s">
        <v>263</v>
      </c>
      <c r="B17" s="62">
        <v>131</v>
      </c>
      <c r="C17" s="59"/>
      <c r="D17" s="64">
        <v>8490795601</v>
      </c>
      <c r="E17" s="64">
        <v>602199775</v>
      </c>
    </row>
    <row r="18" spans="1:5" ht="13.8" customHeight="1" x14ac:dyDescent="0.25">
      <c r="A18" s="61" t="s">
        <v>264</v>
      </c>
      <c r="B18" s="62">
        <v>132</v>
      </c>
      <c r="C18" s="66"/>
      <c r="D18" s="64">
        <v>0</v>
      </c>
      <c r="E18" s="64">
        <v>0</v>
      </c>
    </row>
    <row r="19" spans="1:5" ht="13.8" customHeight="1" x14ac:dyDescent="0.25">
      <c r="A19" s="67" t="s">
        <v>265</v>
      </c>
      <c r="B19" s="62">
        <v>133</v>
      </c>
      <c r="C19" s="66"/>
      <c r="D19" s="64">
        <v>0</v>
      </c>
      <c r="E19" s="64">
        <v>0</v>
      </c>
    </row>
    <row r="20" spans="1:5" ht="14.4" x14ac:dyDescent="0.3">
      <c r="A20" s="61" t="s">
        <v>266</v>
      </c>
      <c r="B20" s="62">
        <v>134</v>
      </c>
      <c r="C20" s="68"/>
      <c r="D20" s="64">
        <v>0</v>
      </c>
      <c r="E20" s="64">
        <v>0</v>
      </c>
    </row>
    <row r="21" spans="1:5" ht="13.2" customHeight="1" x14ac:dyDescent="0.3">
      <c r="A21" s="61" t="s">
        <v>267</v>
      </c>
      <c r="B21" s="62">
        <v>135</v>
      </c>
      <c r="C21" s="68"/>
      <c r="D21" s="64">
        <v>26229963</v>
      </c>
      <c r="E21" s="64">
        <v>0</v>
      </c>
    </row>
    <row r="22" spans="1:5" ht="13.2" customHeight="1" x14ac:dyDescent="0.25">
      <c r="A22" s="61" t="s">
        <v>289</v>
      </c>
      <c r="B22" s="62">
        <v>136</v>
      </c>
      <c r="C22" s="63" t="s">
        <v>290</v>
      </c>
      <c r="D22" s="64">
        <v>0</v>
      </c>
      <c r="E22" s="64">
        <v>0</v>
      </c>
    </row>
    <row r="23" spans="1:5" ht="13.8" x14ac:dyDescent="0.25">
      <c r="A23" s="61" t="s">
        <v>291</v>
      </c>
      <c r="B23" s="62">
        <v>137</v>
      </c>
      <c r="C23" s="63"/>
      <c r="D23" s="64">
        <v>0</v>
      </c>
      <c r="E23" s="64">
        <v>0</v>
      </c>
    </row>
    <row r="24" spans="1:5" ht="13.8" x14ac:dyDescent="0.25">
      <c r="A24" s="61" t="s">
        <v>292</v>
      </c>
      <c r="B24" s="62">
        <v>139</v>
      </c>
      <c r="C24" s="63"/>
      <c r="D24" s="64">
        <v>0</v>
      </c>
      <c r="E24" s="64">
        <v>0</v>
      </c>
    </row>
    <row r="25" spans="1:5" ht="13.8" x14ac:dyDescent="0.25">
      <c r="A25" s="57" t="s">
        <v>293</v>
      </c>
      <c r="B25" s="58">
        <v>140</v>
      </c>
      <c r="C25" s="59"/>
      <c r="D25" s="60">
        <f>D26</f>
        <v>543861506</v>
      </c>
      <c r="E25" s="60">
        <f>E26</f>
        <v>206739092</v>
      </c>
    </row>
    <row r="26" spans="1:5" ht="13.8" x14ac:dyDescent="0.25">
      <c r="A26" s="61" t="s">
        <v>268</v>
      </c>
      <c r="B26" s="62">
        <v>141</v>
      </c>
      <c r="C26" s="63" t="s">
        <v>294</v>
      </c>
      <c r="D26" s="64">
        <v>543861506</v>
      </c>
      <c r="E26" s="64">
        <v>206739092</v>
      </c>
    </row>
    <row r="27" spans="1:5" ht="13.8" x14ac:dyDescent="0.25">
      <c r="A27" s="61" t="s">
        <v>269</v>
      </c>
      <c r="B27" s="62">
        <v>149</v>
      </c>
      <c r="C27" s="63"/>
      <c r="D27" s="64">
        <v>0</v>
      </c>
      <c r="E27" s="64">
        <v>0</v>
      </c>
    </row>
    <row r="28" spans="1:5" ht="13.8" customHeight="1" x14ac:dyDescent="0.25">
      <c r="A28" s="65" t="s">
        <v>295</v>
      </c>
      <c r="B28" s="58">
        <v>150</v>
      </c>
      <c r="C28" s="59"/>
      <c r="D28" s="60">
        <f>SUM(D29:D33)</f>
        <v>125890254</v>
      </c>
      <c r="E28" s="60">
        <f>SUM(E29:E33)</f>
        <v>117664828</v>
      </c>
    </row>
    <row r="29" spans="1:5" ht="13.8" customHeight="1" x14ac:dyDescent="0.25">
      <c r="A29" s="61" t="s">
        <v>296</v>
      </c>
      <c r="B29" s="62">
        <v>151</v>
      </c>
      <c r="C29" s="63"/>
      <c r="D29" s="64">
        <v>20259530</v>
      </c>
      <c r="E29" s="64">
        <v>2000000</v>
      </c>
    </row>
    <row r="30" spans="1:5" ht="13.8" x14ac:dyDescent="0.25">
      <c r="A30" s="61" t="s">
        <v>257</v>
      </c>
      <c r="B30" s="62">
        <v>152</v>
      </c>
      <c r="C30" s="63"/>
      <c r="D30" s="64">
        <v>105530724</v>
      </c>
      <c r="E30" s="64">
        <v>115664828</v>
      </c>
    </row>
    <row r="31" spans="1:5" ht="13.2" customHeight="1" x14ac:dyDescent="0.25">
      <c r="A31" s="61" t="s">
        <v>297</v>
      </c>
      <c r="B31" s="62" t="s">
        <v>258</v>
      </c>
      <c r="C31" s="63" t="s">
        <v>298</v>
      </c>
      <c r="D31" s="64">
        <v>100000</v>
      </c>
      <c r="E31" s="64">
        <v>0</v>
      </c>
    </row>
    <row r="32" spans="1:5" ht="13.2" customHeight="1" x14ac:dyDescent="0.25">
      <c r="A32" s="61" t="s">
        <v>270</v>
      </c>
      <c r="B32" s="62" t="s">
        <v>299</v>
      </c>
      <c r="C32" s="63"/>
      <c r="D32" s="64">
        <v>0</v>
      </c>
      <c r="E32" s="64">
        <v>0</v>
      </c>
    </row>
    <row r="33" spans="1:5" ht="13.8" x14ac:dyDescent="0.25">
      <c r="A33" s="61" t="s">
        <v>271</v>
      </c>
      <c r="B33" s="62" t="s">
        <v>300</v>
      </c>
      <c r="C33" s="63"/>
      <c r="D33" s="64">
        <v>0</v>
      </c>
      <c r="E33" s="64">
        <v>0</v>
      </c>
    </row>
    <row r="34" spans="1:5" ht="27.6" x14ac:dyDescent="0.25">
      <c r="A34" s="65" t="s">
        <v>301</v>
      </c>
      <c r="B34" s="58">
        <v>200</v>
      </c>
      <c r="C34" s="59"/>
      <c r="D34" s="60">
        <f>D35+D43+D53+D59+D65</f>
        <v>747672462</v>
      </c>
      <c r="E34" s="60">
        <f>E35+E43+E53+E59+E65</f>
        <v>990976856</v>
      </c>
    </row>
    <row r="35" spans="1:5" ht="27.6" x14ac:dyDescent="0.25">
      <c r="A35" s="65" t="s">
        <v>302</v>
      </c>
      <c r="B35" s="58">
        <v>210</v>
      </c>
      <c r="C35" s="59"/>
      <c r="D35" s="60">
        <f>SUM(D36:D42)</f>
        <v>0</v>
      </c>
      <c r="E35" s="60">
        <f>SUM(E36:E42)</f>
        <v>0</v>
      </c>
    </row>
    <row r="36" spans="1:5" ht="13.8" x14ac:dyDescent="0.25">
      <c r="A36" s="61" t="s">
        <v>272</v>
      </c>
      <c r="B36" s="62">
        <v>211</v>
      </c>
      <c r="C36" s="63"/>
      <c r="D36" s="64">
        <v>0</v>
      </c>
      <c r="E36" s="64">
        <v>0</v>
      </c>
    </row>
    <row r="37" spans="1:5" ht="13.8" x14ac:dyDescent="0.25">
      <c r="A37" s="61" t="s">
        <v>273</v>
      </c>
      <c r="B37" s="62">
        <v>212</v>
      </c>
      <c r="C37" s="63"/>
      <c r="D37" s="64">
        <v>0</v>
      </c>
      <c r="E37" s="64">
        <v>0</v>
      </c>
    </row>
    <row r="38" spans="1:5" ht="13.8" x14ac:dyDescent="0.25">
      <c r="A38" s="61" t="s">
        <v>274</v>
      </c>
      <c r="B38" s="62">
        <v>213</v>
      </c>
      <c r="C38" s="59"/>
      <c r="D38" s="64">
        <v>0</v>
      </c>
      <c r="E38" s="64">
        <v>0</v>
      </c>
    </row>
    <row r="39" spans="1:5" ht="13.8" x14ac:dyDescent="0.25">
      <c r="A39" s="61" t="s">
        <v>303</v>
      </c>
      <c r="B39" s="62">
        <v>214</v>
      </c>
      <c r="C39" s="66" t="s">
        <v>304</v>
      </c>
      <c r="D39" s="64">
        <v>0</v>
      </c>
      <c r="E39" s="64">
        <v>0</v>
      </c>
    </row>
    <row r="40" spans="1:5" ht="13.8" x14ac:dyDescent="0.25">
      <c r="A40" s="61" t="s">
        <v>275</v>
      </c>
      <c r="B40" s="62">
        <v>215</v>
      </c>
      <c r="C40" s="66"/>
      <c r="D40" s="64">
        <v>0</v>
      </c>
      <c r="E40" s="64">
        <v>0</v>
      </c>
    </row>
    <row r="41" spans="1:5" ht="13.8" x14ac:dyDescent="0.25">
      <c r="A41" s="61" t="s">
        <v>305</v>
      </c>
      <c r="B41" s="62">
        <v>216</v>
      </c>
      <c r="C41" s="69" t="s">
        <v>306</v>
      </c>
      <c r="D41" s="64">
        <v>0</v>
      </c>
      <c r="E41" s="64">
        <v>0</v>
      </c>
    </row>
    <row r="42" spans="1:5" ht="13.8" x14ac:dyDescent="0.25">
      <c r="A42" s="61" t="s">
        <v>307</v>
      </c>
      <c r="B42" s="62" t="s">
        <v>308</v>
      </c>
      <c r="C42" s="66"/>
      <c r="D42" s="64">
        <v>0</v>
      </c>
      <c r="E42" s="64">
        <v>0</v>
      </c>
    </row>
    <row r="43" spans="1:5" ht="13.8" x14ac:dyDescent="0.25">
      <c r="A43" s="57" t="s">
        <v>309</v>
      </c>
      <c r="B43" s="58">
        <v>220</v>
      </c>
      <c r="C43" s="70"/>
      <c r="D43" s="60">
        <f>D44+D47+D50+D53+D56</f>
        <v>630972735</v>
      </c>
      <c r="E43" s="60">
        <f>E44+E47+E50+E53+E56</f>
        <v>703777275</v>
      </c>
    </row>
    <row r="44" spans="1:5" ht="13.8" x14ac:dyDescent="0.25">
      <c r="A44" s="57" t="s">
        <v>310</v>
      </c>
      <c r="B44" s="62">
        <v>221</v>
      </c>
      <c r="C44" s="66" t="s">
        <v>311</v>
      </c>
      <c r="D44" s="60">
        <f>SUM(D45:D46)</f>
        <v>630972735</v>
      </c>
      <c r="E44" s="60">
        <f>SUM(E45:E46)</f>
        <v>703777275</v>
      </c>
    </row>
    <row r="45" spans="1:5" ht="13.8" x14ac:dyDescent="0.25">
      <c r="A45" s="61" t="s">
        <v>312</v>
      </c>
      <c r="B45" s="62">
        <v>222</v>
      </c>
      <c r="C45" s="66"/>
      <c r="D45" s="64">
        <v>728045455</v>
      </c>
      <c r="E45" s="64">
        <v>728045455</v>
      </c>
    </row>
    <row r="46" spans="1:5" ht="13.8" x14ac:dyDescent="0.25">
      <c r="A46" s="61" t="s">
        <v>313</v>
      </c>
      <c r="B46" s="62">
        <v>223</v>
      </c>
      <c r="C46" s="66"/>
      <c r="D46" s="64">
        <v>-97072720</v>
      </c>
      <c r="E46" s="64">
        <v>-24268180</v>
      </c>
    </row>
    <row r="47" spans="1:5" ht="13.8" x14ac:dyDescent="0.25">
      <c r="A47" s="57" t="s">
        <v>314</v>
      </c>
      <c r="B47" s="62">
        <v>224</v>
      </c>
      <c r="C47" s="66" t="s">
        <v>315</v>
      </c>
      <c r="D47" s="60">
        <v>0</v>
      </c>
      <c r="E47" s="60">
        <f>SUM(E48:E49)</f>
        <v>0</v>
      </c>
    </row>
    <row r="48" spans="1:5" ht="13.8" x14ac:dyDescent="0.25">
      <c r="A48" s="61" t="s">
        <v>312</v>
      </c>
      <c r="B48" s="62" t="s">
        <v>316</v>
      </c>
      <c r="C48" s="66"/>
      <c r="D48" s="64">
        <v>0</v>
      </c>
      <c r="E48" s="64">
        <v>0</v>
      </c>
    </row>
    <row r="49" spans="1:5" ht="13.8" x14ac:dyDescent="0.25">
      <c r="A49" s="61" t="s">
        <v>313</v>
      </c>
      <c r="B49" s="62">
        <v>226</v>
      </c>
      <c r="C49" s="66"/>
      <c r="D49" s="64">
        <v>0</v>
      </c>
      <c r="E49" s="64">
        <v>0</v>
      </c>
    </row>
    <row r="50" spans="1:5" ht="13.8" customHeight="1" x14ac:dyDescent="0.25">
      <c r="A50" s="57" t="s">
        <v>317</v>
      </c>
      <c r="B50" s="62">
        <v>227</v>
      </c>
      <c r="C50" s="66" t="s">
        <v>318</v>
      </c>
      <c r="D50" s="60">
        <f>SUM(D51:D52)</f>
        <v>0</v>
      </c>
      <c r="E50" s="60">
        <f>SUM(E51:E52)</f>
        <v>0</v>
      </c>
    </row>
    <row r="51" spans="1:5" ht="13.8" x14ac:dyDescent="0.25">
      <c r="A51" s="61" t="s">
        <v>312</v>
      </c>
      <c r="B51" s="62">
        <v>228</v>
      </c>
      <c r="C51" s="66"/>
      <c r="D51" s="64">
        <v>0</v>
      </c>
      <c r="E51" s="64">
        <v>0</v>
      </c>
    </row>
    <row r="52" spans="1:5" ht="13.8" x14ac:dyDescent="0.25">
      <c r="A52" s="61" t="s">
        <v>313</v>
      </c>
      <c r="B52" s="62">
        <v>229</v>
      </c>
      <c r="C52" s="66"/>
      <c r="D52" s="64">
        <v>0</v>
      </c>
      <c r="E52" s="64">
        <v>0</v>
      </c>
    </row>
    <row r="53" spans="1:5" ht="13.2" customHeight="1" x14ac:dyDescent="0.25">
      <c r="A53" s="57" t="s">
        <v>319</v>
      </c>
      <c r="B53" s="58" t="s">
        <v>320</v>
      </c>
      <c r="C53" s="70" t="s">
        <v>321</v>
      </c>
      <c r="D53" s="60">
        <f>SUM(D54:D55)</f>
        <v>0</v>
      </c>
      <c r="E53" s="60">
        <f>SUM(E54:E55)</f>
        <v>0</v>
      </c>
    </row>
    <row r="54" spans="1:5" ht="13.2" customHeight="1" x14ac:dyDescent="0.25">
      <c r="A54" s="61" t="s">
        <v>312</v>
      </c>
      <c r="B54" s="62" t="s">
        <v>322</v>
      </c>
      <c r="C54" s="66"/>
      <c r="D54" s="64">
        <v>0</v>
      </c>
      <c r="E54" s="64">
        <v>0</v>
      </c>
    </row>
    <row r="55" spans="1:5" ht="13.8" x14ac:dyDescent="0.25">
      <c r="A55" s="61" t="s">
        <v>313</v>
      </c>
      <c r="B55" s="62" t="s">
        <v>323</v>
      </c>
      <c r="C55" s="66"/>
      <c r="D55" s="64">
        <v>0</v>
      </c>
      <c r="E55" s="64">
        <v>0</v>
      </c>
    </row>
    <row r="56" spans="1:5" ht="13.8" x14ac:dyDescent="0.25">
      <c r="A56" s="65" t="s">
        <v>276</v>
      </c>
      <c r="B56" s="58" t="s">
        <v>324</v>
      </c>
      <c r="C56" s="70" t="s">
        <v>325</v>
      </c>
      <c r="D56" s="60">
        <f>SUM(D57:D58)</f>
        <v>0</v>
      </c>
      <c r="E56" s="60">
        <f>SUM(E57:E58)</f>
        <v>0</v>
      </c>
    </row>
    <row r="57" spans="1:5" ht="13.8" x14ac:dyDescent="0.25">
      <c r="A57" s="61" t="s">
        <v>326</v>
      </c>
      <c r="B57" s="62" t="s">
        <v>327</v>
      </c>
      <c r="C57" s="66"/>
      <c r="D57" s="60">
        <v>0</v>
      </c>
      <c r="E57" s="60">
        <v>0</v>
      </c>
    </row>
    <row r="58" spans="1:5" ht="13.8" x14ac:dyDescent="0.25">
      <c r="A58" s="61" t="s">
        <v>328</v>
      </c>
      <c r="B58" s="62" t="s">
        <v>329</v>
      </c>
      <c r="C58" s="66"/>
      <c r="D58" s="60">
        <v>0</v>
      </c>
      <c r="E58" s="60">
        <v>0</v>
      </c>
    </row>
    <row r="59" spans="1:5" ht="27.6" x14ac:dyDescent="0.25">
      <c r="A59" s="65" t="s">
        <v>330</v>
      </c>
      <c r="B59" s="58">
        <v>250</v>
      </c>
      <c r="C59" s="70"/>
      <c r="D59" s="60">
        <f>SUM(D60:D63)</f>
        <v>0</v>
      </c>
      <c r="E59" s="60">
        <f>SUM(E60:E63)</f>
        <v>0</v>
      </c>
    </row>
    <row r="60" spans="1:5" ht="13.8" x14ac:dyDescent="0.25">
      <c r="A60" s="61" t="s">
        <v>331</v>
      </c>
      <c r="B60" s="62">
        <v>251</v>
      </c>
      <c r="C60" s="66"/>
      <c r="D60" s="64">
        <v>0</v>
      </c>
      <c r="E60" s="64">
        <v>0</v>
      </c>
    </row>
    <row r="61" spans="1:5" ht="13.8" x14ac:dyDescent="0.25">
      <c r="A61" s="61" t="s">
        <v>332</v>
      </c>
      <c r="B61" s="62">
        <v>252</v>
      </c>
      <c r="C61" s="66"/>
      <c r="D61" s="64">
        <v>0</v>
      </c>
      <c r="E61" s="64">
        <v>0</v>
      </c>
    </row>
    <row r="62" spans="1:5" ht="13.8" x14ac:dyDescent="0.25">
      <c r="A62" s="61" t="s">
        <v>333</v>
      </c>
      <c r="B62" s="62">
        <v>253</v>
      </c>
      <c r="C62" s="66" t="s">
        <v>334</v>
      </c>
      <c r="D62" s="64">
        <v>0</v>
      </c>
      <c r="E62" s="64">
        <v>0</v>
      </c>
    </row>
    <row r="63" spans="1:5" ht="12.75" customHeight="1" x14ac:dyDescent="0.25">
      <c r="A63" s="61" t="s">
        <v>335</v>
      </c>
      <c r="B63" s="62">
        <v>254</v>
      </c>
      <c r="C63" s="66"/>
      <c r="D63" s="64">
        <v>0</v>
      </c>
      <c r="E63" s="64">
        <v>0</v>
      </c>
    </row>
    <row r="64" spans="1:5" ht="13.2" customHeight="1" x14ac:dyDescent="0.25">
      <c r="A64" s="61" t="s">
        <v>336</v>
      </c>
      <c r="B64" s="62">
        <v>255</v>
      </c>
      <c r="C64" s="66"/>
      <c r="D64" s="64">
        <v>0</v>
      </c>
      <c r="E64" s="64">
        <v>0</v>
      </c>
    </row>
    <row r="65" spans="1:5" ht="13.2" customHeight="1" x14ac:dyDescent="0.25">
      <c r="A65" s="57" t="s">
        <v>337</v>
      </c>
      <c r="B65" s="58">
        <v>260</v>
      </c>
      <c r="C65" s="70"/>
      <c r="D65" s="60">
        <f>SUM(D66:D69)</f>
        <v>116699727</v>
      </c>
      <c r="E65" s="60">
        <f>SUM(E66:E69)</f>
        <v>287199581</v>
      </c>
    </row>
    <row r="66" spans="1:5" ht="13.8" x14ac:dyDescent="0.25">
      <c r="A66" s="61" t="s">
        <v>338</v>
      </c>
      <c r="B66" s="62">
        <v>261</v>
      </c>
      <c r="C66" s="66" t="s">
        <v>339</v>
      </c>
      <c r="D66" s="64">
        <v>116699727</v>
      </c>
      <c r="E66" s="64">
        <v>287199581</v>
      </c>
    </row>
    <row r="67" spans="1:5" ht="13.8" x14ac:dyDescent="0.25">
      <c r="A67" s="61" t="s">
        <v>340</v>
      </c>
      <c r="B67" s="62">
        <v>262</v>
      </c>
      <c r="C67" s="66" t="s">
        <v>341</v>
      </c>
      <c r="D67" s="64">
        <v>0</v>
      </c>
      <c r="E67" s="64">
        <v>0</v>
      </c>
    </row>
    <row r="68" spans="1:5" ht="13.8" x14ac:dyDescent="0.25">
      <c r="A68" s="61" t="s">
        <v>342</v>
      </c>
      <c r="B68" s="62">
        <v>263</v>
      </c>
      <c r="C68" s="66"/>
      <c r="D68" s="64">
        <v>0</v>
      </c>
      <c r="E68" s="64">
        <v>0</v>
      </c>
    </row>
    <row r="69" spans="1:5" ht="13.8" x14ac:dyDescent="0.25">
      <c r="A69" s="61" t="s">
        <v>343</v>
      </c>
      <c r="B69" s="62">
        <v>268</v>
      </c>
      <c r="C69" s="66"/>
      <c r="D69" s="64">
        <v>0</v>
      </c>
      <c r="E69" s="64">
        <v>0</v>
      </c>
    </row>
    <row r="70" spans="1:5" ht="13.8" x14ac:dyDescent="0.25">
      <c r="A70" s="57" t="s">
        <v>344</v>
      </c>
      <c r="B70" s="58">
        <v>270</v>
      </c>
      <c r="C70" s="70"/>
      <c r="D70" s="60">
        <f>D34+D8</f>
        <v>10930419863</v>
      </c>
      <c r="E70" s="60">
        <f>E34+E8</f>
        <v>2106213533</v>
      </c>
    </row>
    <row r="71" spans="1:5" ht="13.8" x14ac:dyDescent="0.25">
      <c r="A71" s="71" t="s">
        <v>35</v>
      </c>
      <c r="B71" s="58"/>
      <c r="C71" s="70"/>
      <c r="D71" s="72"/>
      <c r="E71" s="72"/>
    </row>
    <row r="72" spans="1:5" ht="13.8" x14ac:dyDescent="0.25">
      <c r="A72" s="57" t="s">
        <v>345</v>
      </c>
      <c r="B72" s="58">
        <v>300</v>
      </c>
      <c r="C72" s="70"/>
      <c r="D72" s="60">
        <f>D73+D88</f>
        <v>11156823665</v>
      </c>
      <c r="E72" s="60">
        <f>E73+E88</f>
        <v>2351354179</v>
      </c>
    </row>
    <row r="73" spans="1:5" ht="27.6" x14ac:dyDescent="0.25">
      <c r="A73" s="65" t="s">
        <v>346</v>
      </c>
      <c r="B73" s="58">
        <v>310</v>
      </c>
      <c r="C73" s="70"/>
      <c r="D73" s="60">
        <f>SUM(D74:D87)</f>
        <v>11156823665</v>
      </c>
      <c r="E73" s="60">
        <f>SUM(E74:E87)</f>
        <v>2351354179</v>
      </c>
    </row>
    <row r="74" spans="1:5" ht="13.8" x14ac:dyDescent="0.25">
      <c r="A74" s="61" t="s">
        <v>347</v>
      </c>
      <c r="B74" s="62" t="s">
        <v>36</v>
      </c>
      <c r="C74" s="66" t="s">
        <v>348</v>
      </c>
      <c r="D74" s="64">
        <v>9476326417</v>
      </c>
      <c r="E74" s="64">
        <v>848201691</v>
      </c>
    </row>
    <row r="75" spans="1:5" ht="13.8" x14ac:dyDescent="0.25">
      <c r="A75" s="61" t="s">
        <v>349</v>
      </c>
      <c r="B75" s="62" t="s">
        <v>37</v>
      </c>
      <c r="C75" s="66"/>
      <c r="D75" s="64">
        <v>3</v>
      </c>
      <c r="E75" s="64">
        <v>0</v>
      </c>
    </row>
    <row r="76" spans="1:5" ht="13.8" x14ac:dyDescent="0.25">
      <c r="A76" s="61" t="s">
        <v>350</v>
      </c>
      <c r="B76" s="62" t="s">
        <v>38</v>
      </c>
      <c r="C76" s="66"/>
      <c r="D76" s="64">
        <v>0</v>
      </c>
      <c r="E76" s="64">
        <v>0</v>
      </c>
    </row>
    <row r="77" spans="1:5" ht="13.8" x14ac:dyDescent="0.25">
      <c r="A77" s="61" t="s">
        <v>351</v>
      </c>
      <c r="B77" s="62" t="s">
        <v>39</v>
      </c>
      <c r="C77" s="66" t="s">
        <v>352</v>
      </c>
      <c r="D77" s="64">
        <v>26646630</v>
      </c>
      <c r="E77" s="64">
        <v>33084615</v>
      </c>
    </row>
    <row r="78" spans="1:5" ht="13.8" x14ac:dyDescent="0.25">
      <c r="A78" s="61" t="s">
        <v>353</v>
      </c>
      <c r="B78" s="62" t="s">
        <v>40</v>
      </c>
      <c r="C78" s="66"/>
      <c r="D78" s="64">
        <v>0</v>
      </c>
      <c r="E78" s="64">
        <v>0</v>
      </c>
    </row>
    <row r="79" spans="1:5" ht="13.8" x14ac:dyDescent="0.25">
      <c r="A79" s="61" t="s">
        <v>354</v>
      </c>
      <c r="B79" s="62" t="s">
        <v>41</v>
      </c>
      <c r="C79" s="66" t="s">
        <v>355</v>
      </c>
      <c r="D79" s="64">
        <v>1653850615</v>
      </c>
      <c r="E79" s="64">
        <v>1469896615</v>
      </c>
    </row>
    <row r="80" spans="1:5" ht="13.8" x14ac:dyDescent="0.25">
      <c r="A80" s="61" t="s">
        <v>356</v>
      </c>
      <c r="B80" s="62" t="s">
        <v>42</v>
      </c>
      <c r="C80" s="66"/>
      <c r="D80" s="64">
        <v>0</v>
      </c>
      <c r="E80" s="64">
        <v>0</v>
      </c>
    </row>
    <row r="81" spans="1:5" ht="13.8" x14ac:dyDescent="0.25">
      <c r="A81" s="61" t="s">
        <v>357</v>
      </c>
      <c r="B81" s="62" t="s">
        <v>43</v>
      </c>
      <c r="C81" s="66"/>
      <c r="D81" s="64">
        <v>0</v>
      </c>
      <c r="E81" s="64">
        <v>0</v>
      </c>
    </row>
    <row r="82" spans="1:5" ht="13.8" x14ac:dyDescent="0.25">
      <c r="A82" s="61" t="s">
        <v>358</v>
      </c>
      <c r="B82" s="62" t="s">
        <v>44</v>
      </c>
      <c r="C82" s="66"/>
      <c r="D82" s="64">
        <v>0</v>
      </c>
      <c r="E82" s="64">
        <v>0</v>
      </c>
    </row>
    <row r="83" spans="1:5" ht="13.8" x14ac:dyDescent="0.25">
      <c r="A83" s="61" t="s">
        <v>359</v>
      </c>
      <c r="B83" s="62" t="s">
        <v>45</v>
      </c>
      <c r="C83" s="66" t="s">
        <v>360</v>
      </c>
      <c r="D83" s="64">
        <v>0</v>
      </c>
      <c r="E83" s="64">
        <v>171258</v>
      </c>
    </row>
    <row r="84" spans="1:5" ht="13.8" x14ac:dyDescent="0.25">
      <c r="A84" s="61" t="s">
        <v>361</v>
      </c>
      <c r="B84" s="62" t="s">
        <v>362</v>
      </c>
      <c r="C84" s="66"/>
      <c r="D84" s="64">
        <v>0</v>
      </c>
      <c r="E84" s="64">
        <v>0</v>
      </c>
    </row>
    <row r="85" spans="1:5" ht="13.8" x14ac:dyDescent="0.25">
      <c r="A85" s="61" t="s">
        <v>363</v>
      </c>
      <c r="B85" s="62" t="s">
        <v>364</v>
      </c>
      <c r="C85" s="66"/>
      <c r="D85" s="64">
        <v>0</v>
      </c>
      <c r="E85" s="64">
        <v>0</v>
      </c>
    </row>
    <row r="86" spans="1:5" ht="13.8" x14ac:dyDescent="0.25">
      <c r="A86" s="61" t="s">
        <v>365</v>
      </c>
      <c r="B86" s="62" t="s">
        <v>366</v>
      </c>
      <c r="C86" s="66"/>
      <c r="D86" s="64">
        <v>0</v>
      </c>
      <c r="E86" s="64">
        <v>0</v>
      </c>
    </row>
    <row r="87" spans="1:5" ht="13.8" x14ac:dyDescent="0.25">
      <c r="A87" s="61" t="s">
        <v>367</v>
      </c>
      <c r="B87" s="62" t="s">
        <v>368</v>
      </c>
      <c r="C87" s="66"/>
      <c r="D87" s="64">
        <v>0</v>
      </c>
      <c r="E87" s="64">
        <v>0</v>
      </c>
    </row>
    <row r="88" spans="1:5" ht="13.8" x14ac:dyDescent="0.25">
      <c r="A88" s="57" t="s">
        <v>369</v>
      </c>
      <c r="B88" s="58">
        <v>330</v>
      </c>
      <c r="C88" s="70"/>
      <c r="D88" s="60">
        <f>SUM(D89:D99)</f>
        <v>0</v>
      </c>
      <c r="E88" s="60">
        <f>SUM(E89:E99)</f>
        <v>0</v>
      </c>
    </row>
    <row r="89" spans="1:5" ht="13.8" x14ac:dyDescent="0.25">
      <c r="A89" s="61" t="s">
        <v>370</v>
      </c>
      <c r="B89" s="62" t="s">
        <v>371</v>
      </c>
      <c r="C89" s="66"/>
      <c r="D89" s="64">
        <v>0</v>
      </c>
      <c r="E89" s="64">
        <v>0</v>
      </c>
    </row>
    <row r="90" spans="1:5" ht="13.8" x14ac:dyDescent="0.25">
      <c r="A90" s="61" t="s">
        <v>372</v>
      </c>
      <c r="B90" s="62" t="s">
        <v>373</v>
      </c>
      <c r="C90" s="66"/>
      <c r="D90" s="64">
        <v>0</v>
      </c>
      <c r="E90" s="64">
        <v>0</v>
      </c>
    </row>
    <row r="91" spans="1:5" ht="13.8" x14ac:dyDescent="0.25">
      <c r="A91" s="61" t="s">
        <v>374</v>
      </c>
      <c r="B91" s="62" t="s">
        <v>375</v>
      </c>
      <c r="C91" s="66" t="s">
        <v>376</v>
      </c>
      <c r="D91" s="64">
        <v>0</v>
      </c>
      <c r="E91" s="64">
        <v>0</v>
      </c>
    </row>
    <row r="92" spans="1:5" ht="13.8" x14ac:dyDescent="0.25">
      <c r="A92" s="61" t="s">
        <v>377</v>
      </c>
      <c r="B92" s="62" t="s">
        <v>378</v>
      </c>
      <c r="C92" s="66"/>
      <c r="D92" s="64">
        <v>0</v>
      </c>
      <c r="E92" s="64">
        <v>0</v>
      </c>
    </row>
    <row r="93" spans="1:5" ht="13.8" x14ac:dyDescent="0.25">
      <c r="A93" s="61" t="s">
        <v>379</v>
      </c>
      <c r="B93" s="62" t="s">
        <v>380</v>
      </c>
      <c r="C93" s="66"/>
      <c r="D93" s="64">
        <v>0</v>
      </c>
      <c r="E93" s="64">
        <v>0</v>
      </c>
    </row>
    <row r="94" spans="1:5" ht="13.8" x14ac:dyDescent="0.25">
      <c r="A94" s="61" t="s">
        <v>381</v>
      </c>
      <c r="B94" s="62" t="s">
        <v>382</v>
      </c>
      <c r="C94" s="66"/>
      <c r="D94" s="64">
        <v>0</v>
      </c>
      <c r="E94" s="64">
        <v>0</v>
      </c>
    </row>
    <row r="95" spans="1:5" ht="13.8" x14ac:dyDescent="0.25">
      <c r="A95" s="61" t="s">
        <v>383</v>
      </c>
      <c r="B95" s="62" t="s">
        <v>384</v>
      </c>
      <c r="C95" s="66" t="s">
        <v>385</v>
      </c>
      <c r="D95" s="64">
        <v>0</v>
      </c>
      <c r="E95" s="64">
        <v>0</v>
      </c>
    </row>
    <row r="96" spans="1:5" ht="13.8" x14ac:dyDescent="0.25">
      <c r="A96" s="61" t="s">
        <v>386</v>
      </c>
      <c r="B96" s="62" t="s">
        <v>387</v>
      </c>
      <c r="C96" s="66"/>
      <c r="D96" s="64">
        <v>0</v>
      </c>
      <c r="E96" s="64">
        <v>0</v>
      </c>
    </row>
    <row r="97" spans="1:5" ht="13.8" x14ac:dyDescent="0.25">
      <c r="A97" s="61" t="s">
        <v>388</v>
      </c>
      <c r="B97" s="62" t="s">
        <v>389</v>
      </c>
      <c r="C97" s="66" t="s">
        <v>341</v>
      </c>
      <c r="D97" s="64">
        <v>0</v>
      </c>
      <c r="E97" s="64">
        <v>0</v>
      </c>
    </row>
    <row r="98" spans="1:5" ht="13.8" x14ac:dyDescent="0.25">
      <c r="A98" s="61" t="s">
        <v>390</v>
      </c>
      <c r="B98" s="62" t="s">
        <v>391</v>
      </c>
      <c r="C98" s="66"/>
      <c r="D98" s="64">
        <v>0</v>
      </c>
      <c r="E98" s="64">
        <v>0</v>
      </c>
    </row>
    <row r="99" spans="1:5" ht="13.8" x14ac:dyDescent="0.25">
      <c r="A99" s="61" t="s">
        <v>392</v>
      </c>
      <c r="B99" s="62" t="s">
        <v>393</v>
      </c>
      <c r="C99" s="66"/>
      <c r="D99" s="64">
        <v>0</v>
      </c>
      <c r="E99" s="64">
        <v>0</v>
      </c>
    </row>
    <row r="100" spans="1:5" ht="13.8" x14ac:dyDescent="0.25">
      <c r="A100" s="61" t="s">
        <v>394</v>
      </c>
      <c r="B100" s="62" t="s">
        <v>395</v>
      </c>
      <c r="C100" s="66"/>
      <c r="D100" s="64"/>
      <c r="E100" s="64"/>
    </row>
    <row r="101" spans="1:5" ht="13.8" x14ac:dyDescent="0.25">
      <c r="A101" s="61" t="s">
        <v>396</v>
      </c>
      <c r="B101" s="62" t="s">
        <v>397</v>
      </c>
      <c r="C101" s="66"/>
      <c r="D101" s="64"/>
      <c r="E101" s="64"/>
    </row>
    <row r="102" spans="1:5" ht="13.8" x14ac:dyDescent="0.25">
      <c r="A102" s="57" t="s">
        <v>398</v>
      </c>
      <c r="B102" s="58">
        <v>400</v>
      </c>
      <c r="C102" s="70"/>
      <c r="D102" s="60">
        <f>D103+D118</f>
        <v>-226403802</v>
      </c>
      <c r="E102" s="60">
        <f>E103+E118</f>
        <v>-245140646</v>
      </c>
    </row>
    <row r="103" spans="1:5" ht="13.8" x14ac:dyDescent="0.25">
      <c r="A103" s="57" t="s">
        <v>399</v>
      </c>
      <c r="B103" s="58">
        <v>410</v>
      </c>
      <c r="C103" s="70"/>
      <c r="D103" s="60">
        <f>SUM(D104:D114)+D117</f>
        <v>-226403802</v>
      </c>
      <c r="E103" s="60">
        <f>SUM(E104:E114)</f>
        <v>-245140646</v>
      </c>
    </row>
    <row r="104" spans="1:5" ht="13.8" x14ac:dyDescent="0.25">
      <c r="A104" s="61" t="s">
        <v>400</v>
      </c>
      <c r="B104" s="62">
        <v>411</v>
      </c>
      <c r="C104" s="66"/>
      <c r="D104" s="64">
        <v>0</v>
      </c>
      <c r="E104" s="64">
        <v>0</v>
      </c>
    </row>
    <row r="105" spans="1:5" ht="13.8" x14ac:dyDescent="0.25">
      <c r="A105" s="61" t="s">
        <v>401</v>
      </c>
      <c r="B105" s="62">
        <v>412</v>
      </c>
      <c r="C105" s="66"/>
      <c r="D105" s="64">
        <v>0</v>
      </c>
      <c r="E105" s="64">
        <v>0</v>
      </c>
    </row>
    <row r="106" spans="1:5" ht="13.8" x14ac:dyDescent="0.25">
      <c r="A106" s="61" t="s">
        <v>402</v>
      </c>
      <c r="B106" s="62">
        <v>413</v>
      </c>
      <c r="C106" s="66"/>
      <c r="D106" s="64">
        <v>0</v>
      </c>
      <c r="E106" s="64">
        <v>0</v>
      </c>
    </row>
    <row r="107" spans="1:5" ht="13.8" x14ac:dyDescent="0.25">
      <c r="A107" s="61" t="s">
        <v>403</v>
      </c>
      <c r="B107" s="62">
        <v>414</v>
      </c>
      <c r="C107" s="66"/>
      <c r="D107" s="64">
        <v>0</v>
      </c>
      <c r="E107" s="64">
        <v>0</v>
      </c>
    </row>
    <row r="108" spans="1:5" ht="13.8" x14ac:dyDescent="0.25">
      <c r="A108" s="61" t="s">
        <v>404</v>
      </c>
      <c r="B108" s="62">
        <v>415</v>
      </c>
      <c r="C108" s="66"/>
      <c r="D108" s="64">
        <v>0</v>
      </c>
      <c r="E108" s="64">
        <v>0</v>
      </c>
    </row>
    <row r="109" spans="1:5" ht="13.8" x14ac:dyDescent="0.25">
      <c r="A109" s="61" t="s">
        <v>405</v>
      </c>
      <c r="B109" s="62">
        <v>416</v>
      </c>
      <c r="C109" s="66"/>
      <c r="D109" s="64">
        <v>0</v>
      </c>
      <c r="E109" s="64">
        <v>0</v>
      </c>
    </row>
    <row r="110" spans="1:5" ht="13.8" x14ac:dyDescent="0.25">
      <c r="A110" s="61" t="s">
        <v>406</v>
      </c>
      <c r="B110" s="62">
        <v>417</v>
      </c>
      <c r="C110" s="66"/>
      <c r="D110" s="64">
        <v>0</v>
      </c>
      <c r="E110" s="64">
        <v>0</v>
      </c>
    </row>
    <row r="111" spans="1:5" ht="13.8" x14ac:dyDescent="0.25">
      <c r="A111" s="61" t="s">
        <v>407</v>
      </c>
      <c r="B111" s="62" t="s">
        <v>408</v>
      </c>
      <c r="C111" s="66"/>
      <c r="D111" s="64">
        <v>0</v>
      </c>
      <c r="E111" s="64">
        <v>0</v>
      </c>
    </row>
    <row r="112" spans="1:5" ht="13.8" x14ac:dyDescent="0.25">
      <c r="A112" s="61" t="s">
        <v>409</v>
      </c>
      <c r="B112" s="62">
        <v>419</v>
      </c>
      <c r="C112" s="66"/>
      <c r="D112" s="64">
        <v>0</v>
      </c>
      <c r="E112" s="64">
        <v>0</v>
      </c>
    </row>
    <row r="113" spans="1:5" ht="13.8" x14ac:dyDescent="0.25">
      <c r="A113" s="61" t="s">
        <v>410</v>
      </c>
      <c r="B113" s="62">
        <v>420</v>
      </c>
      <c r="C113" s="66"/>
      <c r="D113" s="64">
        <v>0</v>
      </c>
      <c r="E113" s="64">
        <v>0</v>
      </c>
    </row>
    <row r="114" spans="1:5" ht="13.8" x14ac:dyDescent="0.25">
      <c r="A114" s="73" t="s">
        <v>411</v>
      </c>
      <c r="B114" s="62">
        <v>421</v>
      </c>
      <c r="C114" s="66"/>
      <c r="D114" s="64">
        <v>-226403802</v>
      </c>
      <c r="E114" s="64">
        <v>-245140646</v>
      </c>
    </row>
    <row r="115" spans="1:5" ht="13.8" x14ac:dyDescent="0.25">
      <c r="A115" s="74" t="s">
        <v>412</v>
      </c>
      <c r="B115" s="75" t="s">
        <v>413</v>
      </c>
      <c r="C115" s="76"/>
      <c r="D115" s="77">
        <v>0</v>
      </c>
      <c r="E115" s="77">
        <v>-245140646</v>
      </c>
    </row>
    <row r="116" spans="1:5" ht="13.8" x14ac:dyDescent="0.25">
      <c r="A116" s="74" t="s">
        <v>414</v>
      </c>
      <c r="B116" s="75" t="s">
        <v>415</v>
      </c>
      <c r="C116" s="76"/>
      <c r="D116" s="77">
        <v>-226403802</v>
      </c>
      <c r="E116" s="77">
        <v>0</v>
      </c>
    </row>
    <row r="117" spans="1:5" ht="13.8" x14ac:dyDescent="0.25">
      <c r="A117" s="61" t="s">
        <v>416</v>
      </c>
      <c r="B117" s="62">
        <v>422</v>
      </c>
      <c r="C117" s="66"/>
      <c r="D117" s="64">
        <v>0</v>
      </c>
      <c r="E117" s="64">
        <v>0</v>
      </c>
    </row>
    <row r="118" spans="1:5" ht="13.8" x14ac:dyDescent="0.25">
      <c r="A118" s="57" t="s">
        <v>417</v>
      </c>
      <c r="B118" s="58">
        <v>430</v>
      </c>
      <c r="C118" s="70"/>
      <c r="D118" s="60">
        <f>SUM(D119:D120)</f>
        <v>0</v>
      </c>
      <c r="E118" s="60">
        <f>SUM(E119:E120)</f>
        <v>0</v>
      </c>
    </row>
    <row r="119" spans="1:5" ht="13.8" x14ac:dyDescent="0.25">
      <c r="A119" s="61" t="s">
        <v>418</v>
      </c>
      <c r="B119" s="62" t="s">
        <v>419</v>
      </c>
      <c r="C119" s="66" t="s">
        <v>420</v>
      </c>
      <c r="D119" s="64">
        <v>0</v>
      </c>
      <c r="E119" s="64">
        <v>0</v>
      </c>
    </row>
    <row r="120" spans="1:5" ht="13.8" x14ac:dyDescent="0.25">
      <c r="A120" s="61" t="s">
        <v>421</v>
      </c>
      <c r="B120" s="62" t="s">
        <v>422</v>
      </c>
      <c r="C120" s="66"/>
      <c r="D120" s="64">
        <v>0</v>
      </c>
      <c r="E120" s="64">
        <v>0</v>
      </c>
    </row>
    <row r="121" spans="1:5" ht="14.4" thickBot="1" x14ac:dyDescent="0.3">
      <c r="A121" s="78" t="s">
        <v>423</v>
      </c>
      <c r="B121" s="79">
        <v>440</v>
      </c>
      <c r="C121" s="50"/>
      <c r="D121" s="80">
        <f>D72+D102</f>
        <v>10930419863</v>
      </c>
      <c r="E121" s="80">
        <f>E72+E102</f>
        <v>2106213533</v>
      </c>
    </row>
    <row r="124" spans="1:5" x14ac:dyDescent="0.25">
      <c r="B124" s="25"/>
      <c r="C124" s="25"/>
      <c r="D124" s="25"/>
    </row>
    <row r="125" spans="1:5" ht="13.8" x14ac:dyDescent="0.25">
      <c r="B125" s="234" t="s">
        <v>424</v>
      </c>
      <c r="C125" s="234"/>
      <c r="D125" s="234"/>
      <c r="E125" s="234"/>
    </row>
    <row r="126" spans="1:5" ht="13.8" x14ac:dyDescent="0.25">
      <c r="A126" s="26" t="s">
        <v>82</v>
      </c>
      <c r="B126" s="230" t="s">
        <v>16</v>
      </c>
      <c r="C126" s="230"/>
      <c r="D126" s="230"/>
      <c r="E126" s="230"/>
    </row>
    <row r="127" spans="1:5" x14ac:dyDescent="0.25">
      <c r="A127" s="1" t="s">
        <v>83</v>
      </c>
      <c r="B127" s="231" t="s">
        <v>84</v>
      </c>
      <c r="C127" s="231"/>
      <c r="D127" s="231"/>
      <c r="E127" s="231"/>
    </row>
  </sheetData>
  <mergeCells count="8">
    <mergeCell ref="B125:E125"/>
    <mergeCell ref="B126:E126"/>
    <mergeCell ref="B127:E127"/>
    <mergeCell ref="D1:E1"/>
    <mergeCell ref="D2:E2"/>
    <mergeCell ref="A3:E3"/>
    <mergeCell ref="A4:E4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M24" sqref="M24"/>
    </sheetView>
  </sheetViews>
  <sheetFormatPr defaultColWidth="9.09765625" defaultRowHeight="13.2" x14ac:dyDescent="0.25"/>
  <cols>
    <col min="1" max="1" width="10.09765625" style="1" bestFit="1" customWidth="1"/>
    <col min="2" max="2" width="14.3984375" style="1" bestFit="1" customWidth="1"/>
    <col min="3" max="3" width="27.19921875" style="1" bestFit="1" customWidth="1"/>
    <col min="4" max="4" width="9.8984375" style="1" bestFit="1" customWidth="1"/>
    <col min="5" max="5" width="6.09765625" style="89" bestFit="1" customWidth="1"/>
    <col min="6" max="7" width="17.59765625" style="1" customWidth="1"/>
    <col min="8" max="16384" width="9.09765625" style="1"/>
  </cols>
  <sheetData>
    <row r="1" spans="1:7" ht="15.6" x14ac:dyDescent="0.3">
      <c r="A1" s="226" t="s">
        <v>87</v>
      </c>
      <c r="B1" s="226"/>
      <c r="C1" s="226"/>
      <c r="D1" s="226"/>
      <c r="F1" s="13"/>
      <c r="G1" s="13"/>
    </row>
    <row r="2" spans="1:7" x14ac:dyDescent="0.25">
      <c r="A2" s="227"/>
      <c r="B2" s="227"/>
      <c r="C2" s="227"/>
      <c r="D2" s="227"/>
      <c r="F2" s="13"/>
      <c r="G2" s="13"/>
    </row>
    <row r="3" spans="1:7" ht="20.399999999999999" x14ac:dyDescent="0.35">
      <c r="A3" s="228" t="s">
        <v>25</v>
      </c>
      <c r="B3" s="228"/>
      <c r="C3" s="228"/>
      <c r="D3" s="228"/>
      <c r="E3" s="228"/>
      <c r="F3" s="228"/>
      <c r="G3" s="228"/>
    </row>
    <row r="4" spans="1:7" x14ac:dyDescent="0.25">
      <c r="A4" s="229" t="s">
        <v>88</v>
      </c>
      <c r="B4" s="229"/>
      <c r="C4" s="229"/>
      <c r="D4" s="229"/>
      <c r="E4" s="229"/>
      <c r="F4" s="229"/>
      <c r="G4" s="229"/>
    </row>
    <row r="5" spans="1:7" x14ac:dyDescent="0.25">
      <c r="A5" s="229" t="s">
        <v>24</v>
      </c>
      <c r="B5" s="229"/>
      <c r="C5" s="229"/>
      <c r="D5" s="229"/>
      <c r="E5" s="229"/>
      <c r="F5" s="229"/>
      <c r="G5" s="229"/>
    </row>
    <row r="6" spans="1:7" x14ac:dyDescent="0.25">
      <c r="F6" s="232" t="s">
        <v>125</v>
      </c>
      <c r="G6" s="232"/>
    </row>
    <row r="7" spans="1:7" ht="13.8" x14ac:dyDescent="0.25">
      <c r="A7" s="233" t="s">
        <v>2</v>
      </c>
      <c r="B7" s="233"/>
      <c r="C7" s="233" t="s">
        <v>26</v>
      </c>
      <c r="D7" s="233" t="s">
        <v>3</v>
      </c>
      <c r="E7" s="233" t="s">
        <v>18</v>
      </c>
      <c r="F7" s="233" t="s">
        <v>19</v>
      </c>
      <c r="G7" s="233"/>
    </row>
    <row r="8" spans="1:7" ht="13.8" x14ac:dyDescent="0.25">
      <c r="A8" s="16" t="s">
        <v>7</v>
      </c>
      <c r="B8" s="16" t="s">
        <v>8</v>
      </c>
      <c r="C8" s="233"/>
      <c r="D8" s="233"/>
      <c r="E8" s="233"/>
      <c r="F8" s="17" t="s">
        <v>9</v>
      </c>
      <c r="G8" s="17" t="s">
        <v>10</v>
      </c>
    </row>
    <row r="9" spans="1:7" ht="13.8" x14ac:dyDescent="0.25">
      <c r="A9" s="18"/>
      <c r="B9" s="19"/>
      <c r="C9" s="20"/>
      <c r="D9" s="21" t="s">
        <v>20</v>
      </c>
      <c r="E9" s="88"/>
      <c r="F9" s="37">
        <f>G28-F28</f>
        <v>10988277880</v>
      </c>
      <c r="G9" s="22">
        <v>0</v>
      </c>
    </row>
    <row r="10" spans="1:7" ht="13.8" x14ac:dyDescent="0.25">
      <c r="A10" s="18"/>
      <c r="B10" s="19"/>
      <c r="C10" s="20"/>
      <c r="D10" s="214" t="s">
        <v>532</v>
      </c>
      <c r="E10" s="214"/>
      <c r="F10" s="37"/>
      <c r="G10" s="22"/>
    </row>
    <row r="11" spans="1:7" ht="13.8" x14ac:dyDescent="0.25">
      <c r="A11" s="81">
        <v>44106</v>
      </c>
      <c r="B11" s="99" t="s">
        <v>126</v>
      </c>
      <c r="C11" s="139" t="s">
        <v>129</v>
      </c>
      <c r="D11" s="4" t="s">
        <v>130</v>
      </c>
      <c r="E11" s="102">
        <v>156</v>
      </c>
      <c r="F11" s="85">
        <v>0</v>
      </c>
      <c r="G11" s="97">
        <v>13519021</v>
      </c>
    </row>
    <row r="12" spans="1:7" ht="13.8" x14ac:dyDescent="0.25">
      <c r="A12" s="81">
        <v>44107</v>
      </c>
      <c r="B12" s="99" t="s">
        <v>97</v>
      </c>
      <c r="C12" s="139" t="s">
        <v>114</v>
      </c>
      <c r="D12" s="4" t="s">
        <v>12</v>
      </c>
      <c r="E12" s="102">
        <v>156</v>
      </c>
      <c r="F12" s="85">
        <v>14676190</v>
      </c>
      <c r="G12" s="97">
        <v>0</v>
      </c>
    </row>
    <row r="13" spans="1:7" ht="13.8" x14ac:dyDescent="0.25">
      <c r="A13" s="81">
        <v>44114</v>
      </c>
      <c r="B13" s="99" t="s">
        <v>98</v>
      </c>
      <c r="C13" s="139" t="s">
        <v>115</v>
      </c>
      <c r="D13" s="4" t="s">
        <v>12</v>
      </c>
      <c r="E13" s="102">
        <v>156</v>
      </c>
      <c r="F13" s="85">
        <v>1115010</v>
      </c>
      <c r="G13" s="97">
        <v>0</v>
      </c>
    </row>
    <row r="14" spans="1:7" ht="13.8" x14ac:dyDescent="0.25">
      <c r="A14" s="81">
        <v>44118</v>
      </c>
      <c r="B14" s="99" t="s">
        <v>99</v>
      </c>
      <c r="C14" s="139" t="s">
        <v>116</v>
      </c>
      <c r="D14" s="4" t="s">
        <v>12</v>
      </c>
      <c r="E14" s="102">
        <v>156</v>
      </c>
      <c r="F14" s="85">
        <v>13576845</v>
      </c>
      <c r="G14" s="97">
        <v>0</v>
      </c>
    </row>
    <row r="15" spans="1:7" ht="13.8" x14ac:dyDescent="0.25">
      <c r="A15" s="81">
        <v>44131</v>
      </c>
      <c r="B15" s="99" t="s">
        <v>100</v>
      </c>
      <c r="C15" s="139" t="s">
        <v>117</v>
      </c>
      <c r="D15" s="4" t="s">
        <v>12</v>
      </c>
      <c r="E15" s="102">
        <v>156</v>
      </c>
      <c r="F15" s="85">
        <v>70564000</v>
      </c>
      <c r="G15" s="97">
        <v>0</v>
      </c>
    </row>
    <row r="16" spans="1:7" ht="13.8" x14ac:dyDescent="0.25">
      <c r="A16" s="81">
        <v>44136</v>
      </c>
      <c r="B16" s="99" t="s">
        <v>101</v>
      </c>
      <c r="C16" s="139" t="s">
        <v>118</v>
      </c>
      <c r="D16" s="4" t="s">
        <v>12</v>
      </c>
      <c r="E16" s="102">
        <v>156</v>
      </c>
      <c r="F16" s="85">
        <v>9980732</v>
      </c>
      <c r="G16" s="97">
        <v>0</v>
      </c>
    </row>
    <row r="17" spans="1:9" ht="13.8" x14ac:dyDescent="0.25">
      <c r="A17" s="81">
        <v>44143</v>
      </c>
      <c r="B17" s="99" t="s">
        <v>102</v>
      </c>
      <c r="C17" s="139" t="s">
        <v>119</v>
      </c>
      <c r="D17" s="4" t="s">
        <v>12</v>
      </c>
      <c r="E17" s="102">
        <v>156</v>
      </c>
      <c r="F17" s="85">
        <v>69562911</v>
      </c>
      <c r="G17" s="97">
        <v>0</v>
      </c>
    </row>
    <row r="18" spans="1:9" ht="13.8" x14ac:dyDescent="0.25">
      <c r="A18" s="81">
        <v>44146</v>
      </c>
      <c r="B18" s="99" t="s">
        <v>103</v>
      </c>
      <c r="C18" s="139" t="s">
        <v>120</v>
      </c>
      <c r="D18" s="4" t="s">
        <v>12</v>
      </c>
      <c r="E18" s="102">
        <v>156</v>
      </c>
      <c r="F18" s="85">
        <f>8320910+92274833</f>
        <v>100595743</v>
      </c>
      <c r="G18" s="97">
        <v>0</v>
      </c>
    </row>
    <row r="19" spans="1:9" ht="13.8" x14ac:dyDescent="0.25">
      <c r="A19" s="81">
        <v>44154</v>
      </c>
      <c r="B19" s="99" t="s">
        <v>104</v>
      </c>
      <c r="C19" s="139" t="s">
        <v>122</v>
      </c>
      <c r="D19" s="4" t="s">
        <v>12</v>
      </c>
      <c r="E19" s="102">
        <v>156</v>
      </c>
      <c r="F19" s="85">
        <v>56483241</v>
      </c>
      <c r="G19" s="97">
        <v>0</v>
      </c>
    </row>
    <row r="20" spans="1:9" ht="13.8" x14ac:dyDescent="0.25">
      <c r="A20" s="81">
        <v>44167</v>
      </c>
      <c r="B20" s="99" t="s">
        <v>426</v>
      </c>
      <c r="C20" s="139" t="s">
        <v>448</v>
      </c>
      <c r="D20" s="4" t="s">
        <v>12</v>
      </c>
      <c r="E20" s="102">
        <v>156</v>
      </c>
      <c r="F20" s="85">
        <v>826115</v>
      </c>
      <c r="G20" s="97">
        <v>0</v>
      </c>
    </row>
    <row r="21" spans="1:9" ht="13.8" x14ac:dyDescent="0.25">
      <c r="A21" s="81">
        <v>44182</v>
      </c>
      <c r="B21" s="99" t="s">
        <v>425</v>
      </c>
      <c r="C21" s="139" t="s">
        <v>449</v>
      </c>
      <c r="D21" s="4" t="s">
        <v>12</v>
      </c>
      <c r="E21" s="102">
        <v>156</v>
      </c>
      <c r="F21" s="85">
        <v>14108571</v>
      </c>
      <c r="G21" s="97">
        <v>0</v>
      </c>
    </row>
    <row r="22" spans="1:9" ht="13.8" x14ac:dyDescent="0.25">
      <c r="A22" s="81">
        <v>44187</v>
      </c>
      <c r="B22" s="99" t="s">
        <v>427</v>
      </c>
      <c r="C22" s="139" t="s">
        <v>450</v>
      </c>
      <c r="D22" s="4" t="s">
        <v>12</v>
      </c>
      <c r="E22" s="102">
        <v>156</v>
      </c>
      <c r="F22" s="85">
        <v>10970428</v>
      </c>
      <c r="G22" s="97">
        <v>0</v>
      </c>
    </row>
    <row r="23" spans="1:9" s="86" customFormat="1" ht="13.8" x14ac:dyDescent="0.25">
      <c r="A23" s="81">
        <v>44188</v>
      </c>
      <c r="B23" s="99" t="s">
        <v>428</v>
      </c>
      <c r="C23" s="141" t="s">
        <v>451</v>
      </c>
      <c r="D23" s="181" t="s">
        <v>12</v>
      </c>
      <c r="E23" s="102">
        <v>156</v>
      </c>
      <c r="F23" s="85">
        <v>4320000</v>
      </c>
      <c r="G23" s="97">
        <v>0</v>
      </c>
    </row>
    <row r="24" spans="1:9" ht="13.8" x14ac:dyDescent="0.25">
      <c r="A24" s="81">
        <v>44193</v>
      </c>
      <c r="B24" s="99" t="s">
        <v>94</v>
      </c>
      <c r="C24" s="139" t="s">
        <v>123</v>
      </c>
      <c r="D24" s="4" t="s">
        <v>12</v>
      </c>
      <c r="E24" s="102">
        <v>156</v>
      </c>
      <c r="F24" s="85">
        <v>308381</v>
      </c>
      <c r="G24" s="97">
        <v>0</v>
      </c>
    </row>
    <row r="25" spans="1:9" ht="13.8" x14ac:dyDescent="0.25">
      <c r="A25" s="81">
        <v>44194</v>
      </c>
      <c r="B25" s="99" t="s">
        <v>95</v>
      </c>
      <c r="C25" s="139" t="s">
        <v>124</v>
      </c>
      <c r="D25" s="4" t="s">
        <v>12</v>
      </c>
      <c r="E25" s="102">
        <v>156</v>
      </c>
      <c r="F25" s="85">
        <v>28996000</v>
      </c>
      <c r="G25" s="97">
        <v>0</v>
      </c>
    </row>
    <row r="26" spans="1:9" ht="13.8" x14ac:dyDescent="0.25">
      <c r="A26" s="81"/>
      <c r="B26" s="99"/>
      <c r="C26" s="139"/>
      <c r="D26" s="218" t="s">
        <v>549</v>
      </c>
      <c r="E26" s="102"/>
      <c r="F26" s="85"/>
      <c r="G26" s="97"/>
    </row>
    <row r="27" spans="1:9" x14ac:dyDescent="0.25">
      <c r="A27" s="81">
        <v>44196</v>
      </c>
      <c r="B27" s="99" t="s">
        <v>128</v>
      </c>
      <c r="C27" s="100" t="s">
        <v>252</v>
      </c>
      <c r="D27" s="4" t="s">
        <v>506</v>
      </c>
      <c r="E27" s="102">
        <v>911</v>
      </c>
      <c r="F27" s="97">
        <v>0</v>
      </c>
      <c r="G27" s="97">
        <v>14339723034</v>
      </c>
    </row>
    <row r="28" spans="1:9" x14ac:dyDescent="0.25">
      <c r="A28" s="36"/>
      <c r="B28" s="5"/>
      <c r="C28" s="38" t="s">
        <v>113</v>
      </c>
      <c r="D28" s="38"/>
      <c r="E28" s="131"/>
      <c r="F28" s="37">
        <v>3364964175</v>
      </c>
      <c r="G28" s="37">
        <v>14353242055</v>
      </c>
    </row>
    <row r="29" spans="1:9" ht="13.8" x14ac:dyDescent="0.25">
      <c r="A29" s="23"/>
      <c r="B29" s="5"/>
      <c r="C29" s="38" t="s">
        <v>22</v>
      </c>
      <c r="D29" s="38"/>
      <c r="E29" s="131"/>
      <c r="F29" s="37"/>
      <c r="G29" s="22"/>
    </row>
    <row r="30" spans="1:9" ht="13.8" x14ac:dyDescent="0.25">
      <c r="A30" s="3"/>
      <c r="B30" s="7"/>
      <c r="C30" s="7"/>
      <c r="D30" s="8"/>
      <c r="E30" s="132"/>
      <c r="F30" s="8"/>
      <c r="G30" s="8"/>
    </row>
    <row r="31" spans="1:9" ht="13.8" x14ac:dyDescent="0.25">
      <c r="C31" s="9"/>
      <c r="E31" s="234" t="s">
        <v>91</v>
      </c>
      <c r="F31" s="234"/>
      <c r="G31" s="234"/>
      <c r="H31" s="11"/>
      <c r="I31" s="11"/>
    </row>
    <row r="32" spans="1:9" ht="13.8" x14ac:dyDescent="0.25">
      <c r="A32" s="230" t="s">
        <v>27</v>
      </c>
      <c r="B32" s="230"/>
      <c r="C32" s="14" t="s">
        <v>16</v>
      </c>
      <c r="E32" s="230" t="s">
        <v>28</v>
      </c>
      <c r="F32" s="230"/>
      <c r="G32" s="230"/>
    </row>
    <row r="33" spans="1:7" x14ac:dyDescent="0.25">
      <c r="A33" s="231" t="s">
        <v>29</v>
      </c>
      <c r="B33" s="231"/>
      <c r="C33" s="15" t="s">
        <v>30</v>
      </c>
      <c r="E33" s="231" t="s">
        <v>29</v>
      </c>
      <c r="F33" s="231"/>
      <c r="G33" s="231"/>
    </row>
    <row r="34" spans="1:7" ht="13.8" x14ac:dyDescent="0.25">
      <c r="B34" s="10"/>
      <c r="C34" s="10"/>
    </row>
    <row r="35" spans="1:7" ht="13.8" x14ac:dyDescent="0.25">
      <c r="B35" s="10"/>
      <c r="C35" s="10"/>
    </row>
    <row r="36" spans="1:7" ht="13.8" x14ac:dyDescent="0.25">
      <c r="A36" s="230"/>
      <c r="B36" s="230"/>
      <c r="C36" s="9"/>
    </row>
    <row r="38" spans="1:7" ht="13.8" x14ac:dyDescent="0.25">
      <c r="B38" s="9"/>
      <c r="C38" s="9"/>
    </row>
  </sheetData>
  <mergeCells count="17">
    <mergeCell ref="A36:B36"/>
    <mergeCell ref="E31:G31"/>
    <mergeCell ref="A32:B32"/>
    <mergeCell ref="E32:G32"/>
    <mergeCell ref="A33:B33"/>
    <mergeCell ref="E33:G33"/>
    <mergeCell ref="A1:D1"/>
    <mergeCell ref="A2:D2"/>
    <mergeCell ref="A3:G3"/>
    <mergeCell ref="A4:G4"/>
    <mergeCell ref="A5:G5"/>
    <mergeCell ref="F6:G6"/>
    <mergeCell ref="A7:B7"/>
    <mergeCell ref="C7:C8"/>
    <mergeCell ref="D7:D8"/>
    <mergeCell ref="E7:E8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zoomScaleNormal="100" workbookViewId="0">
      <selection sqref="A1:F31"/>
    </sheetView>
  </sheetViews>
  <sheetFormatPr defaultColWidth="9.09765625" defaultRowHeight="13.2" x14ac:dyDescent="0.25"/>
  <cols>
    <col min="1" max="1" width="9.09765625" style="86" bestFit="1" customWidth="1"/>
    <col min="2" max="2" width="14.3984375" style="86" bestFit="1" customWidth="1"/>
    <col min="3" max="3" width="43.8984375" style="86" bestFit="1" customWidth="1"/>
    <col min="4" max="4" width="5.69921875" style="86" bestFit="1" customWidth="1"/>
    <col min="5" max="5" width="12" style="90" bestFit="1" customWidth="1"/>
    <col min="6" max="6" width="14.09765625" style="90" bestFit="1" customWidth="1"/>
    <col min="7" max="16384" width="9.09765625" style="86"/>
  </cols>
  <sheetData>
    <row r="1" spans="1:6" ht="15.6" x14ac:dyDescent="0.3">
      <c r="A1" s="235" t="s">
        <v>87</v>
      </c>
      <c r="B1" s="235"/>
      <c r="C1" s="235"/>
      <c r="D1" s="235"/>
      <c r="E1" s="148"/>
      <c r="F1" s="148"/>
    </row>
    <row r="2" spans="1:6" x14ac:dyDescent="0.25">
      <c r="A2" s="238"/>
      <c r="B2" s="238"/>
      <c r="C2" s="238"/>
      <c r="E2" s="148"/>
      <c r="F2" s="148"/>
    </row>
    <row r="3" spans="1:6" ht="20.399999999999999" x14ac:dyDescent="0.35">
      <c r="A3" s="239" t="s">
        <v>17</v>
      </c>
      <c r="B3" s="239"/>
      <c r="C3" s="239"/>
      <c r="D3" s="239"/>
      <c r="E3" s="239"/>
      <c r="F3" s="239"/>
    </row>
    <row r="4" spans="1:6" x14ac:dyDescent="0.25">
      <c r="A4" s="240" t="s">
        <v>88</v>
      </c>
      <c r="B4" s="240"/>
      <c r="C4" s="240"/>
      <c r="D4" s="240"/>
      <c r="E4" s="240"/>
      <c r="F4" s="240"/>
    </row>
    <row r="5" spans="1:6" x14ac:dyDescent="0.25">
      <c r="A5" s="240" t="s">
        <v>24</v>
      </c>
      <c r="B5" s="240"/>
      <c r="C5" s="240"/>
      <c r="D5" s="240"/>
      <c r="E5" s="240"/>
      <c r="F5" s="240"/>
    </row>
    <row r="6" spans="1:6" x14ac:dyDescent="0.25">
      <c r="E6" s="242" t="s">
        <v>125</v>
      </c>
      <c r="F6" s="242"/>
    </row>
    <row r="7" spans="1:6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6" x14ac:dyDescent="0.25">
      <c r="A8" s="149" t="s">
        <v>7</v>
      </c>
      <c r="B8" s="149" t="s">
        <v>8</v>
      </c>
      <c r="C8" s="241"/>
      <c r="D8" s="241"/>
      <c r="E8" s="84" t="s">
        <v>9</v>
      </c>
      <c r="F8" s="84" t="s">
        <v>10</v>
      </c>
    </row>
    <row r="9" spans="1:6" x14ac:dyDescent="0.25">
      <c r="A9" s="115"/>
      <c r="B9" s="116"/>
      <c r="C9" s="147" t="s">
        <v>20</v>
      </c>
      <c r="D9" s="147"/>
      <c r="E9" s="110">
        <v>10988277880</v>
      </c>
      <c r="F9" s="110">
        <v>0</v>
      </c>
    </row>
    <row r="10" spans="1:6" x14ac:dyDescent="0.25">
      <c r="A10" s="115"/>
      <c r="B10" s="116"/>
      <c r="C10" s="215" t="s">
        <v>532</v>
      </c>
      <c r="D10" s="215"/>
      <c r="E10" s="110"/>
      <c r="F10" s="110"/>
    </row>
    <row r="11" spans="1:6" x14ac:dyDescent="0.25">
      <c r="A11" s="81">
        <v>44106</v>
      </c>
      <c r="B11" s="99" t="s">
        <v>126</v>
      </c>
      <c r="C11" s="100" t="s">
        <v>127</v>
      </c>
      <c r="D11" s="117">
        <v>156</v>
      </c>
      <c r="E11" s="85">
        <v>0</v>
      </c>
      <c r="F11" s="97">
        <v>13519021</v>
      </c>
    </row>
    <row r="12" spans="1:6" x14ac:dyDescent="0.25">
      <c r="A12" s="81">
        <v>44107</v>
      </c>
      <c r="B12" s="99" t="s">
        <v>97</v>
      </c>
      <c r="C12" s="100" t="s">
        <v>105</v>
      </c>
      <c r="D12" s="117">
        <v>156</v>
      </c>
      <c r="E12" s="85">
        <v>14676190</v>
      </c>
      <c r="F12" s="97">
        <v>0</v>
      </c>
    </row>
    <row r="13" spans="1:6" x14ac:dyDescent="0.25">
      <c r="A13" s="81">
        <v>44114</v>
      </c>
      <c r="B13" s="99" t="s">
        <v>98</v>
      </c>
      <c r="C13" s="100" t="s">
        <v>106</v>
      </c>
      <c r="D13" s="117">
        <v>156</v>
      </c>
      <c r="E13" s="85">
        <v>1115010</v>
      </c>
      <c r="F13" s="97">
        <v>0</v>
      </c>
    </row>
    <row r="14" spans="1:6" x14ac:dyDescent="0.25">
      <c r="A14" s="81">
        <v>44118</v>
      </c>
      <c r="B14" s="99" t="s">
        <v>99</v>
      </c>
      <c r="C14" s="100" t="s">
        <v>107</v>
      </c>
      <c r="D14" s="117">
        <v>156</v>
      </c>
      <c r="E14" s="85">
        <v>13576845</v>
      </c>
      <c r="F14" s="97">
        <v>0</v>
      </c>
    </row>
    <row r="15" spans="1:6" x14ac:dyDescent="0.25">
      <c r="A15" s="81">
        <v>44131</v>
      </c>
      <c r="B15" s="99" t="s">
        <v>100</v>
      </c>
      <c r="C15" s="100" t="s">
        <v>108</v>
      </c>
      <c r="D15" s="117">
        <v>156</v>
      </c>
      <c r="E15" s="85">
        <v>70564000</v>
      </c>
      <c r="F15" s="97">
        <v>0</v>
      </c>
    </row>
    <row r="16" spans="1:6" x14ac:dyDescent="0.25">
      <c r="A16" s="81">
        <v>44136</v>
      </c>
      <c r="B16" s="99" t="s">
        <v>101</v>
      </c>
      <c r="C16" s="100" t="s">
        <v>109</v>
      </c>
      <c r="D16" s="117">
        <v>156</v>
      </c>
      <c r="E16" s="85">
        <v>9980732</v>
      </c>
      <c r="F16" s="97">
        <v>0</v>
      </c>
    </row>
    <row r="17" spans="1:6" ht="15" customHeight="1" x14ac:dyDescent="0.25">
      <c r="A17" s="81">
        <v>44143</v>
      </c>
      <c r="B17" s="99" t="s">
        <v>102</v>
      </c>
      <c r="C17" s="100" t="s">
        <v>110</v>
      </c>
      <c r="D17" s="117">
        <v>156</v>
      </c>
      <c r="E17" s="85">
        <v>69562911</v>
      </c>
      <c r="F17" s="97">
        <v>0</v>
      </c>
    </row>
    <row r="18" spans="1:6" x14ac:dyDescent="0.25">
      <c r="A18" s="81">
        <v>44146</v>
      </c>
      <c r="B18" s="99" t="s">
        <v>103</v>
      </c>
      <c r="C18" s="100" t="s">
        <v>111</v>
      </c>
      <c r="D18" s="117">
        <v>156</v>
      </c>
      <c r="E18" s="85">
        <f>8320910+92274833</f>
        <v>100595743</v>
      </c>
      <c r="F18" s="97">
        <v>0</v>
      </c>
    </row>
    <row r="19" spans="1:6" x14ac:dyDescent="0.25">
      <c r="A19" s="81">
        <v>44154</v>
      </c>
      <c r="B19" s="99" t="s">
        <v>104</v>
      </c>
      <c r="C19" s="100" t="s">
        <v>112</v>
      </c>
      <c r="D19" s="117">
        <v>156</v>
      </c>
      <c r="E19" s="85">
        <v>56483241</v>
      </c>
      <c r="F19" s="97">
        <v>0</v>
      </c>
    </row>
    <row r="20" spans="1:6" x14ac:dyDescent="0.25">
      <c r="A20" s="81">
        <v>44167</v>
      </c>
      <c r="B20" s="99" t="s">
        <v>426</v>
      </c>
      <c r="C20" s="100" t="s">
        <v>431</v>
      </c>
      <c r="D20" s="117">
        <v>156</v>
      </c>
      <c r="E20" s="85">
        <v>826115</v>
      </c>
      <c r="F20" s="97">
        <v>0</v>
      </c>
    </row>
    <row r="21" spans="1:6" x14ac:dyDescent="0.25">
      <c r="A21" s="81">
        <v>44182</v>
      </c>
      <c r="B21" s="99" t="s">
        <v>425</v>
      </c>
      <c r="C21" s="100" t="s">
        <v>432</v>
      </c>
      <c r="D21" s="117">
        <v>156</v>
      </c>
      <c r="E21" s="85">
        <v>14108571</v>
      </c>
      <c r="F21" s="97">
        <v>0</v>
      </c>
    </row>
    <row r="22" spans="1:6" x14ac:dyDescent="0.25">
      <c r="A22" s="81">
        <v>44187</v>
      </c>
      <c r="B22" s="99" t="s">
        <v>427</v>
      </c>
      <c r="C22" s="100" t="s">
        <v>429</v>
      </c>
      <c r="D22" s="117">
        <v>156</v>
      </c>
      <c r="E22" s="85">
        <v>10970428</v>
      </c>
      <c r="F22" s="97">
        <v>0</v>
      </c>
    </row>
    <row r="23" spans="1:6" x14ac:dyDescent="0.25">
      <c r="A23" s="81">
        <v>44188</v>
      </c>
      <c r="B23" s="99" t="s">
        <v>428</v>
      </c>
      <c r="C23" s="100" t="s">
        <v>430</v>
      </c>
      <c r="D23" s="117">
        <v>156</v>
      </c>
      <c r="E23" s="85">
        <v>4320000</v>
      </c>
      <c r="F23" s="97">
        <v>0</v>
      </c>
    </row>
    <row r="24" spans="1:6" x14ac:dyDescent="0.25">
      <c r="A24" s="81">
        <v>44193</v>
      </c>
      <c r="B24" s="99" t="s">
        <v>94</v>
      </c>
      <c r="C24" s="100" t="s">
        <v>93</v>
      </c>
      <c r="D24" s="117">
        <v>156</v>
      </c>
      <c r="E24" s="85">
        <v>308381</v>
      </c>
      <c r="F24" s="97">
        <v>0</v>
      </c>
    </row>
    <row r="25" spans="1:6" x14ac:dyDescent="0.25">
      <c r="A25" s="81">
        <v>44194</v>
      </c>
      <c r="B25" s="99" t="s">
        <v>95</v>
      </c>
      <c r="C25" s="100" t="s">
        <v>92</v>
      </c>
      <c r="D25" s="117">
        <v>156</v>
      </c>
      <c r="E25" s="85">
        <v>28996000</v>
      </c>
      <c r="F25" s="97">
        <v>0</v>
      </c>
    </row>
    <row r="26" spans="1:6" x14ac:dyDescent="0.25">
      <c r="A26" s="81"/>
      <c r="B26" s="99"/>
      <c r="C26" s="216" t="s">
        <v>532</v>
      </c>
      <c r="D26" s="117"/>
      <c r="E26" s="85"/>
      <c r="F26" s="97"/>
    </row>
    <row r="27" spans="1:6" x14ac:dyDescent="0.25">
      <c r="A27" s="81">
        <v>44196</v>
      </c>
      <c r="B27" s="99" t="s">
        <v>128</v>
      </c>
      <c r="C27" s="100" t="s">
        <v>252</v>
      </c>
      <c r="D27" s="117">
        <v>911</v>
      </c>
      <c r="E27" s="97">
        <v>0</v>
      </c>
      <c r="F27" s="97">
        <v>14339723034</v>
      </c>
    </row>
    <row r="28" spans="1:6" x14ac:dyDescent="0.25">
      <c r="A28" s="115"/>
      <c r="B28" s="116"/>
      <c r="C28" s="147" t="s">
        <v>113</v>
      </c>
      <c r="D28" s="147"/>
      <c r="E28" s="110">
        <v>3364964175</v>
      </c>
      <c r="F28" s="110">
        <v>14353242055</v>
      </c>
    </row>
    <row r="29" spans="1:6" x14ac:dyDescent="0.25">
      <c r="A29" s="118"/>
      <c r="B29" s="116"/>
      <c r="C29" s="147" t="s">
        <v>22</v>
      </c>
      <c r="D29" s="147"/>
      <c r="E29" s="110"/>
      <c r="F29" s="110"/>
    </row>
    <row r="30" spans="1:6" ht="13.8" x14ac:dyDescent="0.25">
      <c r="A30" s="236"/>
      <c r="B30" s="236"/>
      <c r="D30" s="237" t="s">
        <v>91</v>
      </c>
      <c r="E30" s="237"/>
      <c r="F30" s="237"/>
    </row>
    <row r="31" spans="1:6" ht="13.8" x14ac:dyDescent="0.25">
      <c r="B31" s="146"/>
      <c r="D31" s="236" t="s">
        <v>23</v>
      </c>
      <c r="E31" s="236"/>
      <c r="F31" s="236"/>
    </row>
    <row r="32" spans="1:6" ht="13.8" x14ac:dyDescent="0.25">
      <c r="B32" s="114"/>
    </row>
    <row r="33" spans="1:2" ht="13.8" x14ac:dyDescent="0.25">
      <c r="B33" s="114"/>
    </row>
    <row r="34" spans="1:2" ht="13.8" x14ac:dyDescent="0.25">
      <c r="B34" s="114"/>
    </row>
    <row r="35" spans="1:2" ht="13.8" x14ac:dyDescent="0.25">
      <c r="A35" s="236"/>
      <c r="B35" s="236"/>
    </row>
    <row r="37" spans="1:2" ht="13.8" x14ac:dyDescent="0.25">
      <c r="B37" s="146"/>
    </row>
    <row r="58" spans="3:3" x14ac:dyDescent="0.25">
      <c r="C58" s="86" t="s">
        <v>106</v>
      </c>
    </row>
    <row r="59" spans="3:3" x14ac:dyDescent="0.25">
      <c r="C59" s="86" t="s">
        <v>106</v>
      </c>
    </row>
  </sheetData>
  <sortState ref="A10:F26">
    <sortCondition ref="A10"/>
  </sortState>
  <mergeCells count="14">
    <mergeCell ref="A1:D1"/>
    <mergeCell ref="A30:B30"/>
    <mergeCell ref="D30:F30"/>
    <mergeCell ref="D31:F31"/>
    <mergeCell ref="A35:B35"/>
    <mergeCell ref="A2:C2"/>
    <mergeCell ref="A3:F3"/>
    <mergeCell ref="A4:F4"/>
    <mergeCell ref="A5:F5"/>
    <mergeCell ref="A7:B7"/>
    <mergeCell ref="C7:C8"/>
    <mergeCell ref="D7:D8"/>
    <mergeCell ref="E7:F7"/>
    <mergeCell ref="E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J24" sqref="J24"/>
    </sheetView>
  </sheetViews>
  <sheetFormatPr defaultColWidth="9.09765625" defaultRowHeight="13.2" x14ac:dyDescent="0.25"/>
  <cols>
    <col min="1" max="1" width="9.09765625" style="86" bestFit="1" customWidth="1"/>
    <col min="2" max="2" width="14.3984375" style="108" bestFit="1" customWidth="1"/>
    <col min="3" max="3" width="47.8984375" style="86" bestFit="1" customWidth="1"/>
    <col min="4" max="4" width="10.296875" style="86" bestFit="1" customWidth="1"/>
    <col min="5" max="5" width="6.296875" style="137" bestFit="1" customWidth="1"/>
    <col min="6" max="7" width="12" style="90" bestFit="1" customWidth="1"/>
    <col min="8" max="8" width="9.09765625" style="86"/>
    <col min="9" max="9" width="9.796875" style="86" bestFit="1" customWidth="1"/>
    <col min="10" max="16384" width="9.09765625" style="86"/>
  </cols>
  <sheetData>
    <row r="1" spans="1:18" s="91" customFormat="1" ht="15.6" x14ac:dyDescent="0.3">
      <c r="A1" s="235" t="s">
        <v>87</v>
      </c>
      <c r="B1" s="235"/>
      <c r="C1" s="235"/>
      <c r="D1" s="235"/>
      <c r="E1" s="137"/>
      <c r="F1" s="90"/>
      <c r="G1" s="90"/>
    </row>
    <row r="2" spans="1:18" s="91" customFormat="1" ht="13.8" x14ac:dyDescent="0.25">
      <c r="A2" s="245"/>
      <c r="B2" s="245"/>
      <c r="C2" s="245"/>
      <c r="D2" s="92"/>
      <c r="E2" s="137"/>
      <c r="F2" s="90"/>
      <c r="G2" s="90"/>
    </row>
    <row r="3" spans="1:18" x14ac:dyDescent="0.25">
      <c r="A3" s="240" t="s">
        <v>0</v>
      </c>
      <c r="B3" s="240"/>
      <c r="C3" s="240"/>
      <c r="D3" s="240"/>
      <c r="E3" s="240"/>
      <c r="F3" s="240"/>
      <c r="G3" s="240"/>
    </row>
    <row r="4" spans="1:18" x14ac:dyDescent="0.25">
      <c r="A4" s="240" t="s">
        <v>1</v>
      </c>
      <c r="B4" s="240"/>
      <c r="C4" s="240"/>
      <c r="D4" s="240"/>
      <c r="E4" s="240"/>
      <c r="F4" s="240"/>
      <c r="G4" s="240"/>
    </row>
    <row r="5" spans="1:18" x14ac:dyDescent="0.25">
      <c r="A5" s="142"/>
      <c r="B5" s="142"/>
      <c r="C5" s="142"/>
      <c r="D5" s="142"/>
      <c r="E5" s="142"/>
      <c r="F5" s="232" t="s">
        <v>125</v>
      </c>
      <c r="G5" s="232"/>
    </row>
    <row r="6" spans="1:18" x14ac:dyDescent="0.25">
      <c r="A6" s="246" t="s">
        <v>2</v>
      </c>
      <c r="B6" s="246"/>
      <c r="C6" s="241" t="s">
        <v>3</v>
      </c>
      <c r="D6" s="247" t="s">
        <v>4</v>
      </c>
      <c r="E6" s="247" t="s">
        <v>5</v>
      </c>
      <c r="F6" s="241" t="s">
        <v>6</v>
      </c>
      <c r="G6" s="241"/>
    </row>
    <row r="7" spans="1:18" x14ac:dyDescent="0.25">
      <c r="A7" s="149" t="s">
        <v>7</v>
      </c>
      <c r="B7" s="149" t="s">
        <v>8</v>
      </c>
      <c r="C7" s="241"/>
      <c r="D7" s="247"/>
      <c r="E7" s="241"/>
      <c r="F7" s="147" t="s">
        <v>9</v>
      </c>
      <c r="G7" s="147" t="s">
        <v>10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s="81"/>
      <c r="B8" s="82"/>
      <c r="C8" s="84" t="s">
        <v>532</v>
      </c>
      <c r="D8" s="84"/>
      <c r="E8" s="84"/>
      <c r="F8" s="85"/>
      <c r="G8" s="85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81">
        <v>44187</v>
      </c>
      <c r="B9" s="82" t="s">
        <v>210</v>
      </c>
      <c r="C9" s="83" t="s">
        <v>187</v>
      </c>
      <c r="D9" s="84" t="s">
        <v>11</v>
      </c>
      <c r="E9" s="84">
        <v>642</v>
      </c>
      <c r="F9" s="85">
        <f>G11/1.1</f>
        <v>350909.09090909088</v>
      </c>
      <c r="G9" s="85">
        <v>0</v>
      </c>
    </row>
    <row r="10" spans="1:18" x14ac:dyDescent="0.25">
      <c r="A10" s="81">
        <v>44187</v>
      </c>
      <c r="B10" s="82" t="s">
        <v>210</v>
      </c>
      <c r="C10" s="83" t="s">
        <v>187</v>
      </c>
      <c r="D10" s="84" t="s">
        <v>11</v>
      </c>
      <c r="E10" s="84">
        <v>1331</v>
      </c>
      <c r="F10" s="85">
        <f>G11/11</f>
        <v>35090.909090909088</v>
      </c>
      <c r="G10" s="85">
        <v>0</v>
      </c>
    </row>
    <row r="11" spans="1:18" x14ac:dyDescent="0.25">
      <c r="A11" s="81">
        <v>44187</v>
      </c>
      <c r="B11" s="82" t="s">
        <v>210</v>
      </c>
      <c r="C11" s="83" t="s">
        <v>187</v>
      </c>
      <c r="D11" s="84" t="s">
        <v>11</v>
      </c>
      <c r="E11" s="84">
        <v>112114</v>
      </c>
      <c r="F11" s="85">
        <v>0</v>
      </c>
      <c r="G11" s="85">
        <v>386000</v>
      </c>
    </row>
    <row r="12" spans="1:18" x14ac:dyDescent="0.25">
      <c r="A12" s="81">
        <v>44188</v>
      </c>
      <c r="B12" s="99" t="s">
        <v>428</v>
      </c>
      <c r="C12" s="100" t="s">
        <v>430</v>
      </c>
      <c r="D12" s="84" t="s">
        <v>11</v>
      </c>
      <c r="E12" s="84">
        <v>131</v>
      </c>
      <c r="F12" s="85">
        <f>G13+G14</f>
        <v>5040000</v>
      </c>
      <c r="G12" s="85">
        <v>0</v>
      </c>
    </row>
    <row r="13" spans="1:18" x14ac:dyDescent="0.25">
      <c r="A13" s="81">
        <v>44188</v>
      </c>
      <c r="B13" s="99" t="s">
        <v>428</v>
      </c>
      <c r="C13" s="100" t="s">
        <v>430</v>
      </c>
      <c r="D13" s="84" t="s">
        <v>11</v>
      </c>
      <c r="E13" s="84">
        <v>511</v>
      </c>
      <c r="F13" s="85">
        <v>0</v>
      </c>
      <c r="G13" s="85">
        <v>4800000</v>
      </c>
    </row>
    <row r="14" spans="1:18" x14ac:dyDescent="0.25">
      <c r="A14" s="81">
        <v>44188</v>
      </c>
      <c r="B14" s="99" t="s">
        <v>428</v>
      </c>
      <c r="C14" s="100" t="s">
        <v>430</v>
      </c>
      <c r="D14" s="84" t="s">
        <v>11</v>
      </c>
      <c r="E14" s="84">
        <v>3331</v>
      </c>
      <c r="F14" s="85">
        <v>0</v>
      </c>
      <c r="G14" s="85">
        <f>5%*G13</f>
        <v>240000</v>
      </c>
    </row>
    <row r="15" spans="1:18" x14ac:dyDescent="0.25">
      <c r="A15" s="81">
        <v>44188</v>
      </c>
      <c r="B15" s="99" t="s">
        <v>428</v>
      </c>
      <c r="C15" s="100" t="s">
        <v>430</v>
      </c>
      <c r="D15" s="84" t="s">
        <v>11</v>
      </c>
      <c r="E15" s="84">
        <v>632</v>
      </c>
      <c r="F15" s="85">
        <v>4320000</v>
      </c>
      <c r="G15" s="85">
        <f>F14</f>
        <v>0</v>
      </c>
    </row>
    <row r="16" spans="1:18" x14ac:dyDescent="0.25">
      <c r="A16" s="81">
        <v>44188</v>
      </c>
      <c r="B16" s="99" t="s">
        <v>428</v>
      </c>
      <c r="C16" s="100" t="s">
        <v>430</v>
      </c>
      <c r="D16" s="84" t="s">
        <v>11</v>
      </c>
      <c r="E16" s="84">
        <v>156</v>
      </c>
      <c r="F16" s="85">
        <v>0</v>
      </c>
      <c r="G16" s="85">
        <f>F15</f>
        <v>4320000</v>
      </c>
    </row>
    <row r="17" spans="1:9" x14ac:dyDescent="0.25">
      <c r="A17" s="81">
        <v>44189</v>
      </c>
      <c r="B17" s="82" t="s">
        <v>145</v>
      </c>
      <c r="C17" s="83" t="s">
        <v>436</v>
      </c>
      <c r="D17" s="84" t="s">
        <v>11</v>
      </c>
      <c r="E17" s="84">
        <v>641</v>
      </c>
      <c r="F17" s="85">
        <f>G19/1.1</f>
        <v>318181.81818181818</v>
      </c>
      <c r="G17" s="85">
        <f>F16</f>
        <v>0</v>
      </c>
    </row>
    <row r="18" spans="1:9" x14ac:dyDescent="0.25">
      <c r="A18" s="81">
        <v>44189</v>
      </c>
      <c r="B18" s="82" t="s">
        <v>145</v>
      </c>
      <c r="C18" s="83" t="s">
        <v>436</v>
      </c>
      <c r="D18" s="84" t="s">
        <v>11</v>
      </c>
      <c r="E18" s="84">
        <v>1331</v>
      </c>
      <c r="F18" s="85">
        <f>G19/11</f>
        <v>31818.18181818182</v>
      </c>
      <c r="G18" s="85">
        <v>0</v>
      </c>
    </row>
    <row r="19" spans="1:9" x14ac:dyDescent="0.25">
      <c r="A19" s="81">
        <v>44189</v>
      </c>
      <c r="B19" s="82" t="s">
        <v>145</v>
      </c>
      <c r="C19" s="83" t="s">
        <v>436</v>
      </c>
      <c r="D19" s="84" t="s">
        <v>11</v>
      </c>
      <c r="E19" s="84">
        <v>1111</v>
      </c>
      <c r="F19" s="85">
        <v>0</v>
      </c>
      <c r="G19" s="85">
        <v>350000</v>
      </c>
    </row>
    <row r="20" spans="1:9" x14ac:dyDescent="0.25">
      <c r="A20" s="81">
        <v>44193</v>
      </c>
      <c r="B20" s="99" t="s">
        <v>94</v>
      </c>
      <c r="C20" s="100" t="s">
        <v>93</v>
      </c>
      <c r="D20" s="84" t="s">
        <v>11</v>
      </c>
      <c r="E20" s="84">
        <v>131</v>
      </c>
      <c r="F20" s="85">
        <f>G21+G22</f>
        <v>365800.05</v>
      </c>
      <c r="G20" s="85">
        <v>0</v>
      </c>
    </row>
    <row r="21" spans="1:9" x14ac:dyDescent="0.25">
      <c r="A21" s="81">
        <v>44193</v>
      </c>
      <c r="B21" s="99" t="s">
        <v>94</v>
      </c>
      <c r="C21" s="100" t="s">
        <v>93</v>
      </c>
      <c r="D21" s="84" t="s">
        <v>11</v>
      </c>
      <c r="E21" s="84">
        <v>511</v>
      </c>
      <c r="F21" s="85">
        <v>0</v>
      </c>
      <c r="G21" s="85">
        <v>348381</v>
      </c>
    </row>
    <row r="22" spans="1:9" x14ac:dyDescent="0.25">
      <c r="A22" s="81">
        <v>44193</v>
      </c>
      <c r="B22" s="99" t="s">
        <v>94</v>
      </c>
      <c r="C22" s="100" t="s">
        <v>93</v>
      </c>
      <c r="D22" s="84" t="s">
        <v>11</v>
      </c>
      <c r="E22" s="84">
        <v>3331</v>
      </c>
      <c r="F22" s="85">
        <v>0</v>
      </c>
      <c r="G22" s="85">
        <f>5%*G21</f>
        <v>17419.05</v>
      </c>
    </row>
    <row r="23" spans="1:9" x14ac:dyDescent="0.25">
      <c r="A23" s="81">
        <v>44193</v>
      </c>
      <c r="B23" s="99" t="s">
        <v>94</v>
      </c>
      <c r="C23" s="100" t="s">
        <v>93</v>
      </c>
      <c r="D23" s="84" t="s">
        <v>11</v>
      </c>
      <c r="E23" s="84">
        <v>632</v>
      </c>
      <c r="F23" s="85">
        <v>308381</v>
      </c>
      <c r="G23" s="85">
        <f>F22</f>
        <v>0</v>
      </c>
    </row>
    <row r="24" spans="1:9" x14ac:dyDescent="0.25">
      <c r="A24" s="81">
        <v>44193</v>
      </c>
      <c r="B24" s="99" t="s">
        <v>94</v>
      </c>
      <c r="C24" s="100" t="s">
        <v>93</v>
      </c>
      <c r="D24" s="84" t="s">
        <v>11</v>
      </c>
      <c r="E24" s="84">
        <v>156</v>
      </c>
      <c r="F24" s="85">
        <v>0</v>
      </c>
      <c r="G24" s="85">
        <f>F23</f>
        <v>308381</v>
      </c>
    </row>
    <row r="25" spans="1:9" x14ac:dyDescent="0.25">
      <c r="A25" s="81"/>
      <c r="B25" s="99"/>
      <c r="C25" s="180" t="s">
        <v>532</v>
      </c>
      <c r="D25" s="84"/>
      <c r="E25" s="84"/>
      <c r="F25" s="85"/>
      <c r="G25" s="85"/>
    </row>
    <row r="26" spans="1:9" x14ac:dyDescent="0.25">
      <c r="A26" s="104"/>
      <c r="B26" s="105"/>
      <c r="C26" s="147" t="s">
        <v>14</v>
      </c>
      <c r="D26" s="147"/>
      <c r="E26" s="106"/>
      <c r="F26" s="107">
        <v>32274790862.299999</v>
      </c>
      <c r="G26" s="107">
        <v>32274790862.299999</v>
      </c>
    </row>
    <row r="27" spans="1:9" x14ac:dyDescent="0.25">
      <c r="I27" s="98"/>
    </row>
    <row r="28" spans="1:9" x14ac:dyDescent="0.25">
      <c r="A28" s="240" t="s">
        <v>15</v>
      </c>
      <c r="B28" s="240"/>
      <c r="E28" s="243" t="s">
        <v>255</v>
      </c>
      <c r="F28" s="243"/>
      <c r="G28" s="243"/>
    </row>
    <row r="29" spans="1:9" x14ac:dyDescent="0.25">
      <c r="F29" s="244" t="s">
        <v>16</v>
      </c>
      <c r="G29" s="244"/>
    </row>
  </sheetData>
  <mergeCells count="13">
    <mergeCell ref="A28:B28"/>
    <mergeCell ref="E28:G28"/>
    <mergeCell ref="F29:G29"/>
    <mergeCell ref="A1:D1"/>
    <mergeCell ref="A2:C2"/>
    <mergeCell ref="A3:G3"/>
    <mergeCell ref="A4:G4"/>
    <mergeCell ref="F5:G5"/>
    <mergeCell ref="A6:B6"/>
    <mergeCell ref="C6:C7"/>
    <mergeCell ref="D6:D7"/>
    <mergeCell ref="E6:E7"/>
    <mergeCell ref="F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24" sqref="G24"/>
    </sheetView>
  </sheetViews>
  <sheetFormatPr defaultColWidth="9.09765625" defaultRowHeight="13.2" x14ac:dyDescent="0.25"/>
  <cols>
    <col min="1" max="1" width="9.3984375" style="1" customWidth="1"/>
    <col min="2" max="2" width="14.3984375" style="1" bestFit="1" customWidth="1"/>
    <col min="3" max="3" width="28" style="1" customWidth="1"/>
    <col min="4" max="4" width="14.8984375" style="1" bestFit="1" customWidth="1"/>
    <col min="5" max="5" width="8" style="1" customWidth="1"/>
    <col min="6" max="6" width="16" style="1" customWidth="1"/>
    <col min="7" max="7" width="17.59765625" style="1" customWidth="1"/>
    <col min="8" max="16384" width="9.09765625" style="1"/>
  </cols>
  <sheetData>
    <row r="1" spans="1:7" ht="15.6" x14ac:dyDescent="0.3">
      <c r="A1" s="235" t="s">
        <v>87</v>
      </c>
      <c r="B1" s="235"/>
      <c r="C1" s="235"/>
      <c r="D1" s="235"/>
      <c r="E1" s="235"/>
      <c r="F1" s="13"/>
      <c r="G1" s="13"/>
    </row>
    <row r="2" spans="1:7" x14ac:dyDescent="0.25">
      <c r="A2" s="227"/>
      <c r="B2" s="227"/>
      <c r="C2" s="227"/>
      <c r="D2" s="227"/>
      <c r="E2" s="13"/>
      <c r="F2" s="13"/>
      <c r="G2" s="13"/>
    </row>
    <row r="3" spans="1:7" ht="20.399999999999999" x14ac:dyDescent="0.35">
      <c r="A3" s="228" t="s">
        <v>25</v>
      </c>
      <c r="B3" s="228"/>
      <c r="C3" s="228"/>
      <c r="D3" s="228"/>
      <c r="E3" s="228"/>
      <c r="F3" s="228"/>
      <c r="G3" s="228"/>
    </row>
    <row r="4" spans="1:7" x14ac:dyDescent="0.25">
      <c r="A4" s="229" t="s">
        <v>516</v>
      </c>
      <c r="B4" s="229"/>
      <c r="C4" s="229"/>
      <c r="D4" s="229"/>
      <c r="E4" s="229"/>
      <c r="F4" s="229"/>
      <c r="G4" s="229"/>
    </row>
    <row r="5" spans="1:7" x14ac:dyDescent="0.25">
      <c r="A5" s="229" t="s">
        <v>131</v>
      </c>
      <c r="B5" s="229"/>
      <c r="C5" s="229"/>
      <c r="D5" s="229"/>
      <c r="E5" s="229"/>
      <c r="F5" s="229"/>
      <c r="G5" s="229"/>
    </row>
    <row r="6" spans="1:7" x14ac:dyDescent="0.25">
      <c r="F6" s="242" t="s">
        <v>125</v>
      </c>
      <c r="G6" s="242"/>
    </row>
    <row r="7" spans="1:7" ht="13.8" x14ac:dyDescent="0.25">
      <c r="A7" s="233" t="s">
        <v>2</v>
      </c>
      <c r="B7" s="233"/>
      <c r="C7" s="248" t="s">
        <v>26</v>
      </c>
      <c r="D7" s="233" t="s">
        <v>3</v>
      </c>
      <c r="E7" s="233" t="s">
        <v>18</v>
      </c>
      <c r="F7" s="233" t="s">
        <v>19</v>
      </c>
      <c r="G7" s="233"/>
    </row>
    <row r="8" spans="1:7" ht="13.8" x14ac:dyDescent="0.25">
      <c r="A8" s="16" t="s">
        <v>7</v>
      </c>
      <c r="B8" s="16" t="s">
        <v>8</v>
      </c>
      <c r="C8" s="249"/>
      <c r="D8" s="233"/>
      <c r="E8" s="233"/>
      <c r="F8" s="17" t="s">
        <v>9</v>
      </c>
      <c r="G8" s="17" t="s">
        <v>10</v>
      </c>
    </row>
    <row r="9" spans="1:7" ht="13.8" x14ac:dyDescent="0.25">
      <c r="A9" s="16"/>
      <c r="B9" s="16"/>
      <c r="C9" s="144"/>
      <c r="D9" s="144" t="s">
        <v>20</v>
      </c>
      <c r="E9" s="144"/>
      <c r="F9" s="110">
        <v>52602755</v>
      </c>
      <c r="G9" s="17"/>
    </row>
    <row r="10" spans="1:7" ht="13.8" x14ac:dyDescent="0.25">
      <c r="A10" s="81">
        <v>44131</v>
      </c>
      <c r="B10" s="82" t="s">
        <v>150</v>
      </c>
      <c r="C10" s="182" t="s">
        <v>512</v>
      </c>
      <c r="D10" s="17" t="s">
        <v>507</v>
      </c>
      <c r="E10" s="84">
        <v>1111</v>
      </c>
      <c r="F10" s="123">
        <f>3501120-5203</f>
        <v>3495917</v>
      </c>
      <c r="G10" s="85">
        <v>0</v>
      </c>
    </row>
    <row r="11" spans="1:7" ht="13.8" x14ac:dyDescent="0.25">
      <c r="A11" s="81">
        <v>44132</v>
      </c>
      <c r="B11" s="82" t="s">
        <v>149</v>
      </c>
      <c r="C11" s="182" t="s">
        <v>512</v>
      </c>
      <c r="D11" s="17" t="s">
        <v>507</v>
      </c>
      <c r="E11" s="84">
        <v>1111</v>
      </c>
      <c r="F11" s="85">
        <v>3705050</v>
      </c>
      <c r="G11" s="85">
        <v>0</v>
      </c>
    </row>
    <row r="12" spans="1:7" ht="13.8" x14ac:dyDescent="0.25">
      <c r="A12" s="81">
        <v>44134</v>
      </c>
      <c r="B12" s="82" t="s">
        <v>148</v>
      </c>
      <c r="C12" s="182" t="s">
        <v>512</v>
      </c>
      <c r="D12" s="17" t="s">
        <v>507</v>
      </c>
      <c r="E12" s="84">
        <v>1111</v>
      </c>
      <c r="F12" s="85">
        <v>7364950</v>
      </c>
      <c r="G12" s="85">
        <v>0</v>
      </c>
    </row>
    <row r="13" spans="1:7" ht="13.8" x14ac:dyDescent="0.25">
      <c r="A13" s="81">
        <v>44135</v>
      </c>
      <c r="B13" s="82" t="s">
        <v>151</v>
      </c>
      <c r="C13" s="182" t="s">
        <v>510</v>
      </c>
      <c r="D13" s="17" t="s">
        <v>507</v>
      </c>
      <c r="E13" s="84">
        <v>1111</v>
      </c>
      <c r="F13" s="85">
        <v>3999999.9999999995</v>
      </c>
      <c r="G13" s="85">
        <v>0</v>
      </c>
    </row>
    <row r="14" spans="1:7" ht="13.8" x14ac:dyDescent="0.25">
      <c r="A14" s="81">
        <v>44135</v>
      </c>
      <c r="B14" s="82" t="s">
        <v>147</v>
      </c>
      <c r="C14" s="182" t="s">
        <v>514</v>
      </c>
      <c r="D14" s="17" t="s">
        <v>507</v>
      </c>
      <c r="E14" s="84">
        <v>1111</v>
      </c>
      <c r="F14" s="85">
        <v>6962727</v>
      </c>
      <c r="G14" s="85">
        <v>0</v>
      </c>
    </row>
    <row r="15" spans="1:7" ht="13.8" x14ac:dyDescent="0.25">
      <c r="A15" s="81">
        <v>44135</v>
      </c>
      <c r="B15" s="82" t="s">
        <v>146</v>
      </c>
      <c r="C15" s="182" t="s">
        <v>513</v>
      </c>
      <c r="D15" s="17" t="s">
        <v>507</v>
      </c>
      <c r="E15" s="84">
        <v>1111</v>
      </c>
      <c r="F15" s="85">
        <v>3172727</v>
      </c>
      <c r="G15" s="85">
        <v>0</v>
      </c>
    </row>
    <row r="16" spans="1:7" ht="13.8" x14ac:dyDescent="0.25">
      <c r="A16" s="81">
        <v>44165</v>
      </c>
      <c r="B16" s="82" t="s">
        <v>144</v>
      </c>
      <c r="C16" s="182" t="s">
        <v>510</v>
      </c>
      <c r="D16" s="17" t="s">
        <v>507</v>
      </c>
      <c r="E16" s="84">
        <v>1111</v>
      </c>
      <c r="F16" s="85">
        <v>3999999.9999999995</v>
      </c>
      <c r="G16" s="85">
        <v>0</v>
      </c>
    </row>
    <row r="17" spans="1:9" ht="13.8" x14ac:dyDescent="0.25">
      <c r="A17" s="81">
        <v>44165</v>
      </c>
      <c r="B17" s="82" t="s">
        <v>143</v>
      </c>
      <c r="C17" s="182" t="s">
        <v>514</v>
      </c>
      <c r="D17" s="17" t="s">
        <v>507</v>
      </c>
      <c r="E17" s="84">
        <v>1111</v>
      </c>
      <c r="F17" s="85">
        <v>8705818</v>
      </c>
      <c r="G17" s="85">
        <v>0</v>
      </c>
    </row>
    <row r="18" spans="1:9" ht="13.8" x14ac:dyDescent="0.25">
      <c r="A18" s="81">
        <v>44165</v>
      </c>
      <c r="B18" s="82" t="s">
        <v>142</v>
      </c>
      <c r="C18" s="182" t="s">
        <v>509</v>
      </c>
      <c r="D18" s="17" t="s">
        <v>507</v>
      </c>
      <c r="E18" s="84">
        <v>1111</v>
      </c>
      <c r="F18" s="85">
        <v>4420000</v>
      </c>
      <c r="G18" s="85">
        <v>0</v>
      </c>
    </row>
    <row r="19" spans="1:9" ht="13.8" x14ac:dyDescent="0.25">
      <c r="A19" s="81">
        <v>44173</v>
      </c>
      <c r="B19" s="82" t="s">
        <v>141</v>
      </c>
      <c r="C19" s="182" t="s">
        <v>508</v>
      </c>
      <c r="D19" s="17" t="s">
        <v>507</v>
      </c>
      <c r="E19" s="84">
        <v>1111</v>
      </c>
      <c r="F19" s="85">
        <v>5240000</v>
      </c>
      <c r="G19" s="85">
        <v>0</v>
      </c>
    </row>
    <row r="20" spans="1:9" ht="13.8" x14ac:dyDescent="0.25">
      <c r="A20" s="81">
        <v>44189</v>
      </c>
      <c r="B20" s="82" t="s">
        <v>145</v>
      </c>
      <c r="C20" s="182" t="s">
        <v>511</v>
      </c>
      <c r="D20" s="17" t="s">
        <v>507</v>
      </c>
      <c r="E20" s="84">
        <v>1111</v>
      </c>
      <c r="F20" s="85">
        <v>318181.81818181818</v>
      </c>
      <c r="G20" s="85">
        <v>0</v>
      </c>
    </row>
    <row r="21" spans="1:9" ht="13.8" x14ac:dyDescent="0.25">
      <c r="A21" s="81">
        <v>44196</v>
      </c>
      <c r="B21" s="82" t="s">
        <v>140</v>
      </c>
      <c r="C21" s="182" t="s">
        <v>510</v>
      </c>
      <c r="D21" s="17" t="s">
        <v>507</v>
      </c>
      <c r="E21" s="84">
        <v>1111</v>
      </c>
      <c r="F21" s="85">
        <v>3999999.9999999995</v>
      </c>
      <c r="G21" s="85">
        <v>0</v>
      </c>
    </row>
    <row r="22" spans="1:9" ht="13.8" x14ac:dyDescent="0.25">
      <c r="A22" s="81">
        <v>44196</v>
      </c>
      <c r="B22" s="82" t="s">
        <v>139</v>
      </c>
      <c r="C22" s="182" t="s">
        <v>514</v>
      </c>
      <c r="D22" s="17" t="s">
        <v>507</v>
      </c>
      <c r="E22" s="84">
        <v>1111</v>
      </c>
      <c r="F22" s="85">
        <v>6280000</v>
      </c>
      <c r="G22" s="85">
        <v>0</v>
      </c>
    </row>
    <row r="23" spans="1:9" ht="13.8" x14ac:dyDescent="0.25">
      <c r="A23" s="81">
        <v>44196</v>
      </c>
      <c r="B23" s="82" t="s">
        <v>153</v>
      </c>
      <c r="C23" s="182" t="s">
        <v>509</v>
      </c>
      <c r="D23" s="17" t="s">
        <v>507</v>
      </c>
      <c r="E23" s="84">
        <v>1111</v>
      </c>
      <c r="F23" s="85">
        <v>4140000</v>
      </c>
      <c r="G23" s="85">
        <v>0</v>
      </c>
    </row>
    <row r="24" spans="1:9" ht="13.8" x14ac:dyDescent="0.25">
      <c r="A24" s="81">
        <v>44196</v>
      </c>
      <c r="B24" s="82" t="s">
        <v>132</v>
      </c>
      <c r="C24" s="182"/>
      <c r="D24" s="17" t="s">
        <v>507</v>
      </c>
      <c r="E24" s="84">
        <v>911</v>
      </c>
      <c r="F24" s="85">
        <v>0</v>
      </c>
      <c r="G24" s="85">
        <v>65805371</v>
      </c>
    </row>
    <row r="25" spans="1:9" ht="13.8" x14ac:dyDescent="0.25">
      <c r="A25" s="39"/>
      <c r="B25" s="19"/>
      <c r="C25" s="250" t="s">
        <v>21</v>
      </c>
      <c r="D25" s="251"/>
      <c r="E25" s="144"/>
      <c r="F25" s="22">
        <v>570776401</v>
      </c>
      <c r="G25" s="110">
        <v>65805371</v>
      </c>
    </row>
    <row r="26" spans="1:9" ht="13.8" x14ac:dyDescent="0.25">
      <c r="A26" s="39"/>
      <c r="B26" s="19"/>
      <c r="C26" s="250" t="s">
        <v>22</v>
      </c>
      <c r="D26" s="251"/>
      <c r="E26" s="144"/>
      <c r="F26" s="22">
        <v>0</v>
      </c>
      <c r="G26" s="22">
        <v>0</v>
      </c>
    </row>
    <row r="27" spans="1:9" ht="13.8" x14ac:dyDescent="0.25">
      <c r="A27" s="3"/>
      <c r="B27" s="7"/>
      <c r="C27" s="7"/>
      <c r="D27" s="8"/>
      <c r="E27" s="8"/>
      <c r="F27" s="8"/>
      <c r="G27" s="8"/>
    </row>
    <row r="28" spans="1:9" ht="13.8" x14ac:dyDescent="0.25">
      <c r="E28" s="234" t="s">
        <v>234</v>
      </c>
      <c r="F28" s="234"/>
      <c r="G28" s="234"/>
      <c r="H28" s="11"/>
      <c r="I28" s="11"/>
    </row>
    <row r="29" spans="1:9" ht="13.8" x14ac:dyDescent="0.25">
      <c r="A29" s="230" t="s">
        <v>27</v>
      </c>
      <c r="B29" s="230"/>
      <c r="C29" s="143"/>
      <c r="E29" s="230" t="s">
        <v>28</v>
      </c>
      <c r="F29" s="230"/>
      <c r="G29" s="230"/>
    </row>
    <row r="30" spans="1:9" x14ac:dyDescent="0.25">
      <c r="A30" s="231" t="s">
        <v>29</v>
      </c>
      <c r="B30" s="231"/>
      <c r="C30" s="145"/>
      <c r="E30" s="231" t="s">
        <v>29</v>
      </c>
      <c r="F30" s="231"/>
      <c r="G30" s="231"/>
    </row>
    <row r="31" spans="1:9" ht="13.8" x14ac:dyDescent="0.25">
      <c r="B31" s="10"/>
      <c r="C31" s="10"/>
    </row>
    <row r="32" spans="1:9" ht="13.8" x14ac:dyDescent="0.25">
      <c r="B32" s="10"/>
      <c r="C32" s="10"/>
    </row>
    <row r="33" spans="1:3" ht="13.8" x14ac:dyDescent="0.25">
      <c r="A33" s="230"/>
      <c r="B33" s="230"/>
      <c r="C33" s="143"/>
    </row>
    <row r="35" spans="1:3" ht="13.8" x14ac:dyDescent="0.25">
      <c r="B35" s="143"/>
      <c r="C35" s="143"/>
    </row>
  </sheetData>
  <mergeCells count="19">
    <mergeCell ref="A1:E1"/>
    <mergeCell ref="A2:D2"/>
    <mergeCell ref="A3:G3"/>
    <mergeCell ref="A4:G4"/>
    <mergeCell ref="A5:G5"/>
    <mergeCell ref="F6:G6"/>
    <mergeCell ref="E28:G28"/>
    <mergeCell ref="A30:B30"/>
    <mergeCell ref="E30:G30"/>
    <mergeCell ref="A33:B33"/>
    <mergeCell ref="C7:C8"/>
    <mergeCell ref="C25:D25"/>
    <mergeCell ref="C26:D26"/>
    <mergeCell ref="A7:B7"/>
    <mergeCell ref="D7:D8"/>
    <mergeCell ref="E7:E8"/>
    <mergeCell ref="F7:G7"/>
    <mergeCell ref="A29:B29"/>
    <mergeCell ref="E29:G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5" zoomScale="115" zoomScaleNormal="115" workbookViewId="0">
      <selection sqref="A1:F29"/>
    </sheetView>
  </sheetViews>
  <sheetFormatPr defaultColWidth="9.09765625" defaultRowHeight="13.2" x14ac:dyDescent="0.25"/>
  <cols>
    <col min="1" max="1" width="10.09765625" style="86" bestFit="1" customWidth="1"/>
    <col min="2" max="2" width="14.3984375" style="86" bestFit="1" customWidth="1"/>
    <col min="3" max="3" width="38.796875" style="86" bestFit="1" customWidth="1"/>
    <col min="4" max="4" width="8" style="86" customWidth="1"/>
    <col min="5" max="5" width="16" style="86" customWidth="1"/>
    <col min="6" max="6" width="17.59765625" style="86" customWidth="1"/>
    <col min="7" max="7" width="9.796875" style="86" bestFit="1" customWidth="1"/>
    <col min="8" max="16384" width="9.09765625" style="86"/>
  </cols>
  <sheetData>
    <row r="1" spans="1:6" ht="15.6" x14ac:dyDescent="0.3">
      <c r="A1" s="235" t="s">
        <v>87</v>
      </c>
      <c r="B1" s="235"/>
      <c r="C1" s="235"/>
      <c r="D1" s="235"/>
      <c r="E1" s="135"/>
      <c r="F1" s="135"/>
    </row>
    <row r="2" spans="1:6" x14ac:dyDescent="0.25">
      <c r="A2" s="238"/>
      <c r="B2" s="238"/>
      <c r="C2" s="238"/>
      <c r="E2" s="135"/>
      <c r="F2" s="135"/>
    </row>
    <row r="3" spans="1:6" ht="20.399999999999999" x14ac:dyDescent="0.35">
      <c r="A3" s="239" t="s">
        <v>17</v>
      </c>
      <c r="B3" s="239"/>
      <c r="C3" s="239"/>
      <c r="D3" s="239"/>
      <c r="E3" s="239"/>
      <c r="F3" s="239"/>
    </row>
    <row r="4" spans="1:6" x14ac:dyDescent="0.25">
      <c r="A4" s="252" t="s">
        <v>88</v>
      </c>
      <c r="B4" s="252"/>
      <c r="C4" s="252"/>
      <c r="D4" s="252"/>
      <c r="E4" s="252"/>
      <c r="F4" s="252"/>
    </row>
    <row r="5" spans="1:6" x14ac:dyDescent="0.25">
      <c r="A5" s="240" t="s">
        <v>131</v>
      </c>
      <c r="B5" s="240"/>
      <c r="C5" s="240"/>
      <c r="D5" s="240"/>
      <c r="E5" s="240"/>
      <c r="F5" s="240"/>
    </row>
    <row r="6" spans="1:6" x14ac:dyDescent="0.25">
      <c r="F6" s="135" t="s">
        <v>125</v>
      </c>
    </row>
    <row r="7" spans="1:6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6" x14ac:dyDescent="0.25">
      <c r="A8" s="138" t="s">
        <v>7</v>
      </c>
      <c r="B8" s="138" t="s">
        <v>8</v>
      </c>
      <c r="C8" s="241"/>
      <c r="D8" s="241"/>
      <c r="E8" s="84" t="s">
        <v>9</v>
      </c>
      <c r="F8" s="84" t="s">
        <v>10</v>
      </c>
    </row>
    <row r="9" spans="1:6" x14ac:dyDescent="0.25">
      <c r="A9" s="115"/>
      <c r="B9" s="116"/>
      <c r="C9" s="136" t="s">
        <v>20</v>
      </c>
      <c r="D9" s="136"/>
      <c r="E9" s="110">
        <v>52602755</v>
      </c>
      <c r="F9" s="110"/>
    </row>
    <row r="10" spans="1:6" x14ac:dyDescent="0.25">
      <c r="A10" s="81">
        <v>44131</v>
      </c>
      <c r="B10" s="82" t="s">
        <v>150</v>
      </c>
      <c r="C10" s="83" t="s">
        <v>155</v>
      </c>
      <c r="D10" s="84">
        <v>1111</v>
      </c>
      <c r="E10" s="123">
        <f>3501120-5203</f>
        <v>3495917</v>
      </c>
      <c r="F10" s="85">
        <v>0</v>
      </c>
    </row>
    <row r="11" spans="1:6" x14ac:dyDescent="0.25">
      <c r="A11" s="81">
        <v>44132</v>
      </c>
      <c r="B11" s="82" t="s">
        <v>149</v>
      </c>
      <c r="C11" s="83" t="s">
        <v>156</v>
      </c>
      <c r="D11" s="84">
        <v>1111</v>
      </c>
      <c r="E11" s="85">
        <v>3705050</v>
      </c>
      <c r="F11" s="85">
        <v>0</v>
      </c>
    </row>
    <row r="12" spans="1:6" x14ac:dyDescent="0.25">
      <c r="A12" s="81">
        <v>44134</v>
      </c>
      <c r="B12" s="82" t="s">
        <v>148</v>
      </c>
      <c r="C12" s="83" t="s">
        <v>157</v>
      </c>
      <c r="D12" s="84">
        <v>1111</v>
      </c>
      <c r="E12" s="85">
        <v>7364950</v>
      </c>
      <c r="F12" s="85">
        <v>0</v>
      </c>
    </row>
    <row r="13" spans="1:6" x14ac:dyDescent="0.25">
      <c r="A13" s="81">
        <v>44135</v>
      </c>
      <c r="B13" s="82" t="s">
        <v>151</v>
      </c>
      <c r="C13" s="83" t="s">
        <v>435</v>
      </c>
      <c r="D13" s="84">
        <v>1111</v>
      </c>
      <c r="E13" s="85">
        <v>3999999.9999999995</v>
      </c>
      <c r="F13" s="85">
        <v>0</v>
      </c>
    </row>
    <row r="14" spans="1:6" x14ac:dyDescent="0.25">
      <c r="A14" s="81">
        <v>44135</v>
      </c>
      <c r="B14" s="82" t="s">
        <v>147</v>
      </c>
      <c r="C14" s="83" t="s">
        <v>133</v>
      </c>
      <c r="D14" s="84">
        <v>1111</v>
      </c>
      <c r="E14" s="85">
        <v>6962727</v>
      </c>
      <c r="F14" s="85">
        <v>0</v>
      </c>
    </row>
    <row r="15" spans="1:6" x14ac:dyDescent="0.25">
      <c r="A15" s="81">
        <v>44135</v>
      </c>
      <c r="B15" s="82" t="s">
        <v>146</v>
      </c>
      <c r="C15" s="83" t="s">
        <v>136</v>
      </c>
      <c r="D15" s="84">
        <v>1111</v>
      </c>
      <c r="E15" s="85">
        <v>3172727</v>
      </c>
      <c r="F15" s="85">
        <v>0</v>
      </c>
    </row>
    <row r="16" spans="1:6" x14ac:dyDescent="0.25">
      <c r="A16" s="81">
        <v>44165</v>
      </c>
      <c r="B16" s="82" t="s">
        <v>144</v>
      </c>
      <c r="C16" s="83" t="s">
        <v>434</v>
      </c>
      <c r="D16" s="84">
        <v>1111</v>
      </c>
      <c r="E16" s="85">
        <v>3999999.9999999995</v>
      </c>
      <c r="F16" s="85">
        <v>0</v>
      </c>
    </row>
    <row r="17" spans="1:10" x14ac:dyDescent="0.25">
      <c r="A17" s="81">
        <v>44165</v>
      </c>
      <c r="B17" s="82" t="s">
        <v>143</v>
      </c>
      <c r="C17" s="83" t="s">
        <v>134</v>
      </c>
      <c r="D17" s="84">
        <v>1111</v>
      </c>
      <c r="E17" s="85">
        <v>8705818</v>
      </c>
      <c r="F17" s="85">
        <v>0</v>
      </c>
    </row>
    <row r="18" spans="1:10" x14ac:dyDescent="0.25">
      <c r="A18" s="81">
        <v>44165</v>
      </c>
      <c r="B18" s="82" t="s">
        <v>142</v>
      </c>
      <c r="C18" s="83" t="s">
        <v>137</v>
      </c>
      <c r="D18" s="84">
        <v>1111</v>
      </c>
      <c r="E18" s="85">
        <v>4420000</v>
      </c>
      <c r="F18" s="85">
        <v>0</v>
      </c>
    </row>
    <row r="19" spans="1:10" x14ac:dyDescent="0.25">
      <c r="A19" s="81">
        <v>44173</v>
      </c>
      <c r="B19" s="82" t="s">
        <v>141</v>
      </c>
      <c r="C19" s="83" t="s">
        <v>154</v>
      </c>
      <c r="D19" s="84">
        <v>1111</v>
      </c>
      <c r="E19" s="85">
        <v>5240000</v>
      </c>
      <c r="F19" s="85">
        <v>0</v>
      </c>
    </row>
    <row r="20" spans="1:10" x14ac:dyDescent="0.25">
      <c r="A20" s="81">
        <v>44189</v>
      </c>
      <c r="B20" s="82" t="s">
        <v>145</v>
      </c>
      <c r="C20" s="83" t="s">
        <v>436</v>
      </c>
      <c r="D20" s="84">
        <v>1111</v>
      </c>
      <c r="E20" s="85">
        <v>318181.81818181818</v>
      </c>
      <c r="F20" s="85">
        <v>0</v>
      </c>
    </row>
    <row r="21" spans="1:10" x14ac:dyDescent="0.25">
      <c r="A21" s="81">
        <v>44196</v>
      </c>
      <c r="B21" s="82" t="s">
        <v>140</v>
      </c>
      <c r="C21" s="83" t="s">
        <v>433</v>
      </c>
      <c r="D21" s="84">
        <v>1111</v>
      </c>
      <c r="E21" s="85">
        <v>3999999.9999999995</v>
      </c>
      <c r="F21" s="85">
        <v>0</v>
      </c>
    </row>
    <row r="22" spans="1:10" x14ac:dyDescent="0.25">
      <c r="A22" s="81">
        <v>44196</v>
      </c>
      <c r="B22" s="82" t="s">
        <v>139</v>
      </c>
      <c r="C22" s="83" t="s">
        <v>135</v>
      </c>
      <c r="D22" s="84">
        <v>1111</v>
      </c>
      <c r="E22" s="85">
        <v>6280000</v>
      </c>
      <c r="F22" s="85">
        <v>0</v>
      </c>
    </row>
    <row r="23" spans="1:10" x14ac:dyDescent="0.25">
      <c r="A23" s="81">
        <v>44196</v>
      </c>
      <c r="B23" s="82" t="s">
        <v>153</v>
      </c>
      <c r="C23" s="83" t="s">
        <v>138</v>
      </c>
      <c r="D23" s="84">
        <v>1111</v>
      </c>
      <c r="E23" s="85">
        <v>4140000</v>
      </c>
      <c r="F23" s="85">
        <v>0</v>
      </c>
    </row>
    <row r="24" spans="1:10" x14ac:dyDescent="0.25">
      <c r="A24" s="81">
        <v>44196</v>
      </c>
      <c r="B24" s="82" t="s">
        <v>132</v>
      </c>
      <c r="C24" s="83" t="s">
        <v>253</v>
      </c>
      <c r="D24" s="84">
        <v>911</v>
      </c>
      <c r="E24" s="85">
        <v>0</v>
      </c>
      <c r="F24" s="85">
        <v>65805371</v>
      </c>
      <c r="G24" s="98"/>
      <c r="H24" s="98"/>
      <c r="J24" s="98"/>
    </row>
    <row r="25" spans="1:10" x14ac:dyDescent="0.25">
      <c r="A25" s="115"/>
      <c r="B25" s="116"/>
      <c r="C25" s="136" t="s">
        <v>113</v>
      </c>
      <c r="D25" s="136"/>
      <c r="E25" s="110">
        <v>13202616</v>
      </c>
      <c r="F25" s="110">
        <v>65805371</v>
      </c>
    </row>
    <row r="26" spans="1:10" x14ac:dyDescent="0.25">
      <c r="A26" s="118"/>
      <c r="B26" s="116"/>
      <c r="C26" s="136" t="s">
        <v>22</v>
      </c>
      <c r="D26" s="136"/>
      <c r="E26" s="110"/>
      <c r="F26" s="110"/>
      <c r="G26" s="98"/>
      <c r="H26" s="98"/>
    </row>
    <row r="27" spans="1:10" ht="13.8" x14ac:dyDescent="0.25">
      <c r="A27" s="90"/>
      <c r="B27" s="111"/>
      <c r="C27" s="112"/>
      <c r="D27" s="112"/>
      <c r="E27" s="112"/>
      <c r="F27" s="112"/>
    </row>
    <row r="28" spans="1:10" ht="13.8" x14ac:dyDescent="0.25">
      <c r="A28" s="236"/>
      <c r="B28" s="236"/>
      <c r="D28" s="237" t="s">
        <v>91</v>
      </c>
      <c r="E28" s="237"/>
      <c r="F28" s="237"/>
      <c r="G28" s="120"/>
    </row>
    <row r="29" spans="1:10" ht="13.8" x14ac:dyDescent="0.25">
      <c r="B29" s="134"/>
      <c r="D29" s="236" t="s">
        <v>23</v>
      </c>
      <c r="E29" s="236"/>
      <c r="F29" s="236"/>
    </row>
    <row r="30" spans="1:10" ht="13.8" x14ac:dyDescent="0.25">
      <c r="B30" s="114"/>
    </row>
    <row r="31" spans="1:10" ht="13.8" x14ac:dyDescent="0.25">
      <c r="B31" s="114"/>
    </row>
    <row r="32" spans="1:10" ht="13.8" x14ac:dyDescent="0.25">
      <c r="B32" s="114"/>
    </row>
    <row r="33" spans="1:5" ht="13.8" x14ac:dyDescent="0.25">
      <c r="A33" s="236"/>
      <c r="B33" s="236"/>
      <c r="E33" s="98"/>
    </row>
    <row r="34" spans="1:5" x14ac:dyDescent="0.25">
      <c r="E34" s="98"/>
    </row>
    <row r="35" spans="1:5" ht="13.8" x14ac:dyDescent="0.25">
      <c r="B35" s="134"/>
    </row>
  </sheetData>
  <sortState ref="A10:F24">
    <sortCondition ref="A10"/>
  </sortState>
  <mergeCells count="13">
    <mergeCell ref="A1:D1"/>
    <mergeCell ref="A28:B28"/>
    <mergeCell ref="D28:F28"/>
    <mergeCell ref="D29:F29"/>
    <mergeCell ref="A33:B33"/>
    <mergeCell ref="A2:C2"/>
    <mergeCell ref="A3:F3"/>
    <mergeCell ref="A4:F4"/>
    <mergeCell ref="A5:F5"/>
    <mergeCell ref="A7:B7"/>
    <mergeCell ref="C7:C8"/>
    <mergeCell ref="D7:D8"/>
    <mergeCell ref="E7:F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J29" sqref="A1:XFD1048576"/>
    </sheetView>
  </sheetViews>
  <sheetFormatPr defaultColWidth="9.09765625" defaultRowHeight="13.2" x14ac:dyDescent="0.25"/>
  <cols>
    <col min="1" max="1" width="9.09765625" style="86" bestFit="1" customWidth="1"/>
    <col min="2" max="2" width="14.3984375" style="108" bestFit="1" customWidth="1"/>
    <col min="3" max="3" width="47.8984375" style="86" bestFit="1" customWidth="1"/>
    <col min="4" max="4" width="10.296875" style="86" bestFit="1" customWidth="1"/>
    <col min="5" max="5" width="6.296875" style="137" bestFit="1" customWidth="1"/>
    <col min="6" max="7" width="12" style="90" bestFit="1" customWidth="1"/>
    <col min="8" max="8" width="9.09765625" style="86"/>
    <col min="9" max="9" width="9.796875" style="86" bestFit="1" customWidth="1"/>
    <col min="10" max="16384" width="9.09765625" style="86"/>
  </cols>
  <sheetData>
    <row r="1" spans="1:18" s="91" customFormat="1" ht="15.6" x14ac:dyDescent="0.3">
      <c r="A1" s="235" t="s">
        <v>87</v>
      </c>
      <c r="B1" s="235"/>
      <c r="C1" s="235"/>
      <c r="D1" s="235"/>
      <c r="E1" s="137"/>
      <c r="F1" s="90"/>
      <c r="G1" s="90"/>
    </row>
    <row r="2" spans="1:18" s="91" customFormat="1" ht="13.8" x14ac:dyDescent="0.25">
      <c r="A2" s="245"/>
      <c r="B2" s="245"/>
      <c r="C2" s="245"/>
      <c r="D2" s="92"/>
      <c r="E2" s="137"/>
      <c r="F2" s="90"/>
      <c r="G2" s="90"/>
    </row>
    <row r="3" spans="1:18" x14ac:dyDescent="0.25">
      <c r="A3" s="240" t="s">
        <v>0</v>
      </c>
      <c r="B3" s="240"/>
      <c r="C3" s="240"/>
      <c r="D3" s="240"/>
      <c r="E3" s="240"/>
      <c r="F3" s="240"/>
      <c r="G3" s="240"/>
    </row>
    <row r="4" spans="1:18" x14ac:dyDescent="0.25">
      <c r="A4" s="240" t="s">
        <v>1</v>
      </c>
      <c r="B4" s="240"/>
      <c r="C4" s="240"/>
      <c r="D4" s="240"/>
      <c r="E4" s="240"/>
      <c r="F4" s="240"/>
      <c r="G4" s="240"/>
    </row>
    <row r="5" spans="1:18" x14ac:dyDescent="0.25">
      <c r="A5" s="142"/>
      <c r="B5" s="142"/>
      <c r="C5" s="142"/>
      <c r="D5" s="142"/>
      <c r="E5" s="142"/>
      <c r="F5" s="232" t="s">
        <v>125</v>
      </c>
      <c r="G5" s="232"/>
    </row>
    <row r="6" spans="1:18" x14ac:dyDescent="0.25">
      <c r="A6" s="246" t="s">
        <v>2</v>
      </c>
      <c r="B6" s="246"/>
      <c r="C6" s="241" t="s">
        <v>3</v>
      </c>
      <c r="D6" s="247" t="s">
        <v>4</v>
      </c>
      <c r="E6" s="247" t="s">
        <v>5</v>
      </c>
      <c r="F6" s="241" t="s">
        <v>6</v>
      </c>
      <c r="G6" s="241"/>
    </row>
    <row r="7" spans="1:18" x14ac:dyDescent="0.25">
      <c r="A7" s="149" t="s">
        <v>7</v>
      </c>
      <c r="B7" s="149" t="s">
        <v>8</v>
      </c>
      <c r="C7" s="241"/>
      <c r="D7" s="247"/>
      <c r="E7" s="241"/>
      <c r="F7" s="147" t="s">
        <v>9</v>
      </c>
      <c r="G7" s="147" t="s">
        <v>10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x14ac:dyDescent="0.25">
      <c r="A8" s="81"/>
      <c r="B8" s="82"/>
      <c r="C8" s="84" t="s">
        <v>532</v>
      </c>
      <c r="D8" s="84"/>
      <c r="E8" s="84"/>
      <c r="F8" s="85"/>
      <c r="G8" s="85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18" x14ac:dyDescent="0.25">
      <c r="A9" s="81">
        <v>44170</v>
      </c>
      <c r="B9" s="82" t="s">
        <v>212</v>
      </c>
      <c r="C9" s="83" t="s">
        <v>440</v>
      </c>
      <c r="D9" s="84" t="s">
        <v>11</v>
      </c>
      <c r="E9" s="84">
        <v>642</v>
      </c>
      <c r="F9" s="85">
        <f>G11/1.1</f>
        <v>545000</v>
      </c>
      <c r="G9" s="85">
        <f t="shared" ref="G9:G21" si="0">F8</f>
        <v>0</v>
      </c>
    </row>
    <row r="10" spans="1:18" x14ac:dyDescent="0.25">
      <c r="A10" s="81">
        <v>44170</v>
      </c>
      <c r="B10" s="82" t="s">
        <v>212</v>
      </c>
      <c r="C10" s="83" t="s">
        <v>440</v>
      </c>
      <c r="D10" s="84" t="s">
        <v>11</v>
      </c>
      <c r="E10" s="84">
        <v>1331</v>
      </c>
      <c r="F10" s="85">
        <f>G11/11</f>
        <v>54500</v>
      </c>
      <c r="G10" s="85">
        <v>0</v>
      </c>
    </row>
    <row r="11" spans="1:18" x14ac:dyDescent="0.25">
      <c r="A11" s="81">
        <v>44170</v>
      </c>
      <c r="B11" s="82" t="s">
        <v>212</v>
      </c>
      <c r="C11" s="83" t="s">
        <v>440</v>
      </c>
      <c r="D11" s="84" t="s">
        <v>11</v>
      </c>
      <c r="E11" s="84">
        <v>1111</v>
      </c>
      <c r="F11" s="85">
        <v>0</v>
      </c>
      <c r="G11" s="85">
        <v>599500</v>
      </c>
    </row>
    <row r="12" spans="1:18" x14ac:dyDescent="0.25">
      <c r="A12" s="81">
        <v>44172</v>
      </c>
      <c r="B12" s="82" t="s">
        <v>211</v>
      </c>
      <c r="C12" s="83" t="s">
        <v>438</v>
      </c>
      <c r="D12" s="84" t="s">
        <v>11</v>
      </c>
      <c r="E12" s="84">
        <v>642</v>
      </c>
      <c r="F12" s="85">
        <f>G14/1.1</f>
        <v>128849.0909090909</v>
      </c>
      <c r="G12" s="85">
        <f t="shared" si="0"/>
        <v>0</v>
      </c>
    </row>
    <row r="13" spans="1:18" x14ac:dyDescent="0.25">
      <c r="A13" s="81">
        <v>44172</v>
      </c>
      <c r="B13" s="82" t="s">
        <v>211</v>
      </c>
      <c r="C13" s="83" t="s">
        <v>438</v>
      </c>
      <c r="D13" s="84" t="s">
        <v>11</v>
      </c>
      <c r="E13" s="84">
        <v>1331</v>
      </c>
      <c r="F13" s="85">
        <f>G14/11</f>
        <v>12884.90909090909</v>
      </c>
      <c r="G13" s="85">
        <v>0</v>
      </c>
    </row>
    <row r="14" spans="1:18" x14ac:dyDescent="0.25">
      <c r="A14" s="81">
        <v>44172</v>
      </c>
      <c r="B14" s="82" t="s">
        <v>211</v>
      </c>
      <c r="C14" s="83" t="s">
        <v>438</v>
      </c>
      <c r="D14" s="84" t="s">
        <v>11</v>
      </c>
      <c r="E14" s="84">
        <v>1111</v>
      </c>
      <c r="F14" s="85">
        <v>0</v>
      </c>
      <c r="G14" s="85">
        <v>141734</v>
      </c>
    </row>
    <row r="15" spans="1:18" x14ac:dyDescent="0.25">
      <c r="A15" s="81">
        <v>44173</v>
      </c>
      <c r="B15" s="82" t="s">
        <v>141</v>
      </c>
      <c r="C15" s="83" t="s">
        <v>154</v>
      </c>
      <c r="D15" s="84" t="s">
        <v>11</v>
      </c>
      <c r="E15" s="84">
        <v>641</v>
      </c>
      <c r="F15" s="85">
        <f>G17/1.1</f>
        <v>5240000</v>
      </c>
      <c r="G15" s="85">
        <f t="shared" si="0"/>
        <v>0</v>
      </c>
    </row>
    <row r="16" spans="1:18" x14ac:dyDescent="0.25">
      <c r="A16" s="81">
        <v>44173</v>
      </c>
      <c r="B16" s="82" t="s">
        <v>141</v>
      </c>
      <c r="C16" s="83" t="s">
        <v>154</v>
      </c>
      <c r="D16" s="84" t="s">
        <v>11</v>
      </c>
      <c r="E16" s="84">
        <v>1331</v>
      </c>
      <c r="F16" s="85">
        <f>G17/11</f>
        <v>524000</v>
      </c>
      <c r="G16" s="85">
        <v>0</v>
      </c>
    </row>
    <row r="17" spans="1:9" x14ac:dyDescent="0.25">
      <c r="A17" s="81">
        <v>44173</v>
      </c>
      <c r="B17" s="82" t="s">
        <v>141</v>
      </c>
      <c r="C17" s="83" t="s">
        <v>154</v>
      </c>
      <c r="D17" s="84" t="s">
        <v>11</v>
      </c>
      <c r="E17" s="84">
        <v>1111</v>
      </c>
      <c r="F17" s="85">
        <v>0</v>
      </c>
      <c r="G17" s="85">
        <v>5764000</v>
      </c>
    </row>
    <row r="18" spans="1:9" x14ac:dyDescent="0.25">
      <c r="A18" s="81">
        <v>44180</v>
      </c>
      <c r="B18" s="82" t="s">
        <v>208</v>
      </c>
      <c r="C18" s="83" t="s">
        <v>183</v>
      </c>
      <c r="D18" s="84" t="s">
        <v>11</v>
      </c>
      <c r="E18" s="84">
        <v>642</v>
      </c>
      <c r="F18" s="85">
        <f>G20/1.1</f>
        <v>18181.81818181818</v>
      </c>
      <c r="G18" s="85">
        <f t="shared" si="0"/>
        <v>0</v>
      </c>
    </row>
    <row r="19" spans="1:9" x14ac:dyDescent="0.25">
      <c r="A19" s="81">
        <v>44180</v>
      </c>
      <c r="B19" s="82" t="s">
        <v>208</v>
      </c>
      <c r="C19" s="83" t="s">
        <v>183</v>
      </c>
      <c r="D19" s="84" t="s">
        <v>11</v>
      </c>
      <c r="E19" s="84">
        <v>1331</v>
      </c>
      <c r="F19" s="85">
        <f>G20/11</f>
        <v>1818.1818181818182</v>
      </c>
      <c r="G19" s="85">
        <v>0</v>
      </c>
    </row>
    <row r="20" spans="1:9" x14ac:dyDescent="0.25">
      <c r="A20" s="81">
        <v>44180</v>
      </c>
      <c r="B20" s="82" t="s">
        <v>208</v>
      </c>
      <c r="C20" s="83" t="s">
        <v>183</v>
      </c>
      <c r="D20" s="84" t="s">
        <v>11</v>
      </c>
      <c r="E20" s="84">
        <v>112114</v>
      </c>
      <c r="F20" s="85">
        <v>0</v>
      </c>
      <c r="G20" s="85">
        <v>20000</v>
      </c>
    </row>
    <row r="21" spans="1:9" x14ac:dyDescent="0.25">
      <c r="A21" s="81">
        <v>44180</v>
      </c>
      <c r="B21" s="82" t="s">
        <v>209</v>
      </c>
      <c r="C21" s="83" t="s">
        <v>190</v>
      </c>
      <c r="D21" s="84" t="s">
        <v>11</v>
      </c>
      <c r="E21" s="84">
        <v>642</v>
      </c>
      <c r="F21" s="85">
        <f>G23/1.1</f>
        <v>18181.81818181818</v>
      </c>
      <c r="G21" s="85">
        <f t="shared" si="0"/>
        <v>0</v>
      </c>
    </row>
    <row r="22" spans="1:9" x14ac:dyDescent="0.25">
      <c r="A22" s="81">
        <v>44180</v>
      </c>
      <c r="B22" s="82" t="s">
        <v>209</v>
      </c>
      <c r="C22" s="83" t="s">
        <v>190</v>
      </c>
      <c r="D22" s="84" t="s">
        <v>11</v>
      </c>
      <c r="E22" s="84">
        <v>1331</v>
      </c>
      <c r="F22" s="85">
        <f>G23/11</f>
        <v>1818.1818181818182</v>
      </c>
      <c r="G22" s="85">
        <v>0</v>
      </c>
    </row>
    <row r="23" spans="1:9" x14ac:dyDescent="0.25">
      <c r="A23" s="81">
        <v>44180</v>
      </c>
      <c r="B23" s="82" t="s">
        <v>209</v>
      </c>
      <c r="C23" s="83" t="s">
        <v>190</v>
      </c>
      <c r="D23" s="84" t="s">
        <v>11</v>
      </c>
      <c r="E23" s="84">
        <v>112114</v>
      </c>
      <c r="F23" s="85">
        <v>0</v>
      </c>
      <c r="G23" s="85">
        <v>20000</v>
      </c>
    </row>
    <row r="24" spans="1:9" x14ac:dyDescent="0.25">
      <c r="A24" s="81"/>
      <c r="B24" s="99"/>
      <c r="C24" s="180" t="s">
        <v>532</v>
      </c>
      <c r="D24" s="84"/>
      <c r="E24" s="84"/>
      <c r="F24" s="85"/>
      <c r="G24" s="85"/>
    </row>
    <row r="25" spans="1:9" x14ac:dyDescent="0.25">
      <c r="A25" s="104"/>
      <c r="B25" s="105"/>
      <c r="C25" s="147" t="s">
        <v>14</v>
      </c>
      <c r="D25" s="147"/>
      <c r="E25" s="106"/>
      <c r="F25" s="107">
        <v>32274790862.299999</v>
      </c>
      <c r="G25" s="107">
        <v>32274790862.299999</v>
      </c>
    </row>
    <row r="26" spans="1:9" x14ac:dyDescent="0.25">
      <c r="I26" s="98"/>
    </row>
    <row r="27" spans="1:9" x14ac:dyDescent="0.25">
      <c r="A27" s="240" t="s">
        <v>15</v>
      </c>
      <c r="B27" s="240"/>
      <c r="E27" s="243" t="s">
        <v>255</v>
      </c>
      <c r="F27" s="243"/>
      <c r="G27" s="243"/>
    </row>
    <row r="28" spans="1:9" x14ac:dyDescent="0.25">
      <c r="F28" s="244" t="s">
        <v>16</v>
      </c>
      <c r="G28" s="244"/>
    </row>
  </sheetData>
  <mergeCells count="13">
    <mergeCell ref="A27:B27"/>
    <mergeCell ref="E27:G27"/>
    <mergeCell ref="F28:G28"/>
    <mergeCell ref="A1:D1"/>
    <mergeCell ref="A2:C2"/>
    <mergeCell ref="A3:G3"/>
    <mergeCell ref="A4:G4"/>
    <mergeCell ref="F5:G5"/>
    <mergeCell ref="A6:B6"/>
    <mergeCell ref="C6:C7"/>
    <mergeCell ref="D6:D7"/>
    <mergeCell ref="E6:E7"/>
    <mergeCell ref="F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7" zoomScaleNormal="100" workbookViewId="0">
      <selection sqref="A1:F62"/>
    </sheetView>
  </sheetViews>
  <sheetFormatPr defaultColWidth="9.09765625" defaultRowHeight="13.2" x14ac:dyDescent="0.25"/>
  <cols>
    <col min="1" max="1" width="9.09765625" style="86" bestFit="1" customWidth="1"/>
    <col min="2" max="2" width="14.3984375" style="86" bestFit="1" customWidth="1"/>
    <col min="3" max="3" width="37" style="86" customWidth="1"/>
    <col min="4" max="4" width="8" style="86" customWidth="1"/>
    <col min="5" max="5" width="16" style="86" customWidth="1"/>
    <col min="6" max="6" width="17.59765625" style="86" customWidth="1"/>
    <col min="7" max="16384" width="9.09765625" style="86"/>
  </cols>
  <sheetData>
    <row r="1" spans="1:8" ht="15.6" x14ac:dyDescent="0.3">
      <c r="A1" s="235" t="s">
        <v>87</v>
      </c>
      <c r="B1" s="235"/>
      <c r="C1" s="235"/>
      <c r="D1" s="235"/>
      <c r="E1" s="135"/>
      <c r="F1" s="135"/>
      <c r="H1" s="86">
        <f>H49</f>
        <v>0</v>
      </c>
    </row>
    <row r="2" spans="1:8" ht="26.25" customHeight="1" x14ac:dyDescent="0.25">
      <c r="A2" s="238"/>
      <c r="B2" s="238"/>
      <c r="C2" s="238"/>
      <c r="E2" s="135"/>
      <c r="F2" s="135"/>
    </row>
    <row r="3" spans="1:8" ht="20.399999999999999" x14ac:dyDescent="0.35">
      <c r="A3" s="239" t="s">
        <v>17</v>
      </c>
      <c r="B3" s="239"/>
      <c r="C3" s="239"/>
      <c r="D3" s="239"/>
      <c r="E3" s="239"/>
      <c r="F3" s="239"/>
    </row>
    <row r="4" spans="1:8" ht="15" customHeight="1" x14ac:dyDescent="0.25">
      <c r="A4" s="252" t="s">
        <v>88</v>
      </c>
      <c r="B4" s="252"/>
      <c r="C4" s="252"/>
      <c r="D4" s="252"/>
      <c r="E4" s="252"/>
      <c r="F4" s="252"/>
    </row>
    <row r="5" spans="1:8" ht="15" customHeight="1" x14ac:dyDescent="0.25">
      <c r="A5" s="240" t="s">
        <v>152</v>
      </c>
      <c r="B5" s="240"/>
      <c r="C5" s="240"/>
      <c r="D5" s="240"/>
      <c r="E5" s="240"/>
      <c r="F5" s="240"/>
    </row>
    <row r="6" spans="1:8" ht="13.8" customHeight="1" x14ac:dyDescent="0.25">
      <c r="E6" s="242" t="s">
        <v>125</v>
      </c>
      <c r="F6" s="242"/>
    </row>
    <row r="7" spans="1:8" x14ac:dyDescent="0.25">
      <c r="A7" s="241" t="s">
        <v>2</v>
      </c>
      <c r="B7" s="241"/>
      <c r="C7" s="241" t="s">
        <v>3</v>
      </c>
      <c r="D7" s="241" t="s">
        <v>18</v>
      </c>
      <c r="E7" s="241" t="s">
        <v>19</v>
      </c>
      <c r="F7" s="241"/>
    </row>
    <row r="8" spans="1:8" x14ac:dyDescent="0.25">
      <c r="A8" s="138" t="s">
        <v>7</v>
      </c>
      <c r="B8" s="138" t="s">
        <v>8</v>
      </c>
      <c r="C8" s="241"/>
      <c r="D8" s="241"/>
      <c r="E8" s="84" t="s">
        <v>9</v>
      </c>
      <c r="F8" s="84" t="s">
        <v>10</v>
      </c>
    </row>
    <row r="9" spans="1:8" x14ac:dyDescent="0.25">
      <c r="A9" s="81"/>
      <c r="B9" s="105"/>
      <c r="C9" s="136" t="s">
        <v>20</v>
      </c>
      <c r="D9" s="84"/>
      <c r="E9" s="98">
        <v>607732918</v>
      </c>
      <c r="F9" s="110"/>
    </row>
    <row r="10" spans="1:8" x14ac:dyDescent="0.25">
      <c r="A10" s="81">
        <v>44105</v>
      </c>
      <c r="B10" s="82" t="s">
        <v>196</v>
      </c>
      <c r="C10" s="83" t="s">
        <v>174</v>
      </c>
      <c r="D10" s="84">
        <v>112114</v>
      </c>
      <c r="E10" s="85">
        <v>19800</v>
      </c>
      <c r="F10" s="85">
        <v>0</v>
      </c>
    </row>
    <row r="11" spans="1:8" x14ac:dyDescent="0.25">
      <c r="A11" s="81">
        <v>44106</v>
      </c>
      <c r="B11" s="82" t="s">
        <v>218</v>
      </c>
      <c r="C11" s="83" t="s">
        <v>177</v>
      </c>
      <c r="D11" s="84">
        <v>1111</v>
      </c>
      <c r="E11" s="85">
        <v>500000</v>
      </c>
      <c r="F11" s="85">
        <v>0</v>
      </c>
    </row>
    <row r="12" spans="1:8" x14ac:dyDescent="0.25">
      <c r="A12" s="81">
        <v>44107</v>
      </c>
      <c r="B12" s="82" t="s">
        <v>195</v>
      </c>
      <c r="C12" s="83" t="s">
        <v>180</v>
      </c>
      <c r="D12" s="84">
        <v>112114</v>
      </c>
      <c r="E12" s="85">
        <v>19800</v>
      </c>
      <c r="F12" s="85">
        <v>0</v>
      </c>
    </row>
    <row r="13" spans="1:8" x14ac:dyDescent="0.25">
      <c r="A13" s="81">
        <v>44108</v>
      </c>
      <c r="B13" s="82" t="s">
        <v>197</v>
      </c>
      <c r="C13" s="83" t="s">
        <v>181</v>
      </c>
      <c r="D13" s="84">
        <v>112114</v>
      </c>
      <c r="E13" s="85">
        <v>20000</v>
      </c>
      <c r="F13" s="85">
        <v>0</v>
      </c>
    </row>
    <row r="14" spans="1:8" x14ac:dyDescent="0.25">
      <c r="A14" s="81">
        <v>44109</v>
      </c>
      <c r="B14" s="82" t="s">
        <v>194</v>
      </c>
      <c r="C14" s="83" t="s">
        <v>185</v>
      </c>
      <c r="D14" s="84">
        <v>112114</v>
      </c>
      <c r="E14" s="85">
        <v>360000</v>
      </c>
      <c r="F14" s="85">
        <v>0</v>
      </c>
    </row>
    <row r="15" spans="1:8" x14ac:dyDescent="0.25">
      <c r="A15" s="81">
        <v>44110</v>
      </c>
      <c r="B15" s="82" t="s">
        <v>198</v>
      </c>
      <c r="C15" s="83" t="s">
        <v>188</v>
      </c>
      <c r="D15" s="84">
        <v>112114</v>
      </c>
      <c r="E15" s="85">
        <v>50000</v>
      </c>
      <c r="F15" s="85">
        <v>0</v>
      </c>
    </row>
    <row r="16" spans="1:8" x14ac:dyDescent="0.25">
      <c r="A16" s="81">
        <v>44135</v>
      </c>
      <c r="B16" s="82" t="s">
        <v>226</v>
      </c>
      <c r="C16" s="83" t="s">
        <v>173</v>
      </c>
      <c r="D16" s="84">
        <v>3344</v>
      </c>
      <c r="E16" s="85">
        <v>28757645</v>
      </c>
      <c r="F16" s="85">
        <v>0</v>
      </c>
    </row>
    <row r="17" spans="1:6" x14ac:dyDescent="0.25">
      <c r="A17" s="81">
        <v>44135</v>
      </c>
      <c r="B17" s="82" t="s">
        <v>227</v>
      </c>
      <c r="C17" s="83" t="s">
        <v>172</v>
      </c>
      <c r="D17" s="84">
        <v>3384</v>
      </c>
      <c r="E17" s="85">
        <v>603150</v>
      </c>
      <c r="F17" s="85">
        <v>0</v>
      </c>
    </row>
    <row r="18" spans="1:6" x14ac:dyDescent="0.25">
      <c r="A18" s="81">
        <v>44135</v>
      </c>
      <c r="B18" s="82" t="s">
        <v>227</v>
      </c>
      <c r="C18" s="83" t="s">
        <v>172</v>
      </c>
      <c r="D18" s="84">
        <v>3389</v>
      </c>
      <c r="E18" s="85">
        <v>201050</v>
      </c>
      <c r="F18" s="85">
        <v>0</v>
      </c>
    </row>
    <row r="19" spans="1:6" x14ac:dyDescent="0.25">
      <c r="A19" s="81">
        <v>44135</v>
      </c>
      <c r="B19" s="82" t="s">
        <v>227</v>
      </c>
      <c r="C19" s="83" t="s">
        <v>172</v>
      </c>
      <c r="D19" s="84">
        <v>3383</v>
      </c>
      <c r="E19" s="85">
        <v>3618900</v>
      </c>
      <c r="F19" s="85">
        <v>0</v>
      </c>
    </row>
    <row r="20" spans="1:6" x14ac:dyDescent="0.25">
      <c r="A20" s="81">
        <v>44135</v>
      </c>
      <c r="B20" s="82" t="s">
        <v>228</v>
      </c>
      <c r="C20" s="83" t="s">
        <v>165</v>
      </c>
      <c r="D20" s="84">
        <v>2421</v>
      </c>
      <c r="E20" s="85">
        <v>4082129</v>
      </c>
      <c r="F20" s="85">
        <v>0</v>
      </c>
    </row>
    <row r="21" spans="1:6" x14ac:dyDescent="0.25">
      <c r="A21" s="81">
        <v>44135</v>
      </c>
      <c r="B21" s="82" t="s">
        <v>229</v>
      </c>
      <c r="C21" s="83" t="s">
        <v>163</v>
      </c>
      <c r="D21" s="84">
        <v>2422</v>
      </c>
      <c r="E21" s="85">
        <v>15769827</v>
      </c>
      <c r="F21" s="85">
        <v>0</v>
      </c>
    </row>
    <row r="22" spans="1:6" x14ac:dyDescent="0.25">
      <c r="A22" s="81">
        <v>44135</v>
      </c>
      <c r="B22" s="82" t="s">
        <v>230</v>
      </c>
      <c r="C22" s="83" t="s">
        <v>160</v>
      </c>
      <c r="D22" s="84">
        <v>21413</v>
      </c>
      <c r="E22" s="85">
        <v>6067045</v>
      </c>
      <c r="F22" s="85">
        <v>0</v>
      </c>
    </row>
    <row r="23" spans="1:6" x14ac:dyDescent="0.25">
      <c r="A23" s="81">
        <v>44136</v>
      </c>
      <c r="B23" s="82" t="s">
        <v>199</v>
      </c>
      <c r="C23" s="83" t="s">
        <v>175</v>
      </c>
      <c r="D23" s="84">
        <v>112114</v>
      </c>
      <c r="E23" s="85">
        <v>19800</v>
      </c>
      <c r="F23" s="85">
        <v>0</v>
      </c>
    </row>
    <row r="24" spans="1:6" x14ac:dyDescent="0.25">
      <c r="A24" s="81">
        <v>44136</v>
      </c>
      <c r="B24" s="82" t="s">
        <v>216</v>
      </c>
      <c r="C24" s="83" t="s">
        <v>441</v>
      </c>
      <c r="D24" s="84">
        <v>1111</v>
      </c>
      <c r="E24" s="85">
        <v>827193.63636363635</v>
      </c>
      <c r="F24" s="85">
        <v>0</v>
      </c>
    </row>
    <row r="25" spans="1:6" x14ac:dyDescent="0.25">
      <c r="A25" s="81">
        <v>44150</v>
      </c>
      <c r="B25" s="82" t="s">
        <v>217</v>
      </c>
      <c r="C25" s="83" t="s">
        <v>178</v>
      </c>
      <c r="D25" s="84">
        <v>1111</v>
      </c>
      <c r="E25" s="85">
        <v>500000</v>
      </c>
      <c r="F25" s="85">
        <v>0</v>
      </c>
    </row>
    <row r="26" spans="1:6" x14ac:dyDescent="0.25">
      <c r="A26" s="81">
        <v>44154</v>
      </c>
      <c r="B26" s="82" t="s">
        <v>200</v>
      </c>
      <c r="C26" s="83" t="s">
        <v>180</v>
      </c>
      <c r="D26" s="84">
        <v>112114</v>
      </c>
      <c r="E26" s="85">
        <v>19800</v>
      </c>
      <c r="F26" s="85">
        <v>0</v>
      </c>
    </row>
    <row r="27" spans="1:6" x14ac:dyDescent="0.25">
      <c r="A27" s="81">
        <v>44156</v>
      </c>
      <c r="B27" s="82" t="s">
        <v>201</v>
      </c>
      <c r="C27" s="83" t="s">
        <v>184</v>
      </c>
      <c r="D27" s="84">
        <v>112114</v>
      </c>
      <c r="E27" s="85">
        <v>20000</v>
      </c>
      <c r="F27" s="85">
        <v>0</v>
      </c>
    </row>
    <row r="28" spans="1:6" x14ac:dyDescent="0.25">
      <c r="A28" s="81">
        <v>44157</v>
      </c>
      <c r="B28" s="82" t="s">
        <v>202</v>
      </c>
      <c r="C28" s="83" t="s">
        <v>189</v>
      </c>
      <c r="D28" s="84">
        <v>112114</v>
      </c>
      <c r="E28" s="85">
        <v>120000</v>
      </c>
      <c r="F28" s="85">
        <v>0</v>
      </c>
    </row>
    <row r="29" spans="1:6" x14ac:dyDescent="0.25">
      <c r="A29" s="81">
        <v>44158</v>
      </c>
      <c r="B29" s="82" t="s">
        <v>203</v>
      </c>
      <c r="C29" s="83" t="s">
        <v>182</v>
      </c>
      <c r="D29" s="84">
        <v>112114</v>
      </c>
      <c r="E29" s="85">
        <v>120000</v>
      </c>
      <c r="F29" s="85">
        <v>0</v>
      </c>
    </row>
    <row r="30" spans="1:6" x14ac:dyDescent="0.25">
      <c r="A30" s="81">
        <v>44159</v>
      </c>
      <c r="B30" s="82" t="s">
        <v>204</v>
      </c>
      <c r="C30" s="83" t="s">
        <v>186</v>
      </c>
      <c r="D30" s="84">
        <v>112114</v>
      </c>
      <c r="E30" s="85">
        <v>400000</v>
      </c>
      <c r="F30" s="85">
        <v>0</v>
      </c>
    </row>
    <row r="31" spans="1:6" x14ac:dyDescent="0.25">
      <c r="A31" s="81">
        <v>44160</v>
      </c>
      <c r="B31" s="82" t="s">
        <v>205</v>
      </c>
      <c r="C31" s="83" t="s">
        <v>191</v>
      </c>
      <c r="D31" s="84">
        <v>112114</v>
      </c>
      <c r="E31" s="85">
        <v>19800</v>
      </c>
      <c r="F31" s="85">
        <v>0</v>
      </c>
    </row>
    <row r="32" spans="1:6" x14ac:dyDescent="0.25">
      <c r="A32" s="81">
        <v>44161</v>
      </c>
      <c r="B32" s="82" t="s">
        <v>215</v>
      </c>
      <c r="C32" s="83" t="s">
        <v>192</v>
      </c>
      <c r="D32" s="84">
        <v>1111</v>
      </c>
      <c r="E32" s="85">
        <v>250000</v>
      </c>
      <c r="F32" s="85">
        <v>0</v>
      </c>
    </row>
    <row r="33" spans="1:6" x14ac:dyDescent="0.25">
      <c r="A33" s="81">
        <v>44165</v>
      </c>
      <c r="B33" s="82" t="s">
        <v>219</v>
      </c>
      <c r="C33" s="83" t="s">
        <v>171</v>
      </c>
      <c r="D33" s="84">
        <v>3344</v>
      </c>
      <c r="E33" s="85">
        <v>28561148</v>
      </c>
      <c r="F33" s="85">
        <v>0</v>
      </c>
    </row>
    <row r="34" spans="1:6" x14ac:dyDescent="0.25">
      <c r="A34" s="81">
        <v>44165</v>
      </c>
      <c r="B34" s="82" t="s">
        <v>221</v>
      </c>
      <c r="C34" s="83" t="s">
        <v>170</v>
      </c>
      <c r="D34" s="84">
        <v>3384</v>
      </c>
      <c r="E34" s="85">
        <v>603150</v>
      </c>
      <c r="F34" s="85">
        <v>0</v>
      </c>
    </row>
    <row r="35" spans="1:6" x14ac:dyDescent="0.25">
      <c r="A35" s="81">
        <v>44165</v>
      </c>
      <c r="B35" s="82" t="s">
        <v>221</v>
      </c>
      <c r="C35" s="83" t="s">
        <v>170</v>
      </c>
      <c r="D35" s="84">
        <v>3389</v>
      </c>
      <c r="E35" s="85">
        <v>201050</v>
      </c>
      <c r="F35" s="85">
        <v>0</v>
      </c>
    </row>
    <row r="36" spans="1:6" x14ac:dyDescent="0.25">
      <c r="A36" s="81">
        <v>44165</v>
      </c>
      <c r="B36" s="82" t="s">
        <v>221</v>
      </c>
      <c r="C36" s="83" t="s">
        <v>170</v>
      </c>
      <c r="D36" s="84">
        <v>3383</v>
      </c>
      <c r="E36" s="85">
        <v>3618900</v>
      </c>
      <c r="F36" s="85">
        <v>0</v>
      </c>
    </row>
    <row r="37" spans="1:6" x14ac:dyDescent="0.25">
      <c r="A37" s="81">
        <v>44165</v>
      </c>
      <c r="B37" s="82" t="s">
        <v>223</v>
      </c>
      <c r="C37" s="83" t="s">
        <v>166</v>
      </c>
      <c r="D37" s="84">
        <v>2421</v>
      </c>
      <c r="E37" s="85">
        <v>4082129</v>
      </c>
      <c r="F37" s="85">
        <v>0</v>
      </c>
    </row>
    <row r="38" spans="1:6" x14ac:dyDescent="0.25">
      <c r="A38" s="81">
        <v>44165</v>
      </c>
      <c r="B38" s="82" t="s">
        <v>224</v>
      </c>
      <c r="C38" s="83" t="s">
        <v>164</v>
      </c>
      <c r="D38" s="84">
        <v>2422</v>
      </c>
      <c r="E38" s="85">
        <v>15769827</v>
      </c>
      <c r="F38" s="85">
        <v>0</v>
      </c>
    </row>
    <row r="39" spans="1:6" x14ac:dyDescent="0.25">
      <c r="A39" s="81">
        <v>44165</v>
      </c>
      <c r="B39" s="82" t="s">
        <v>225</v>
      </c>
      <c r="C39" s="83" t="s">
        <v>161</v>
      </c>
      <c r="D39" s="84">
        <v>21413</v>
      </c>
      <c r="E39" s="85">
        <v>6067045</v>
      </c>
      <c r="F39" s="85">
        <v>0</v>
      </c>
    </row>
    <row r="40" spans="1:6" x14ac:dyDescent="0.25">
      <c r="A40" s="81">
        <v>44166</v>
      </c>
      <c r="B40" s="82" t="s">
        <v>206</v>
      </c>
      <c r="C40" s="83" t="s">
        <v>176</v>
      </c>
      <c r="D40" s="84">
        <v>112114</v>
      </c>
      <c r="E40" s="85">
        <v>19800</v>
      </c>
      <c r="F40" s="85">
        <v>0</v>
      </c>
    </row>
    <row r="41" spans="1:6" x14ac:dyDescent="0.25">
      <c r="A41" s="81">
        <v>44166</v>
      </c>
      <c r="B41" s="82" t="s">
        <v>213</v>
      </c>
      <c r="C41" s="83" t="s">
        <v>439</v>
      </c>
      <c r="D41" s="84">
        <v>1111</v>
      </c>
      <c r="E41" s="85">
        <v>727272.72727272718</v>
      </c>
      <c r="F41" s="85">
        <v>0</v>
      </c>
    </row>
    <row r="42" spans="1:6" x14ac:dyDescent="0.25">
      <c r="A42" s="81">
        <v>44167</v>
      </c>
      <c r="B42" s="82" t="s">
        <v>214</v>
      </c>
      <c r="C42" s="83" t="s">
        <v>179</v>
      </c>
      <c r="D42" s="84">
        <v>1111</v>
      </c>
      <c r="E42" s="85">
        <v>500000</v>
      </c>
      <c r="F42" s="85">
        <v>0</v>
      </c>
    </row>
    <row r="43" spans="1:6" x14ac:dyDescent="0.25">
      <c r="A43" s="81">
        <v>44168</v>
      </c>
      <c r="B43" s="82" t="s">
        <v>207</v>
      </c>
      <c r="C43" s="83" t="s">
        <v>180</v>
      </c>
      <c r="D43" s="84">
        <v>112114</v>
      </c>
      <c r="E43" s="85">
        <v>19800</v>
      </c>
      <c r="F43" s="85">
        <v>0</v>
      </c>
    </row>
    <row r="44" spans="1:6" x14ac:dyDescent="0.25">
      <c r="A44" s="81">
        <v>44169</v>
      </c>
      <c r="B44" s="82" t="s">
        <v>193</v>
      </c>
      <c r="C44" s="83" t="s">
        <v>437</v>
      </c>
      <c r="D44" s="84">
        <v>1111</v>
      </c>
      <c r="E44" s="85">
        <v>318182</v>
      </c>
      <c r="F44" s="85">
        <v>0</v>
      </c>
    </row>
    <row r="45" spans="1:6" x14ac:dyDescent="0.25">
      <c r="A45" s="81">
        <v>44170</v>
      </c>
      <c r="B45" s="82" t="s">
        <v>212</v>
      </c>
      <c r="C45" s="83" t="s">
        <v>440</v>
      </c>
      <c r="D45" s="84">
        <v>1111</v>
      </c>
      <c r="E45" s="85">
        <v>545000</v>
      </c>
      <c r="F45" s="85">
        <v>0</v>
      </c>
    </row>
    <row r="46" spans="1:6" x14ac:dyDescent="0.25">
      <c r="A46" s="81">
        <v>44172</v>
      </c>
      <c r="B46" s="82" t="s">
        <v>211</v>
      </c>
      <c r="C46" s="83" t="s">
        <v>438</v>
      </c>
      <c r="D46" s="84">
        <v>1111</v>
      </c>
      <c r="E46" s="85">
        <v>128849</v>
      </c>
      <c r="F46" s="85">
        <v>0</v>
      </c>
    </row>
    <row r="47" spans="1:6" x14ac:dyDescent="0.25">
      <c r="A47" s="81">
        <v>44180</v>
      </c>
      <c r="B47" s="82" t="s">
        <v>208</v>
      </c>
      <c r="C47" s="83" t="s">
        <v>183</v>
      </c>
      <c r="D47" s="84">
        <v>112114</v>
      </c>
      <c r="E47" s="85">
        <v>20000</v>
      </c>
      <c r="F47" s="85">
        <v>0</v>
      </c>
    </row>
    <row r="48" spans="1:6" x14ac:dyDescent="0.25">
      <c r="A48" s="81">
        <v>44180</v>
      </c>
      <c r="B48" s="82" t="s">
        <v>209</v>
      </c>
      <c r="C48" s="83" t="s">
        <v>190</v>
      </c>
      <c r="D48" s="84">
        <v>112114</v>
      </c>
      <c r="E48" s="85">
        <v>20000</v>
      </c>
      <c r="F48" s="85">
        <v>0</v>
      </c>
    </row>
    <row r="49" spans="1:8" x14ac:dyDescent="0.25">
      <c r="A49" s="81">
        <v>44187</v>
      </c>
      <c r="B49" s="82" t="s">
        <v>210</v>
      </c>
      <c r="C49" s="83" t="s">
        <v>187</v>
      </c>
      <c r="D49" s="84">
        <v>112114</v>
      </c>
      <c r="E49" s="85">
        <v>386000</v>
      </c>
      <c r="F49" s="85">
        <v>0</v>
      </c>
      <c r="H49" s="98"/>
    </row>
    <row r="50" spans="1:8" x14ac:dyDescent="0.25">
      <c r="A50" s="81">
        <v>44196</v>
      </c>
      <c r="B50" s="82" t="s">
        <v>220</v>
      </c>
      <c r="C50" s="83" t="s">
        <v>169</v>
      </c>
      <c r="D50" s="84">
        <v>3344</v>
      </c>
      <c r="E50" s="85">
        <v>28757645</v>
      </c>
      <c r="F50" s="85">
        <v>0</v>
      </c>
      <c r="H50" s="86" t="s">
        <v>453</v>
      </c>
    </row>
    <row r="51" spans="1:8" x14ac:dyDescent="0.25">
      <c r="A51" s="81">
        <v>44196</v>
      </c>
      <c r="B51" s="82" t="s">
        <v>222</v>
      </c>
      <c r="C51" s="83" t="s">
        <v>168</v>
      </c>
      <c r="D51" s="84">
        <v>3384</v>
      </c>
      <c r="E51" s="85">
        <v>603150</v>
      </c>
      <c r="F51" s="85">
        <v>0</v>
      </c>
    </row>
    <row r="52" spans="1:8" x14ac:dyDescent="0.25">
      <c r="A52" s="81">
        <v>44196</v>
      </c>
      <c r="B52" s="82" t="s">
        <v>222</v>
      </c>
      <c r="C52" s="83" t="s">
        <v>168</v>
      </c>
      <c r="D52" s="84">
        <v>3389</v>
      </c>
      <c r="E52" s="85">
        <v>201050</v>
      </c>
      <c r="F52" s="85">
        <v>0</v>
      </c>
    </row>
    <row r="53" spans="1:8" x14ac:dyDescent="0.25">
      <c r="A53" s="81">
        <v>44196</v>
      </c>
      <c r="B53" s="82" t="s">
        <v>222</v>
      </c>
      <c r="C53" s="83" t="s">
        <v>168</v>
      </c>
      <c r="D53" s="84">
        <v>3383</v>
      </c>
      <c r="E53" s="85">
        <v>3618900</v>
      </c>
      <c r="F53" s="85">
        <v>0</v>
      </c>
    </row>
    <row r="54" spans="1:8" x14ac:dyDescent="0.25">
      <c r="A54" s="81">
        <v>44196</v>
      </c>
      <c r="B54" s="82" t="s">
        <v>231</v>
      </c>
      <c r="C54" s="83" t="s">
        <v>167</v>
      </c>
      <c r="D54" s="84">
        <v>2421</v>
      </c>
      <c r="E54" s="85">
        <v>4082129</v>
      </c>
      <c r="F54" s="85">
        <v>0</v>
      </c>
    </row>
    <row r="55" spans="1:8" x14ac:dyDescent="0.25">
      <c r="A55" s="81">
        <v>44196</v>
      </c>
      <c r="B55" s="82" t="s">
        <v>232</v>
      </c>
      <c r="C55" s="83" t="s">
        <v>162</v>
      </c>
      <c r="D55" s="84">
        <v>2422</v>
      </c>
      <c r="E55" s="85">
        <v>15769827</v>
      </c>
      <c r="F55" s="85">
        <v>0</v>
      </c>
    </row>
    <row r="56" spans="1:8" x14ac:dyDescent="0.25">
      <c r="A56" s="81">
        <v>44196</v>
      </c>
      <c r="B56" s="82" t="s">
        <v>233</v>
      </c>
      <c r="C56" s="83" t="s">
        <v>159</v>
      </c>
      <c r="D56" s="84">
        <v>21413</v>
      </c>
      <c r="E56" s="85">
        <v>6067045</v>
      </c>
      <c r="F56" s="85">
        <v>0</v>
      </c>
    </row>
    <row r="57" spans="1:8" x14ac:dyDescent="0.25">
      <c r="A57" s="81">
        <v>44196</v>
      </c>
      <c r="B57" s="82" t="s">
        <v>158</v>
      </c>
      <c r="C57" s="83" t="s">
        <v>254</v>
      </c>
      <c r="D57" s="84">
        <v>911</v>
      </c>
      <c r="E57" s="85">
        <v>0</v>
      </c>
      <c r="F57" s="98">
        <v>790786756</v>
      </c>
    </row>
    <row r="58" spans="1:8" x14ac:dyDescent="0.25">
      <c r="A58" s="115"/>
      <c r="B58" s="116"/>
      <c r="C58" s="136" t="s">
        <v>113</v>
      </c>
      <c r="D58" s="136"/>
      <c r="E58" s="110">
        <v>183053838</v>
      </c>
      <c r="F58" s="110">
        <f>F57</f>
        <v>790786756</v>
      </c>
    </row>
    <row r="59" spans="1:8" x14ac:dyDescent="0.25">
      <c r="A59" s="118"/>
      <c r="B59" s="116"/>
      <c r="C59" s="136" t="s">
        <v>22</v>
      </c>
      <c r="D59" s="136"/>
      <c r="E59" s="110"/>
      <c r="F59" s="110"/>
    </row>
    <row r="60" spans="1:8" ht="13.8" x14ac:dyDescent="0.25">
      <c r="A60" s="90"/>
      <c r="B60" s="111"/>
      <c r="C60" s="112"/>
      <c r="D60" s="112"/>
      <c r="E60" s="112"/>
      <c r="F60" s="112"/>
    </row>
    <row r="61" spans="1:8" ht="13.8" x14ac:dyDescent="0.25">
      <c r="A61" s="236"/>
      <c r="B61" s="236"/>
      <c r="D61" s="237" t="s">
        <v>91</v>
      </c>
      <c r="E61" s="237"/>
      <c r="F61" s="237"/>
      <c r="G61" s="120"/>
    </row>
    <row r="62" spans="1:8" ht="13.8" x14ac:dyDescent="0.25">
      <c r="B62" s="134"/>
      <c r="D62" s="236" t="s">
        <v>23</v>
      </c>
      <c r="E62" s="236"/>
      <c r="F62" s="236"/>
    </row>
    <row r="63" spans="1:8" ht="13.8" x14ac:dyDescent="0.25">
      <c r="B63" s="114"/>
    </row>
    <row r="64" spans="1:8" ht="13.8" x14ac:dyDescent="0.25">
      <c r="B64" s="114"/>
    </row>
    <row r="65" spans="1:2" ht="13.8" x14ac:dyDescent="0.25">
      <c r="B65" s="114"/>
    </row>
    <row r="66" spans="1:2" ht="12.75" customHeight="1" x14ac:dyDescent="0.25">
      <c r="A66" s="236"/>
      <c r="B66" s="236"/>
    </row>
    <row r="68" spans="1:2" ht="13.8" x14ac:dyDescent="0.25">
      <c r="B68" s="134"/>
    </row>
  </sheetData>
  <sortState ref="A10:F57">
    <sortCondition ref="A10"/>
  </sortState>
  <mergeCells count="14">
    <mergeCell ref="A1:D1"/>
    <mergeCell ref="A61:B61"/>
    <mergeCell ref="D61:F61"/>
    <mergeCell ref="D62:F62"/>
    <mergeCell ref="A66:B66"/>
    <mergeCell ref="A2:C2"/>
    <mergeCell ref="A3:F3"/>
    <mergeCell ref="A4:F4"/>
    <mergeCell ref="A5:F5"/>
    <mergeCell ref="A7:B7"/>
    <mergeCell ref="C7:C8"/>
    <mergeCell ref="D7:D8"/>
    <mergeCell ref="E7:F7"/>
    <mergeCell ref="E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Sổ ct 511</vt:lpstr>
      <vt:lpstr>Sổ cái 511</vt:lpstr>
      <vt:lpstr>Sổ ct 632</vt:lpstr>
      <vt:lpstr>Sổ cái 632</vt:lpstr>
      <vt:lpstr>Sheet1</vt:lpstr>
      <vt:lpstr>sổ ct 641</vt:lpstr>
      <vt:lpstr>sổ cái 641</vt:lpstr>
      <vt:lpstr>Sheet2</vt:lpstr>
      <vt:lpstr>Sổ cái 642</vt:lpstr>
      <vt:lpstr>Sổ ct 642</vt:lpstr>
      <vt:lpstr>Sheet3</vt:lpstr>
      <vt:lpstr>lương</vt:lpstr>
      <vt:lpstr>Bảng chấm công</vt:lpstr>
      <vt:lpstr>sổ cái 6420</vt:lpstr>
      <vt:lpstr>sổ ct 6420</vt:lpstr>
      <vt:lpstr>Sheet4</vt:lpstr>
      <vt:lpstr>Sổ cái 821</vt:lpstr>
      <vt:lpstr>Sổ ct 821</vt:lpstr>
      <vt:lpstr>Sheet7</vt:lpstr>
      <vt:lpstr>kqhdkd Oke</vt:lpstr>
      <vt:lpstr>NKC</vt:lpstr>
      <vt:lpstr>Sổ cái 1331</vt:lpstr>
      <vt:lpstr>Sổ cái 3331</vt:lpstr>
      <vt:lpstr>Sổ cái 111</vt:lpstr>
      <vt:lpstr>Sổ cái 131</vt:lpstr>
      <vt:lpstr>BCKQHD</vt:lpstr>
      <vt:lpstr>sổ cái 911</vt:lpstr>
      <vt:lpstr>Sổ ct 911</vt:lpstr>
      <vt:lpstr>BCĐKT</vt:lpstr>
      <vt:lpstr>NKC!Print_Area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2021-02-23T08:16:22Z</dcterms:created>
  <dcterms:modified xsi:type="dcterms:W3CDTF">2021-03-23T16:43:00Z</dcterms:modified>
</cp:coreProperties>
</file>