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Nam 5\KTLTHDT\"/>
    </mc:Choice>
  </mc:AlternateContent>
  <xr:revisionPtr revIDLastSave="0" documentId="13_ncr:1_{4E07A95A-4800-4334-9C25-422F68185414}" xr6:coauthVersionLast="47" xr6:coauthVersionMax="47" xr10:uidLastSave="{00000000-0000-0000-0000-000000000000}"/>
  <bookViews>
    <workbookView xWindow="-120" yWindow="-120" windowWidth="29040" windowHeight="15720" tabRatio="950" activeTab="9" xr2:uid="{00000000-000D-0000-FFFF-FFFF00000000}"/>
  </bookViews>
  <sheets>
    <sheet name="FunctionList" sheetId="5" r:id="rId1"/>
    <sheet name="Test Report" sheetId="30" r:id="rId2"/>
    <sheet name="Đăng ký" sheetId="31" r:id="rId3"/>
    <sheet name="Đăng nhập" sheetId="7" r:id="rId4"/>
    <sheet name="Chỉnh sửa thông tin người dùng" sheetId="41" r:id="rId5"/>
    <sheet name="Thêm môn học" sheetId="33" r:id="rId6"/>
    <sheet name="Thêm lớp tín chỉ" sheetId="42" r:id="rId7"/>
    <sheet name="Thêm ca thi" sheetId="43" r:id="rId8"/>
    <sheet name="Thêm câu hỏi" sheetId="44" r:id="rId9"/>
    <sheet name="Thêm đề thi" sheetId="47" r:id="rId10"/>
  </sheets>
  <externalReferences>
    <externalReference r:id="rId11"/>
    <externalReference r:id="rId12"/>
  </externalReferences>
  <definedNames>
    <definedName name="_xlnm._FilterDatabase" localSheetId="0" hidden="1">FunctionList!#REF!</definedName>
    <definedName name="ACTION">#REF!</definedName>
    <definedName name="_xlnm.Print_Area" localSheetId="3">'Đăng nhập'!$A$1:$AM$52</definedName>
    <definedName name="_xlnm.Print_Area" localSheetId="0">FunctionList!$A$1:$G$50</definedName>
    <definedName name="Z_2C0D9096_8D85_462A_A9B5_0B488ADB4269_.wvu.Cols" localSheetId="3" hidden="1">'Đăng nhập'!$E:$E</definedName>
    <definedName name="Z_6F1DCD5D_5DAC_4817_BF40_2B66F6F593E6_.wvu.Cols" localSheetId="3" hidden="1">'Đăng nhập'!$E:$E</definedName>
    <definedName name="Z_BE54E0AD_3725_4423_92D7_4F1C045BE1BC_.wvu.Cols" localSheetId="3" hidden="1">'Đăng nhập'!$E:$E</definedName>
  </definedNames>
  <calcPr calcId="191029"/>
</workbook>
</file>

<file path=xl/calcChain.xml><?xml version="1.0" encoding="utf-8"?>
<calcChain xmlns="http://schemas.openxmlformats.org/spreadsheetml/2006/main">
  <c r="S17" i="43" l="1"/>
  <c r="S18" i="43"/>
  <c r="Q15" i="42"/>
  <c r="Q16" i="42" s="1"/>
  <c r="Q17" i="42" s="1"/>
  <c r="P12" i="47"/>
  <c r="P13" i="47" s="1"/>
  <c r="P14" i="47" s="1"/>
  <c r="P15" i="47" s="1"/>
  <c r="P16" i="47" s="1"/>
  <c r="P17" i="47" s="1"/>
  <c r="P18" i="47" s="1"/>
  <c r="P19" i="47" s="1"/>
  <c r="U11" i="44"/>
  <c r="U12" i="44" s="1"/>
  <c r="U13" i="44" s="1"/>
  <c r="U14" i="44" s="1"/>
  <c r="U15" i="44" s="1"/>
  <c r="U16" i="44" s="1"/>
  <c r="S13" i="43"/>
  <c r="S14" i="43" s="1"/>
  <c r="S15" i="43" s="1"/>
  <c r="S16" i="43" s="1"/>
  <c r="S12" i="43"/>
  <c r="Q12" i="42"/>
  <c r="Q13" i="42" s="1"/>
  <c r="Q14" i="42" s="1"/>
  <c r="T11" i="33"/>
  <c r="T12" i="33" s="1"/>
  <c r="T13" i="33" s="1"/>
  <c r="T14" i="33" s="1"/>
  <c r="T15" i="33" s="1"/>
  <c r="T16" i="33" s="1"/>
  <c r="T17" i="33" s="1"/>
  <c r="W11" i="41"/>
  <c r="W12" i="41" s="1"/>
  <c r="W13" i="41" s="1"/>
  <c r="W14" i="41" s="1"/>
  <c r="W15" i="41" s="1"/>
  <c r="W16" i="41" s="1"/>
  <c r="W17" i="41" s="1"/>
  <c r="W18" i="41" s="1"/>
  <c r="W19" i="41" s="1"/>
  <c r="AJ11" i="7"/>
  <c r="AJ12" i="7" s="1"/>
  <c r="AJ13" i="7" s="1"/>
  <c r="AJ14" i="7" s="1"/>
  <c r="AJ15" i="7" s="1"/>
  <c r="AJ16" i="7" s="1"/>
  <c r="V12" i="31"/>
  <c r="V13" i="31" s="1"/>
  <c r="V14" i="31" s="1"/>
  <c r="V15" i="31" s="1"/>
  <c r="V16" i="31" s="1"/>
  <c r="V17" i="31" s="1"/>
  <c r="V18" i="31" s="1"/>
  <c r="V19" i="31" s="1"/>
  <c r="V20" i="31" s="1"/>
  <c r="V21" i="31" s="1"/>
  <c r="V22" i="31" s="1"/>
  <c r="A13" i="30"/>
  <c r="A14" i="30" s="1"/>
  <c r="A15" i="30" s="1"/>
  <c r="A16" i="30" s="1"/>
  <c r="A17" i="30" s="1"/>
  <c r="A18" i="30" s="1"/>
  <c r="A12" i="5"/>
  <c r="A13" i="5" s="1"/>
  <c r="A14" i="5" s="1"/>
  <c r="A15" i="5" s="1"/>
  <c r="A16" i="5" s="1"/>
  <c r="A17" i="5" s="1"/>
  <c r="A18" i="5" s="1"/>
  <c r="G14" i="30"/>
  <c r="H14" i="30"/>
  <c r="F14" i="30"/>
  <c r="L7" i="31"/>
  <c r="N7" i="31"/>
  <c r="M7" i="7"/>
  <c r="G12" i="30" s="1"/>
  <c r="N7" i="7"/>
  <c r="H11" i="30" s="1"/>
  <c r="L7" i="7"/>
  <c r="F12" i="30" s="1"/>
  <c r="N7" i="41"/>
  <c r="H13" i="30" s="1"/>
  <c r="M7" i="41"/>
  <c r="G13" i="30" s="1"/>
  <c r="L7" i="41"/>
  <c r="F13" i="30" s="1"/>
  <c r="N6" i="33"/>
  <c r="M6" i="33"/>
  <c r="L6" i="33"/>
  <c r="N6" i="42"/>
  <c r="H15" i="30" s="1"/>
  <c r="M6" i="42"/>
  <c r="G15" i="30" s="1"/>
  <c r="L6" i="42"/>
  <c r="F15" i="30" s="1"/>
  <c r="N7" i="47"/>
  <c r="H18" i="30" s="1"/>
  <c r="M7" i="47"/>
  <c r="G18" i="30" s="1"/>
  <c r="L7" i="47"/>
  <c r="F18" i="30" s="1"/>
  <c r="N7" i="43"/>
  <c r="H16" i="30" s="1"/>
  <c r="M7" i="43"/>
  <c r="G16" i="30" s="1"/>
  <c r="L7" i="43"/>
  <c r="F16" i="30" s="1"/>
  <c r="O7" i="47"/>
  <c r="C7" i="47"/>
  <c r="A7" i="47"/>
  <c r="C2" i="47"/>
  <c r="O6" i="42"/>
  <c r="C6" i="42"/>
  <c r="A6" i="42"/>
  <c r="C1" i="42"/>
  <c r="E14" i="30"/>
  <c r="E15" i="30"/>
  <c r="E16" i="30"/>
  <c r="E17" i="30"/>
  <c r="E18" i="30"/>
  <c r="D12" i="30"/>
  <c r="D13" i="30"/>
  <c r="D14" i="30"/>
  <c r="D15" i="30"/>
  <c r="D16" i="30"/>
  <c r="D17" i="30"/>
  <c r="D18" i="30"/>
  <c r="A12" i="30"/>
  <c r="A11" i="5"/>
  <c r="A6" i="33"/>
  <c r="B6" i="30"/>
  <c r="R7" i="44"/>
  <c r="Q7" i="44"/>
  <c r="H17" i="30" s="1"/>
  <c r="P7" i="44"/>
  <c r="G17" i="30" s="1"/>
  <c r="O7" i="44"/>
  <c r="F17" i="30" s="1"/>
  <c r="C7" i="44"/>
  <c r="A7" i="44"/>
  <c r="C2" i="44"/>
  <c r="O7" i="43"/>
  <c r="C7" i="43"/>
  <c r="A7" i="43"/>
  <c r="C2" i="43"/>
  <c r="O7" i="41"/>
  <c r="C7" i="41"/>
  <c r="A7" i="41"/>
  <c r="C2" i="41"/>
  <c r="M7" i="31"/>
  <c r="C6" i="33"/>
  <c r="O6" i="33"/>
  <c r="C1" i="33"/>
  <c r="C7" i="31"/>
  <c r="O7" i="31"/>
  <c r="A7" i="31"/>
  <c r="C2" i="31"/>
  <c r="C7" i="7"/>
  <c r="A7" i="7"/>
  <c r="O7" i="7"/>
  <c r="C2" i="7"/>
  <c r="E4" i="5"/>
  <c r="B4" i="30"/>
  <c r="F6" i="42" l="1"/>
  <c r="F7" i="47"/>
  <c r="F11" i="30"/>
  <c r="F19" i="30" s="1"/>
  <c r="G11" i="30"/>
  <c r="G19" i="30" s="1"/>
  <c r="H12" i="30"/>
  <c r="F7" i="41"/>
  <c r="F7" i="7"/>
  <c r="F7" i="44"/>
  <c r="F7" i="43"/>
  <c r="F6" i="33"/>
  <c r="D19" i="30"/>
  <c r="C19" i="30"/>
  <c r="H19" i="30"/>
  <c r="F7" i="31"/>
  <c r="I19" i="30" l="1"/>
  <c r="D24" i="30" s="1"/>
  <c r="E19" i="30"/>
  <c r="D21" i="30" l="1"/>
  <c r="D25" i="30"/>
  <c r="D23" i="30"/>
  <c r="D2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BAOHA</author>
  </authors>
  <commentList>
    <comment ref="F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SV GHI RÕ HỌ TÊN SV LÀM BÀI NÀY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BAOHA</author>
  </authors>
  <commentList>
    <comment ref="C5" authorId="0" shapeId="0" xr:uid="{3AA951B1-3A65-4E2C-A312-1F8D0531C233}">
      <text>
        <r>
          <rPr>
            <b/>
            <sz val="9"/>
            <color indexed="81"/>
            <rFont val="Tahoma"/>
            <family val="2"/>
          </rPr>
          <t>GHI NGẮN GỌN YÊU CẦU CỦA CÁC CONDITION (lấy từ đề bài)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BAOHA</author>
  </authors>
  <commentList>
    <comment ref="F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SV GHI HỌ TÊN SV THỰC HIỆN SHEET NÀY</t>
        </r>
      </text>
    </comment>
    <comment ref="F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SV GHI NGÀY LÀM REPORT NÀY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BAOHA</author>
  </authors>
  <commentList>
    <comment ref="C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GHI NGẮN GỌN YÊU CẦU CỦA CÁC CONDITION (lấy từ đề bài)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BAOHA</author>
  </authors>
  <commentList>
    <comment ref="C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GHI NGẮN GỌN YÊU CẦU CỦA CÁC CONDITION (lấy từ đề bài)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BAOHA</author>
  </authors>
  <commentList>
    <comment ref="C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GHI NGẮN GỌN YÊU CẦU CỦA CÁC CONDITION (lấy từ đề bài)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BAOHA</author>
  </authors>
  <commentList>
    <comment ref="C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GHI NGẮN GỌN YÊU CẦU CỦA CÁC CONDITION (lấy từ đề bài)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BAOHA</author>
  </authors>
  <commentList>
    <comment ref="C4" authorId="0" shapeId="0" xr:uid="{E3390337-82C3-4B00-BFB8-83AE1882D419}">
      <text>
        <r>
          <rPr>
            <b/>
            <sz val="9"/>
            <color indexed="81"/>
            <rFont val="Tahoma"/>
            <family val="2"/>
          </rPr>
          <t>GHI NGẮN GỌN YÊU CẦU CỦA CÁC CONDITION (lấy từ đề bài)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BAOHA</author>
  </authors>
  <commentList>
    <comment ref="C5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GHI NGẮN GỌN YÊU CẦU CỦA CÁC CONDITION (lấy từ đề bài)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BAOHA</author>
  </authors>
  <commentList>
    <comment ref="C5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GHI NGẮN GỌN YÊU CẦU CỦA CÁC CONDITION (lấy từ đề bài)</t>
        </r>
      </text>
    </comment>
  </commentList>
</comments>
</file>

<file path=xl/sharedStrings.xml><?xml version="1.0" encoding="utf-8"?>
<sst xmlns="http://schemas.openxmlformats.org/spreadsheetml/2006/main" count="1249" uniqueCount="294">
  <si>
    <t>UNIT TEST CASE LIST</t>
  </si>
  <si>
    <t>No</t>
  </si>
  <si>
    <t>Requirement
Name</t>
  </si>
  <si>
    <t>Class Name</t>
  </si>
  <si>
    <t>Function Name</t>
  </si>
  <si>
    <t>Sheet Name</t>
  </si>
  <si>
    <t>Description</t>
  </si>
  <si>
    <t>Passed</t>
  </si>
  <si>
    <t>Failed</t>
  </si>
  <si>
    <t>Untested</t>
  </si>
  <si>
    <t>Total Test Cases</t>
  </si>
  <si>
    <t>&lt;Developer Name&gt;</t>
  </si>
  <si>
    <t>UTCID01</t>
  </si>
  <si>
    <t>UTCID02</t>
  </si>
  <si>
    <t>UTCID03</t>
  </si>
  <si>
    <t>UTCID04</t>
  </si>
  <si>
    <t>UTCID05</t>
  </si>
  <si>
    <t>UTCID06</t>
  </si>
  <si>
    <t>Result</t>
  </si>
  <si>
    <t>Type(N : Normal, A : Abnormal, B : Boundary)</t>
  </si>
  <si>
    <t>N</t>
  </si>
  <si>
    <t>B</t>
  </si>
  <si>
    <t>A</t>
  </si>
  <si>
    <t>Passed/Failed</t>
  </si>
  <si>
    <t>Executed Date</t>
  </si>
  <si>
    <t>Defect ID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</si>
  <si>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</si>
  <si>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</si>
  <si>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</si>
  <si>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</si>
  <si>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</si>
  <si>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</si>
  <si>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</si>
  <si>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</si>
  <si>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>Confirm</t>
  </si>
  <si>
    <t>Return</t>
  </si>
  <si>
    <t>O</t>
  </si>
  <si>
    <t>P</t>
  </si>
  <si>
    <t>rỗng</t>
  </si>
  <si>
    <t>Đăng nhập</t>
  </si>
  <si>
    <t>đăng nhập thành công</t>
  </si>
  <si>
    <t>Đăng Ký</t>
  </si>
  <si>
    <t>UNIT TEST REPORT</t>
  </si>
  <si>
    <t>Project Name</t>
  </si>
  <si>
    <t>Creator</t>
  </si>
  <si>
    <t>Project Code</t>
  </si>
  <si>
    <t>Reviewer/Approver</t>
  </si>
  <si>
    <t>Document Code</t>
  </si>
  <si>
    <t>Issue Date</t>
  </si>
  <si>
    <t>Function code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</si>
  <si>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</si>
  <si>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</si>
  <si>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</si>
  <si>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</si>
  <si>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</si>
  <si>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</si>
  <si>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</si>
  <si>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 xml:space="preserve">Normal number of Test cases/KLOC </t>
  </si>
  <si>
    <t>Test Environment Setup Description</t>
  </si>
  <si>
    <t>&lt;List enviroment requires in this system
1. Server
2. Database
3. Web Browser
...
&gt;</t>
  </si>
  <si>
    <t>class 1</t>
  </si>
  <si>
    <t>class 2</t>
  </si>
  <si>
    <t>class 5</t>
  </si>
  <si>
    <t>class 6</t>
  </si>
  <si>
    <t>class 7</t>
  </si>
  <si>
    <t>class 8</t>
  </si>
  <si>
    <t>Module đăng nhập</t>
  </si>
  <si>
    <t>Module đăng ký</t>
  </si>
  <si>
    <t>Mật khẩu</t>
  </si>
  <si>
    <t>TC no.</t>
  </si>
  <si>
    <t>Expected result</t>
  </si>
  <si>
    <t>nhập sai mật khẩu</t>
  </si>
  <si>
    <t>UTCID07</t>
  </si>
  <si>
    <t>UTCID08</t>
  </si>
  <si>
    <t>UTCID09</t>
  </si>
  <si>
    <t xml:space="preserve">
Có ít nhất 2 phương án, phương án không được để trống và không chỉ chứa các kí tự khoảng trắng</t>
  </si>
  <si>
    <t>Tên</t>
  </si>
  <si>
    <t>không bỏ trống</t>
  </si>
  <si>
    <t>UTCID10</t>
  </si>
  <si>
    <t>Thông báo chưa nhập mật khẩu</t>
  </si>
  <si>
    <t>Email</t>
  </si>
  <si>
    <t>Thông báo cập nhật thành công</t>
  </si>
  <si>
    <t>không rỗng</t>
  </si>
  <si>
    <t>Chỉnh sửa thông tin người dùng</t>
  </si>
  <si>
    <t>Thông báo thêm thành công</t>
  </si>
  <si>
    <t>Số lượng</t>
  </si>
  <si>
    <t>Thông báo số lượng không hợp lệ</t>
  </si>
  <si>
    <t>Module Chỉnh sửa thông tin người dùng</t>
  </si>
  <si>
    <t>Kiểm thử_Nhom16_Ứng dụng thương mại Áo Thun CNTT trên  Mobile App</t>
  </si>
  <si>
    <t>Kiểm thử_Nhom16</t>
  </si>
  <si>
    <t>Nhóm 16</t>
  </si>
  <si>
    <t>Module Thêm môn học</t>
  </si>
  <si>
    <t>Module Thêm ca thi</t>
  </si>
  <si>
    <t>Module Thêm lớp tín chỉ</t>
  </si>
  <si>
    <t>Module Thêm câu hỏi</t>
  </si>
  <si>
    <t>Thêm môn học</t>
  </si>
  <si>
    <t>Thêm nhà lớp tín chỉ</t>
  </si>
  <si>
    <t>Thêm ca thi</t>
  </si>
  <si>
    <t>Thêm câu hỏi</t>
  </si>
  <si>
    <t>Thêm lớp tín chỉ</t>
  </si>
  <si>
    <t>Module Thêm đề thi</t>
  </si>
  <si>
    <t>Thêm đề thi</t>
  </si>
  <si>
    <t>Mã người dùng</t>
  </si>
  <si>
    <t>Họ</t>
  </si>
  <si>
    <t>Địa chỉ Email</t>
  </si>
  <si>
    <t>Ngày sinh</t>
  </si>
  <si>
    <t>lựa chọn</t>
  </si>
  <si>
    <t>mã người dùng không có trong dữ liệu</t>
  </si>
  <si>
    <t>Thông báo mã người dùng chưa được nhập</t>
  </si>
  <si>
    <t>Thông báo tài khoản hoặc mật khẩu không hợp lệ</t>
  </si>
  <si>
    <t>Mã môn học</t>
  </si>
  <si>
    <t>Tên môn học</t>
  </si>
  <si>
    <t>Số tiết lý thuyết</t>
  </si>
  <si>
    <t>Số tiết thực hành</t>
  </si>
  <si>
    <t>Thêm chương</t>
  </si>
  <si>
    <t>Chọn thêm chương, không nhập nội dung</t>
  </si>
  <si>
    <t>Thông báo đã thêm thành công</t>
  </si>
  <si>
    <t>Không lưu dữ liệu</t>
  </si>
  <si>
    <t>Môn học</t>
  </si>
  <si>
    <t>Giảng viên</t>
  </si>
  <si>
    <t>Thông báo thêm thành công và chuyển đến trang danh sách</t>
  </si>
  <si>
    <t>Thông báo tên môn học chưa được nhập</t>
  </si>
  <si>
    <t>Thông báo giảng viên chưa được chọn</t>
  </si>
  <si>
    <t>Chọn mã đề thi</t>
  </si>
  <si>
    <t>Ngày thi</t>
  </si>
  <si>
    <t>Tiết báo danh</t>
  </si>
  <si>
    <t>Thời gian làm bài</t>
  </si>
  <si>
    <t>Số sinh viên thi</t>
  </si>
  <si>
    <t>Loại kỳ thi</t>
  </si>
  <si>
    <t>mặc định</t>
  </si>
  <si>
    <t>không để trống</t>
  </si>
  <si>
    <t>Ngày thi sau ngày hiện tại</t>
  </si>
  <si>
    <t>Ngày thi trước ngày hiện tại</t>
  </si>
  <si>
    <t>Thông báo chưa chọn đề thi</t>
  </si>
  <si>
    <t>Thông báo Yêu cầu nhập thời gian làm bài</t>
  </si>
  <si>
    <t>Thông báo Yêu cầu nhập số lượng sinh viên</t>
  </si>
  <si>
    <t>Thông báo vui lòng nhập thông tin hợp lệ</t>
  </si>
  <si>
    <t>Thông báo ngày thi không hợp lệ</t>
  </si>
  <si>
    <t>nhập hợp lệ</t>
  </si>
  <si>
    <t>nhập không hợp lệ</t>
  </si>
  <si>
    <t>Nội dung câu hỏi</t>
  </si>
  <si>
    <t>Nội dung câu trả lời</t>
  </si>
  <si>
    <t>Đáp án</t>
  </si>
  <si>
    <t>Không chọn đáp án</t>
  </si>
  <si>
    <t>Loại câu hỏi</t>
  </si>
  <si>
    <t>Chọn 1 đáp án</t>
  </si>
  <si>
    <t>Chọn nhiều đáp án (&gt;2)</t>
  </si>
  <si>
    <t>Điền đáp án (Câu hỏi điền khuyết)</t>
  </si>
  <si>
    <t>Một đáp án</t>
  </si>
  <si>
    <t>Nhiều đáp án</t>
  </si>
  <si>
    <t>Điền khuyết</t>
  </si>
  <si>
    <t>Thêm từ file</t>
  </si>
  <si>
    <t>Chọn file đúng format</t>
  </si>
  <si>
    <t>Chọn file sai format</t>
  </si>
  <si>
    <t>Không chọn file</t>
  </si>
  <si>
    <t>Độ khó</t>
  </si>
  <si>
    <t>Chương</t>
  </si>
  <si>
    <t>Thông báo chưa nhập nội dung câu hỏi</t>
  </si>
  <si>
    <t>Thông báo Thêm câu trả lời</t>
  </si>
  <si>
    <t>Thông báo chưa chọn đáp án</t>
  </si>
  <si>
    <t>Thông báo chọn nhiều hơn 1 đáp án</t>
  </si>
  <si>
    <t>Condittion</t>
  </si>
  <si>
    <t>Thông báo lỗi hệ thống</t>
  </si>
  <si>
    <t>TRƯỜNG HỢP THÊM CÂU HỎI TỪ FILE EXCEL</t>
  </si>
  <si>
    <t>hợp lệ</t>
  </si>
  <si>
    <t>không hợp lệ</t>
  </si>
  <si>
    <t>Thông báo đăng ký thành công</t>
  </si>
  <si>
    <t>Thông báo nhập mã người dùng</t>
  </si>
  <si>
    <t xml:space="preserve">Thông báo Chưa nhập họ </t>
  </si>
  <si>
    <t>Thông báo Chưa nhập tên</t>
  </si>
  <si>
    <t>Thông báo chưa nhập ngày sinh</t>
  </si>
  <si>
    <t>Thông báo Mật khẩu không hợp lệ</t>
  </si>
  <si>
    <t>Thông báo Ngày sinh không hợp lệ</t>
  </si>
  <si>
    <t>Thông báo mã người dùng đã tồn tại</t>
  </si>
  <si>
    <t>mã người dùng đã  tồn tại</t>
  </si>
  <si>
    <t>UTCID11</t>
  </si>
  <si>
    <t>UTCID12</t>
  </si>
  <si>
    <t>Thông báo chưa nhập Email</t>
  </si>
  <si>
    <t>Email hợp lệ</t>
  </si>
  <si>
    <t>Email không hợp lệ</t>
  </si>
  <si>
    <t>Email đã có trong dữ liệu</t>
  </si>
  <si>
    <t>Thông báo Email đã được đăng ký</t>
  </si>
  <si>
    <t>Thông báo Email không hợp lệ</t>
  </si>
  <si>
    <t>mã người dùng có trong dữ liệu</t>
  </si>
  <si>
    <t>nhập đúng mật khẩu</t>
  </si>
  <si>
    <t>mật khẩu không hợp lệ</t>
  </si>
  <si>
    <t>Thông báo chưa nhập mã môn học</t>
  </si>
  <si>
    <t>Thông báo chưa nhập tên môn học</t>
  </si>
  <si>
    <t>Thông báo chưa nhập số tiết lý thuyết</t>
  </si>
  <si>
    <t>Thông báo chưa nhập số tiết thực hành</t>
  </si>
  <si>
    <t>Thông báo số tiết đã nhập không hợp lệ</t>
  </si>
  <si>
    <t>Thông báo nội dung các chương trùng nhau</t>
  </si>
  <si>
    <t>Nhập hợp lệ</t>
  </si>
  <si>
    <t>Nhập không hợp lệ</t>
  </si>
  <si>
    <t>Nội dung 2 chương trùng nhau</t>
  </si>
  <si>
    <t>Nội dung các chương khác nhau</t>
  </si>
  <si>
    <t>Niên khoá + Học kỳ +  Môn học + Nhóm + Giảng viên</t>
  </si>
  <si>
    <t>Không duy nhất</t>
  </si>
  <si>
    <t>Duy nhất</t>
  </si>
  <si>
    <t>Rỗng</t>
  </si>
  <si>
    <t>Thông báo lớp tín chỉ đã tồn tại</t>
  </si>
  <si>
    <t>Tên đề thi</t>
  </si>
  <si>
    <t>Tiêu chí</t>
  </si>
  <si>
    <t>Chọn số lượng theo tiêu chí</t>
  </si>
  <si>
    <t>Số lượng chọn &gt; số lượng hiện có</t>
  </si>
  <si>
    <t>Danh sách câu hỏi</t>
  </si>
  <si>
    <t>Tải danh sách câu hỏi</t>
  </si>
  <si>
    <t>Không tải danh sách câu hỏi</t>
  </si>
  <si>
    <t>Số lượng hợp lệ</t>
  </si>
  <si>
    <t>Số lượng vượt quá số lượng hiện có</t>
  </si>
  <si>
    <t>Thông báo chưa nhập tên đề thi</t>
  </si>
  <si>
    <t>Thông báo danh sách câu hỏi đang bị trống</t>
  </si>
  <si>
    <t>Thông báo chưa nhập số lượng câu hỏi</t>
  </si>
  <si>
    <t>class 3</t>
  </si>
  <si>
    <t>class 4</t>
  </si>
  <si>
    <t>Có ít nhất 2 phương án, phương án không được để trống và không chỉ chứa các kí tự khoảng trắng</t>
  </si>
  <si>
    <t>mã người dùng</t>
  </si>
  <si>
    <t xml:space="preserve">Họ </t>
  </si>
  <si>
    <t>n18dccn117</t>
  </si>
  <si>
    <t>n18dccn120</t>
  </si>
  <si>
    <t>n18dccn121</t>
  </si>
  <si>
    <t>n18dccn122</t>
  </si>
  <si>
    <t>n18dccn123</t>
  </si>
  <si>
    <t>n18dccn124</t>
  </si>
  <si>
    <t>n18dccn125</t>
  </si>
  <si>
    <t>n18dccn126</t>
  </si>
  <si>
    <t>n18dccn127</t>
  </si>
  <si>
    <t>n18dccn128</t>
  </si>
  <si>
    <t>Lê</t>
  </si>
  <si>
    <t>Quang Lộc</t>
  </si>
  <si>
    <t>lequangloc55@gmail.com</t>
  </si>
  <si>
    <t>lequangloc@gmail.com(đã có trong hệ thống)</t>
  </si>
  <si>
    <t>lequangloc55.com</t>
  </si>
  <si>
    <t>lequang@gmail.com</t>
  </si>
  <si>
    <t>Số tiết LT</t>
  </si>
  <si>
    <t>Số tiết TH</t>
  </si>
  <si>
    <t>INT1433</t>
  </si>
  <si>
    <t>INT1435</t>
  </si>
  <si>
    <t>INT1436</t>
  </si>
  <si>
    <t>INT1437</t>
  </si>
  <si>
    <t>INT1438</t>
  </si>
  <si>
    <t>INT1439</t>
  </si>
  <si>
    <t>INT1440</t>
  </si>
  <si>
    <t>Lập trình Python</t>
  </si>
  <si>
    <t>Lập trình C</t>
  </si>
  <si>
    <t>Lập trình C++</t>
  </si>
  <si>
    <t>Lập trình C#</t>
  </si>
  <si>
    <t>Lập trình Java</t>
  </si>
  <si>
    <t>Lập trình HDT</t>
  </si>
  <si>
    <t>Lập trình Web</t>
  </si>
  <si>
    <t>nội dung chương 1: OOP; nội dung chương 2: OOP</t>
  </si>
  <si>
    <t>Thêm chương nhưng k nhập nội dung cho chương</t>
  </si>
  <si>
    <t>Niên khoá</t>
  </si>
  <si>
    <t>Học kỳ</t>
  </si>
  <si>
    <t>Nhóm</t>
  </si>
  <si>
    <t>2023-2024</t>
  </si>
  <si>
    <t>Học kỳ 1</t>
  </si>
  <si>
    <t>Học kỳ 2</t>
  </si>
  <si>
    <t>Học kỳ 3</t>
  </si>
  <si>
    <t>Nguyễn Thị Tuyết Hải</t>
  </si>
  <si>
    <t>Huỳnh Trọng Thưa</t>
  </si>
  <si>
    <t>Huỳnh Trung Trụ</t>
  </si>
  <si>
    <t>Nguyễn Trung Hiếu</t>
  </si>
  <si>
    <t>Mã đề thi</t>
  </si>
  <si>
    <t>Số thí sinh</t>
  </si>
  <si>
    <t>D01</t>
  </si>
  <si>
    <t>D02</t>
  </si>
  <si>
    <t>D03</t>
  </si>
  <si>
    <t>D04</t>
  </si>
  <si>
    <t>21/11/2023</t>
  </si>
  <si>
    <t>21/11/2021</t>
  </si>
  <si>
    <t>D05</t>
  </si>
  <si>
    <t>D06</t>
  </si>
  <si>
    <t>abc</t>
  </si>
  <si>
    <t>%%%</t>
  </si>
  <si>
    <t>Trong Java, để in nội dung ra màn hình ta dùng lệnh gì ?</t>
  </si>
  <si>
    <t>Trong Python, để in nội dung ra màn hình, dùng lệnh gì ?</t>
  </si>
  <si>
    <t>Trong C++, để in nội dung ra màn hình, dùng lệnh gì ?</t>
  </si>
  <si>
    <t>Phương án</t>
  </si>
  <si>
    <t xml:space="preserve">A </t>
  </si>
  <si>
    <t>A. Print; B. Cout; C.Printf;  D.Write</t>
  </si>
  <si>
    <t>Thông báo chưa nhập nội dung đáp án</t>
  </si>
  <si>
    <t>Cout</t>
  </si>
  <si>
    <t>Một con vịt có cái gì ?</t>
  </si>
  <si>
    <t>A. 2 con mắt; B. 1 cái miệng; C. Bộ ria mép;  D.8 cái chân</t>
  </si>
  <si>
    <t>Thông báo chưa  chọn đáp án</t>
  </si>
  <si>
    <t>Từ "he" trong tiếng Anh nghĩa là gì?</t>
  </si>
  <si>
    <t>A. Cô ấy; B. Anh ấy; C. Con bò;  D.Cái bàn</t>
  </si>
  <si>
    <t>Số lượng câu hỏi</t>
  </si>
  <si>
    <t>Đề thi giữa kỳ Python</t>
  </si>
  <si>
    <t>Số lượng chọn &lt;= Số lượng hiện có</t>
  </si>
  <si>
    <t>Số lượng chọn &gt; Số lượng hiện có</t>
  </si>
  <si>
    <t>Tải DS câu hỏi</t>
  </si>
  <si>
    <t>Không tải DS câu hỏi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</si>
</sst>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\-mmm\-yy;@"/>
    <numFmt numFmtId="165" formatCode="mm/dd"/>
    <numFmt numFmtId="168" formatCode="yyyy\-mm\-dd;@"/>
  </numFmts>
  <fonts count="50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b/>
      <sz val="10"/>
      <color indexed="9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2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9"/>
      <color indexed="81"/>
      <name val="Tahoma"/>
      <family val="2"/>
    </font>
    <font>
      <i/>
      <sz val="10"/>
      <name val="Tahoma"/>
      <family val="2"/>
    </font>
    <font>
      <i/>
      <sz val="10"/>
      <color indexed="17"/>
      <name val="Tahoma"/>
      <family val="2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Tahoma"/>
      <family val="2"/>
    </font>
    <font>
      <i/>
      <sz val="11"/>
      <name val="Tahoma"/>
      <family val="2"/>
    </font>
    <font>
      <sz val="11"/>
      <color indexed="9"/>
      <name val="Tahoma"/>
      <family val="2"/>
    </font>
    <font>
      <sz val="11"/>
      <color indexed="17"/>
      <name val="Tahoma"/>
      <family val="2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indexed="17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indexed="12"/>
      <name val="ＭＳ Ｐゴシック"/>
      <family val="3"/>
      <charset val="128"/>
    </font>
    <font>
      <u/>
      <sz val="14"/>
      <name val="ＭＳ Ｐゴシック"/>
      <family val="3"/>
      <charset val="128"/>
    </font>
    <font>
      <sz val="14"/>
      <name val="Tahoma"/>
      <family val="2"/>
    </font>
    <font>
      <u/>
      <sz val="14"/>
      <name val="Calibri"/>
      <family val="2"/>
      <scheme val="minor"/>
    </font>
    <font>
      <u/>
      <sz val="14"/>
      <color indexed="12"/>
      <name val="Calibri"/>
      <family val="2"/>
      <scheme val="minor"/>
    </font>
    <font>
      <sz val="14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6">
    <border>
      <left/>
      <right/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6">
    <xf numFmtId="0" fontId="0" fillId="0" borderId="0">
      <alignment vertical="center"/>
    </xf>
    <xf numFmtId="0" fontId="3" fillId="2" borderId="0" applyNumberFormat="0" applyBorder="0" applyAlignment="0" applyProtection="0"/>
    <xf numFmtId="0" fontId="28" fillId="26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9" fillId="2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43" fontId="2" fillId="0" borderId="0" applyFont="0" applyFill="0" applyBorder="0" applyAlignment="0" applyProtection="0"/>
  </cellStyleXfs>
  <cellXfs count="480">
    <xf numFmtId="0" fontId="0" fillId="0" borderId="0" xfId="0">
      <alignment vertical="center"/>
    </xf>
    <xf numFmtId="0" fontId="8" fillId="20" borderId="0" xfId="32" applyFont="1" applyFill="1"/>
    <xf numFmtId="1" fontId="8" fillId="20" borderId="0" xfId="32" applyNumberFormat="1" applyFont="1" applyFill="1" applyProtection="1">
      <protection hidden="1"/>
    </xf>
    <xf numFmtId="0" fontId="8" fillId="20" borderId="0" xfId="32" applyFont="1" applyFill="1" applyAlignment="1">
      <alignment horizontal="left"/>
    </xf>
    <xf numFmtId="0" fontId="8" fillId="20" borderId="0" xfId="32" applyFont="1" applyFill="1" applyAlignment="1">
      <alignment horizontal="left" wrapText="1"/>
    </xf>
    <xf numFmtId="0" fontId="7" fillId="20" borderId="0" xfId="32" applyFont="1" applyFill="1" applyAlignment="1">
      <alignment horizontal="left"/>
    </xf>
    <xf numFmtId="0" fontId="11" fillId="20" borderId="0" xfId="32" applyFont="1" applyFill="1" applyAlignment="1">
      <alignment horizontal="left"/>
    </xf>
    <xf numFmtId="0" fontId="8" fillId="20" borderId="0" xfId="32" applyFont="1" applyFill="1" applyAlignment="1">
      <alignment wrapText="1"/>
    </xf>
    <xf numFmtId="1" fontId="9" fillId="20" borderId="0" xfId="32" applyNumberFormat="1" applyFont="1" applyFill="1"/>
    <xf numFmtId="0" fontId="8" fillId="20" borderId="0" xfId="32" applyFont="1" applyFill="1" applyAlignment="1">
      <alignment horizontal="left" vertical="center"/>
    </xf>
    <xf numFmtId="0" fontId="8" fillId="20" borderId="0" xfId="32" applyFont="1" applyFill="1" applyAlignment="1">
      <alignment vertical="center"/>
    </xf>
    <xf numFmtId="1" fontId="10" fillId="21" borderId="1" xfId="32" applyNumberFormat="1" applyFont="1" applyFill="1" applyBorder="1" applyAlignment="1">
      <alignment horizontal="center" vertical="center"/>
    </xf>
    <xf numFmtId="1" fontId="10" fillId="21" borderId="2" xfId="32" applyNumberFormat="1" applyFont="1" applyFill="1" applyBorder="1" applyAlignment="1">
      <alignment horizontal="center" vertical="center" wrapText="1"/>
    </xf>
    <xf numFmtId="1" fontId="10" fillId="21" borderId="2" xfId="32" applyNumberFormat="1" applyFont="1" applyFill="1" applyBorder="1" applyAlignment="1">
      <alignment horizontal="center" vertical="center"/>
    </xf>
    <xf numFmtId="0" fontId="10" fillId="21" borderId="3" xfId="32" applyFont="1" applyFill="1" applyBorder="1" applyAlignment="1">
      <alignment horizontal="center" vertical="center"/>
    </xf>
    <xf numFmtId="0" fontId="10" fillId="21" borderId="4" xfId="32" applyFont="1" applyFill="1" applyBorder="1" applyAlignment="1">
      <alignment horizontal="center" vertical="center"/>
    </xf>
    <xf numFmtId="0" fontId="12" fillId="20" borderId="0" xfId="32" applyFont="1" applyFill="1" applyAlignment="1">
      <alignment horizontal="center"/>
    </xf>
    <xf numFmtId="1" fontId="8" fillId="20" borderId="5" xfId="32" applyNumberFormat="1" applyFont="1" applyFill="1" applyBorder="1" applyAlignment="1">
      <alignment vertical="center"/>
    </xf>
    <xf numFmtId="1" fontId="8" fillId="20" borderId="6" xfId="32" applyNumberFormat="1" applyFont="1" applyFill="1" applyBorder="1" applyAlignment="1">
      <alignment vertical="center"/>
    </xf>
    <xf numFmtId="1" fontId="8" fillId="20" borderId="0" xfId="32" applyNumberFormat="1" applyFont="1" applyFill="1"/>
    <xf numFmtId="0" fontId="14" fillId="0" borderId="7" xfId="32" applyFont="1" applyBorder="1"/>
    <xf numFmtId="0" fontId="15" fillId="0" borderId="7" xfId="32" applyFont="1" applyBorder="1" applyAlignment="1">
      <alignment horizontal="left"/>
    </xf>
    <xf numFmtId="0" fontId="14" fillId="0" borderId="0" xfId="32" applyFont="1"/>
    <xf numFmtId="0" fontId="14" fillId="0" borderId="0" xfId="32" applyFont="1" applyAlignment="1">
      <alignment horizontal="right"/>
    </xf>
    <xf numFmtId="49" fontId="14" fillId="0" borderId="0" xfId="32" applyNumberFormat="1" applyFont="1"/>
    <xf numFmtId="0" fontId="15" fillId="0" borderId="0" xfId="32" applyFont="1" applyAlignment="1">
      <alignment horizontal="left"/>
    </xf>
    <xf numFmtId="1" fontId="8" fillId="20" borderId="8" xfId="32" applyNumberFormat="1" applyFont="1" applyFill="1" applyBorder="1" applyAlignment="1">
      <alignment horizontal="center" vertical="center"/>
    </xf>
    <xf numFmtId="0" fontId="16" fillId="20" borderId="9" xfId="31" applyFont="1" applyFill="1" applyBorder="1" applyAlignment="1">
      <alignment wrapText="1"/>
    </xf>
    <xf numFmtId="0" fontId="16" fillId="20" borderId="10" xfId="31" applyFont="1" applyFill="1" applyBorder="1" applyAlignment="1">
      <alignment wrapText="1"/>
    </xf>
    <xf numFmtId="0" fontId="16" fillId="20" borderId="11" xfId="31" applyFont="1" applyFill="1" applyBorder="1" applyAlignment="1">
      <alignment horizontal="left" wrapText="1"/>
    </xf>
    <xf numFmtId="0" fontId="14" fillId="0" borderId="12" xfId="32" applyFont="1" applyBorder="1" applyAlignment="1">
      <alignment horizontal="center"/>
    </xf>
    <xf numFmtId="0" fontId="18" fillId="22" borderId="13" xfId="32" applyFont="1" applyFill="1" applyBorder="1" applyAlignment="1">
      <alignment vertical="center"/>
    </xf>
    <xf numFmtId="0" fontId="14" fillId="0" borderId="14" xfId="32" applyFont="1" applyBorder="1" applyAlignment="1">
      <alignment textRotation="255"/>
    </xf>
    <xf numFmtId="0" fontId="18" fillId="22" borderId="13" xfId="32" applyFont="1" applyFill="1" applyBorder="1" applyAlignment="1">
      <alignment vertical="top"/>
    </xf>
    <xf numFmtId="0" fontId="18" fillId="22" borderId="15" xfId="32" applyFont="1" applyFill="1" applyBorder="1" applyAlignment="1">
      <alignment vertical="top"/>
    </xf>
    <xf numFmtId="0" fontId="18" fillId="22" borderId="15" xfId="32" applyFont="1" applyFill="1" applyBorder="1" applyAlignment="1">
      <alignment vertical="center"/>
    </xf>
    <xf numFmtId="0" fontId="18" fillId="22" borderId="16" xfId="32" applyFont="1" applyFill="1" applyBorder="1" applyAlignment="1">
      <alignment vertical="top"/>
    </xf>
    <xf numFmtId="164" fontId="10" fillId="23" borderId="17" xfId="32" applyNumberFormat="1" applyFont="1" applyFill="1" applyBorder="1" applyAlignment="1">
      <alignment horizontal="center" vertical="center"/>
    </xf>
    <xf numFmtId="0" fontId="8" fillId="20" borderId="19" xfId="27" applyNumberFormat="1" applyFont="1" applyFill="1" applyBorder="1" applyAlignment="1" applyProtection="1">
      <alignment horizontal="left" vertical="center"/>
    </xf>
    <xf numFmtId="0" fontId="14" fillId="20" borderId="20" xfId="32" applyFont="1" applyFill="1" applyBorder="1" applyAlignment="1">
      <alignment horizontal="center" vertical="center"/>
    </xf>
    <xf numFmtId="0" fontId="18" fillId="0" borderId="0" xfId="32" applyFont="1" applyAlignment="1">
      <alignment vertical="top"/>
    </xf>
    <xf numFmtId="0" fontId="15" fillId="0" borderId="0" xfId="33" applyFont="1" applyAlignment="1">
      <alignment horizontal="left"/>
    </xf>
    <xf numFmtId="0" fontId="14" fillId="0" borderId="0" xfId="33" applyFont="1"/>
    <xf numFmtId="0" fontId="14" fillId="0" borderId="0" xfId="33" applyFont="1" applyAlignment="1">
      <alignment horizontal="right"/>
    </xf>
    <xf numFmtId="0" fontId="12" fillId="20" borderId="0" xfId="30" applyFont="1" applyFill="1"/>
    <xf numFmtId="0" fontId="8" fillId="20" borderId="0" xfId="30" applyFont="1" applyFill="1"/>
    <xf numFmtId="164" fontId="8" fillId="20" borderId="0" xfId="30" applyNumberFormat="1" applyFont="1" applyFill="1"/>
    <xf numFmtId="0" fontId="12" fillId="20" borderId="21" xfId="32" applyFont="1" applyFill="1" applyBorder="1" applyAlignment="1">
      <alignment horizontal="left" vertical="center"/>
    </xf>
    <xf numFmtId="0" fontId="12" fillId="20" borderId="21" xfId="32" applyFont="1" applyFill="1" applyBorder="1" applyAlignment="1">
      <alignment vertical="center"/>
    </xf>
    <xf numFmtId="0" fontId="9" fillId="20" borderId="0" xfId="32" applyFont="1" applyFill="1"/>
    <xf numFmtId="0" fontId="22" fillId="20" borderId="0" xfId="30" applyFont="1" applyFill="1"/>
    <xf numFmtId="0" fontId="10" fillId="23" borderId="2" xfId="32" applyFont="1" applyFill="1" applyBorder="1" applyAlignment="1">
      <alignment horizontal="center"/>
    </xf>
    <xf numFmtId="0" fontId="10" fillId="23" borderId="3" xfId="32" applyFont="1" applyFill="1" applyBorder="1" applyAlignment="1">
      <alignment horizontal="center"/>
    </xf>
    <xf numFmtId="0" fontId="10" fillId="23" borderId="3" xfId="32" applyFont="1" applyFill="1" applyBorder="1" applyAlignment="1">
      <alignment horizontal="center" wrapText="1"/>
    </xf>
    <xf numFmtId="0" fontId="10" fillId="23" borderId="4" xfId="32" applyFont="1" applyFill="1" applyBorder="1" applyAlignment="1">
      <alignment horizontal="center"/>
    </xf>
    <xf numFmtId="0" fontId="10" fillId="23" borderId="22" xfId="32" applyFont="1" applyFill="1" applyBorder="1" applyAlignment="1">
      <alignment horizontal="center" wrapText="1"/>
    </xf>
    <xf numFmtId="0" fontId="8" fillId="20" borderId="5" xfId="32" applyFont="1" applyFill="1" applyBorder="1" applyAlignment="1">
      <alignment horizontal="center"/>
    </xf>
    <xf numFmtId="0" fontId="8" fillId="20" borderId="19" xfId="32" applyFont="1" applyFill="1" applyBorder="1" applyAlignment="1">
      <alignment horizontal="center"/>
    </xf>
    <xf numFmtId="0" fontId="23" fillId="23" borderId="6" xfId="32" applyFont="1" applyFill="1" applyBorder="1" applyAlignment="1">
      <alignment horizontal="center"/>
    </xf>
    <xf numFmtId="0" fontId="24" fillId="22" borderId="0" xfId="0" applyFont="1" applyFill="1">
      <alignment vertical="center"/>
    </xf>
    <xf numFmtId="0" fontId="23" fillId="23" borderId="23" xfId="32" applyFont="1" applyFill="1" applyBorder="1" applyAlignment="1">
      <alignment horizontal="center"/>
    </xf>
    <xf numFmtId="0" fontId="8" fillId="20" borderId="0" xfId="32" applyFont="1" applyFill="1" applyAlignment="1">
      <alignment horizontal="center"/>
    </xf>
    <xf numFmtId="10" fontId="8" fillId="20" borderId="0" xfId="32" applyNumberFormat="1" applyFont="1" applyFill="1" applyAlignment="1">
      <alignment horizontal="center"/>
    </xf>
    <xf numFmtId="9" fontId="8" fillId="20" borderId="0" xfId="32" applyNumberFormat="1" applyFont="1" applyFill="1" applyAlignment="1">
      <alignment horizontal="center"/>
    </xf>
    <xf numFmtId="0" fontId="12" fillId="20" borderId="0" xfId="32" applyFont="1" applyFill="1" applyAlignment="1">
      <alignment horizontal="left"/>
    </xf>
    <xf numFmtId="2" fontId="12" fillId="20" borderId="0" xfId="32" applyNumberFormat="1" applyFont="1" applyFill="1" applyAlignment="1">
      <alignment horizontal="right" wrapText="1"/>
    </xf>
    <xf numFmtId="0" fontId="25" fillId="20" borderId="0" xfId="32" applyFont="1" applyFill="1" applyAlignment="1">
      <alignment horizontal="center" wrapText="1"/>
    </xf>
    <xf numFmtId="0" fontId="21" fillId="20" borderId="24" xfId="32" applyFont="1" applyFill="1" applyBorder="1" applyAlignment="1">
      <alignment horizontal="left"/>
    </xf>
    <xf numFmtId="0" fontId="21" fillId="20" borderId="11" xfId="32" applyFont="1" applyFill="1" applyBorder="1" applyAlignment="1">
      <alignment horizontal="left"/>
    </xf>
    <xf numFmtId="0" fontId="21" fillId="20" borderId="25" xfId="32" applyFont="1" applyFill="1" applyBorder="1" applyAlignment="1">
      <alignment horizontal="left"/>
    </xf>
    <xf numFmtId="0" fontId="15" fillId="0" borderId="0" xfId="33" applyFont="1" applyAlignment="1">
      <alignment horizontal="center" vertical="center"/>
    </xf>
    <xf numFmtId="0" fontId="14" fillId="0" borderId="12" xfId="32" applyFont="1" applyBorder="1" applyAlignment="1">
      <alignment horizontal="left"/>
    </xf>
    <xf numFmtId="0" fontId="28" fillId="0" borderId="26" xfId="29" applyBorder="1" applyAlignment="1">
      <alignment horizontal="center"/>
    </xf>
    <xf numFmtId="0" fontId="15" fillId="24" borderId="27" xfId="32" applyFont="1" applyFill="1" applyBorder="1" applyAlignment="1">
      <alignment horizontal="left" vertical="top"/>
    </xf>
    <xf numFmtId="0" fontId="14" fillId="24" borderId="28" xfId="32" applyFont="1" applyFill="1" applyBorder="1" applyAlignment="1">
      <alignment horizontal="center" vertical="top"/>
    </xf>
    <xf numFmtId="0" fontId="14" fillId="24" borderId="29" xfId="32" applyFont="1" applyFill="1" applyBorder="1" applyAlignment="1">
      <alignment horizontal="right" vertical="top"/>
    </xf>
    <xf numFmtId="0" fontId="17" fillId="0" borderId="26" xfId="32" applyFont="1" applyBorder="1" applyAlignment="1">
      <alignment horizontal="center"/>
    </xf>
    <xf numFmtId="0" fontId="15" fillId="24" borderId="30" xfId="32" applyFont="1" applyFill="1" applyBorder="1"/>
    <xf numFmtId="0" fontId="15" fillId="24" borderId="31" xfId="32" applyFont="1" applyFill="1" applyBorder="1"/>
    <xf numFmtId="0" fontId="14" fillId="24" borderId="32" xfId="32" applyFont="1" applyFill="1" applyBorder="1" applyAlignment="1">
      <alignment horizontal="right"/>
    </xf>
    <xf numFmtId="0" fontId="17" fillId="0" borderId="33" xfId="32" applyFont="1" applyBorder="1" applyAlignment="1">
      <alignment horizontal="center"/>
    </xf>
    <xf numFmtId="0" fontId="15" fillId="24" borderId="27" xfId="32" applyFont="1" applyFill="1" applyBorder="1"/>
    <xf numFmtId="0" fontId="14" fillId="24" borderId="28" xfId="32" applyFont="1" applyFill="1" applyBorder="1"/>
    <xf numFmtId="0" fontId="14" fillId="24" borderId="29" xfId="32" applyFont="1" applyFill="1" applyBorder="1" applyAlignment="1">
      <alignment horizontal="right"/>
    </xf>
    <xf numFmtId="0" fontId="14" fillId="0" borderId="26" xfId="32" applyFont="1" applyBorder="1" applyAlignment="1">
      <alignment horizontal="center"/>
    </xf>
    <xf numFmtId="165" fontId="14" fillId="0" borderId="26" xfId="32" applyNumberFormat="1" applyFont="1" applyBorder="1" applyAlignment="1">
      <alignment vertical="top" textRotation="255"/>
    </xf>
    <xf numFmtId="0" fontId="14" fillId="0" borderId="26" xfId="32" applyFont="1" applyBorder="1"/>
    <xf numFmtId="0" fontId="26" fillId="0" borderId="26" xfId="32" applyFont="1" applyBorder="1" applyAlignment="1">
      <alignment horizontal="center"/>
    </xf>
    <xf numFmtId="0" fontId="5" fillId="0" borderId="26" xfId="27" applyBorder="1" applyAlignment="1">
      <alignment horizontal="left"/>
    </xf>
    <xf numFmtId="2" fontId="28" fillId="0" borderId="26" xfId="29" applyNumberFormat="1" applyBorder="1" applyAlignment="1">
      <alignment horizontal="left"/>
    </xf>
    <xf numFmtId="0" fontId="15" fillId="24" borderId="30" xfId="32" applyFont="1" applyFill="1" applyBorder="1" applyAlignment="1">
      <alignment horizontal="left" vertical="top"/>
    </xf>
    <xf numFmtId="0" fontId="14" fillId="24" borderId="31" xfId="32" applyFont="1" applyFill="1" applyBorder="1" applyAlignment="1">
      <alignment horizontal="center" vertical="top"/>
    </xf>
    <xf numFmtId="0" fontId="14" fillId="24" borderId="32" xfId="32" applyFont="1" applyFill="1" applyBorder="1" applyAlignment="1">
      <alignment horizontal="right" vertical="top"/>
    </xf>
    <xf numFmtId="0" fontId="16" fillId="25" borderId="0" xfId="32" applyFont="1" applyFill="1" applyAlignment="1">
      <alignment horizontal="right"/>
    </xf>
    <xf numFmtId="0" fontId="14" fillId="25" borderId="0" xfId="32" applyFont="1" applyFill="1" applyAlignment="1">
      <alignment horizontal="right"/>
    </xf>
    <xf numFmtId="0" fontId="15" fillId="0" borderId="27" xfId="32" applyFont="1" applyBorder="1" applyAlignment="1">
      <alignment horizontal="left" vertical="top"/>
    </xf>
    <xf numFmtId="0" fontId="14" fillId="0" borderId="28" xfId="32" applyFont="1" applyBorder="1" applyAlignment="1">
      <alignment horizontal="center" vertical="top"/>
    </xf>
    <xf numFmtId="0" fontId="14" fillId="0" borderId="29" xfId="32" applyFont="1" applyBorder="1" applyAlignment="1">
      <alignment horizontal="right" vertical="top"/>
    </xf>
    <xf numFmtId="0" fontId="14" fillId="25" borderId="33" xfId="32" applyFont="1" applyFill="1" applyBorder="1" applyAlignment="1">
      <alignment horizontal="left"/>
    </xf>
    <xf numFmtId="0" fontId="14" fillId="25" borderId="26" xfId="32" applyFont="1" applyFill="1" applyBorder="1" applyAlignment="1">
      <alignment horizontal="left"/>
    </xf>
    <xf numFmtId="0" fontId="14" fillId="25" borderId="26" xfId="32" applyFont="1" applyFill="1" applyBorder="1"/>
    <xf numFmtId="0" fontId="26" fillId="24" borderId="28" xfId="32" applyFont="1" applyFill="1" applyBorder="1"/>
    <xf numFmtId="0" fontId="27" fillId="0" borderId="26" xfId="32" applyFont="1" applyBorder="1" applyAlignment="1">
      <alignment horizontal="left"/>
    </xf>
    <xf numFmtId="0" fontId="14" fillId="0" borderId="14" xfId="32" applyFont="1" applyBorder="1"/>
    <xf numFmtId="0" fontId="18" fillId="22" borderId="18" xfId="32" applyFont="1" applyFill="1" applyBorder="1" applyAlignment="1">
      <alignment horizontal="center"/>
    </xf>
    <xf numFmtId="0" fontId="19" fillId="22" borderId="18" xfId="32" applyFont="1" applyFill="1" applyBorder="1" applyAlignment="1">
      <alignment horizontal="center"/>
    </xf>
    <xf numFmtId="0" fontId="18" fillId="22" borderId="18" xfId="32" applyFont="1" applyFill="1" applyBorder="1" applyAlignment="1">
      <alignment horizontal="center" vertical="top" textRotation="180"/>
    </xf>
    <xf numFmtId="0" fontId="0" fillId="0" borderId="26" xfId="0" applyBorder="1">
      <alignment vertical="center"/>
    </xf>
    <xf numFmtId="0" fontId="31" fillId="0" borderId="26" xfId="0" applyFont="1" applyBorder="1">
      <alignment vertical="center"/>
    </xf>
    <xf numFmtId="0" fontId="18" fillId="22" borderId="0" xfId="32" applyFont="1" applyFill="1" applyAlignment="1">
      <alignment vertical="top"/>
    </xf>
    <xf numFmtId="0" fontId="17" fillId="0" borderId="0" xfId="32" applyFont="1" applyAlignment="1">
      <alignment horizontal="center"/>
    </xf>
    <xf numFmtId="1" fontId="5" fillId="20" borderId="5" xfId="27" applyNumberFormat="1" applyFill="1" applyBorder="1" applyAlignment="1">
      <alignment vertical="center"/>
    </xf>
    <xf numFmtId="1" fontId="5" fillId="20" borderId="6" xfId="27" applyNumberFormat="1" applyFill="1" applyBorder="1" applyAlignment="1">
      <alignment vertical="center"/>
    </xf>
    <xf numFmtId="0" fontId="28" fillId="0" borderId="0" xfId="29"/>
    <xf numFmtId="0" fontId="8" fillId="20" borderId="36" xfId="32" applyFont="1" applyFill="1" applyBorder="1" applyAlignment="1">
      <alignment horizontal="center"/>
    </xf>
    <xf numFmtId="0" fontId="31" fillId="0" borderId="0" xfId="0" applyFont="1">
      <alignment vertical="center"/>
    </xf>
    <xf numFmtId="0" fontId="15" fillId="24" borderId="0" xfId="32" applyFont="1" applyFill="1"/>
    <xf numFmtId="0" fontId="15" fillId="24" borderId="66" xfId="32" applyFont="1" applyFill="1" applyBorder="1"/>
    <xf numFmtId="0" fontId="17" fillId="0" borderId="29" xfId="32" applyFont="1" applyBorder="1" applyAlignment="1">
      <alignment horizontal="center"/>
    </xf>
    <xf numFmtId="0" fontId="17" fillId="0" borderId="34" xfId="32" applyFont="1" applyBorder="1" applyAlignment="1">
      <alignment horizontal="center"/>
    </xf>
    <xf numFmtId="164" fontId="10" fillId="23" borderId="73" xfId="32" applyNumberFormat="1" applyFont="1" applyFill="1" applyBorder="1" applyAlignment="1">
      <alignment horizontal="center" vertical="center"/>
    </xf>
    <xf numFmtId="0" fontId="18" fillId="22" borderId="27" xfId="32" applyFont="1" applyFill="1" applyBorder="1" applyAlignment="1">
      <alignment horizontal="left"/>
    </xf>
    <xf numFmtId="0" fontId="19" fillId="22" borderId="28" xfId="32" applyFont="1" applyFill="1" applyBorder="1"/>
    <xf numFmtId="0" fontId="19" fillId="22" borderId="29" xfId="32" applyFont="1" applyFill="1" applyBorder="1" applyAlignment="1">
      <alignment horizontal="right"/>
    </xf>
    <xf numFmtId="0" fontId="18" fillId="22" borderId="29" xfId="32" applyFont="1" applyFill="1" applyBorder="1" applyAlignment="1">
      <alignment horizontal="center" vertical="center" textRotation="180"/>
    </xf>
    <xf numFmtId="0" fontId="18" fillId="22" borderId="26" xfId="32" applyFont="1" applyFill="1" applyBorder="1" applyAlignment="1">
      <alignment horizontal="center" vertical="center" textRotation="180"/>
    </xf>
    <xf numFmtId="164" fontId="10" fillId="23" borderId="74" xfId="32" applyNumberFormat="1" applyFont="1" applyFill="1" applyBorder="1" applyAlignment="1">
      <alignment horizontal="center" vertical="center"/>
    </xf>
    <xf numFmtId="0" fontId="18" fillId="22" borderId="28" xfId="32" applyFont="1" applyFill="1" applyBorder="1" applyAlignment="1">
      <alignment horizontal="center"/>
    </xf>
    <xf numFmtId="0" fontId="19" fillId="22" borderId="28" xfId="32" applyFont="1" applyFill="1" applyBorder="1" applyAlignment="1">
      <alignment horizontal="center"/>
    </xf>
    <xf numFmtId="0" fontId="10" fillId="22" borderId="28" xfId="32" applyFont="1" applyFill="1" applyBorder="1" applyAlignment="1">
      <alignment horizontal="center" vertical="center" textRotation="180"/>
    </xf>
    <xf numFmtId="0" fontId="14" fillId="24" borderId="69" xfId="32" applyFont="1" applyFill="1" applyBorder="1" applyAlignment="1">
      <alignment horizontal="right" vertical="top"/>
    </xf>
    <xf numFmtId="0" fontId="18" fillId="22" borderId="64" xfId="32" applyFont="1" applyFill="1" applyBorder="1" applyAlignment="1">
      <alignment vertical="center"/>
    </xf>
    <xf numFmtId="0" fontId="15" fillId="0" borderId="30" xfId="32" applyFont="1" applyBorder="1" applyAlignment="1">
      <alignment horizontal="left" vertical="top"/>
    </xf>
    <xf numFmtId="0" fontId="14" fillId="0" borderId="31" xfId="32" applyFont="1" applyBorder="1" applyAlignment="1">
      <alignment horizontal="center" vertical="top"/>
    </xf>
    <xf numFmtId="0" fontId="14" fillId="24" borderId="65" xfId="32" applyFont="1" applyFill="1" applyBorder="1" applyAlignment="1">
      <alignment horizontal="right"/>
    </xf>
    <xf numFmtId="0" fontId="15" fillId="24" borderId="28" xfId="32" applyFont="1" applyFill="1" applyBorder="1"/>
    <xf numFmtId="0" fontId="26" fillId="0" borderId="0" xfId="0" applyFont="1">
      <alignment vertical="center"/>
    </xf>
    <xf numFmtId="0" fontId="33" fillId="20" borderId="9" xfId="31" applyFont="1" applyFill="1" applyBorder="1" applyAlignment="1">
      <alignment wrapText="1"/>
    </xf>
    <xf numFmtId="0" fontId="33" fillId="20" borderId="10" xfId="31" applyFont="1" applyFill="1" applyBorder="1" applyAlignment="1">
      <alignment wrapText="1"/>
    </xf>
    <xf numFmtId="0" fontId="33" fillId="20" borderId="11" xfId="31" applyFont="1" applyFill="1" applyBorder="1" applyAlignment="1">
      <alignment horizontal="left" wrapText="1"/>
    </xf>
    <xf numFmtId="0" fontId="26" fillId="20" borderId="20" xfId="32" applyFont="1" applyFill="1" applyBorder="1" applyAlignment="1">
      <alignment horizontal="center" vertical="center"/>
    </xf>
    <xf numFmtId="0" fontId="26" fillId="0" borderId="0" xfId="32" applyFont="1"/>
    <xf numFmtId="0" fontId="32" fillId="0" borderId="0" xfId="32" applyFont="1" applyAlignment="1">
      <alignment horizontal="left"/>
    </xf>
    <xf numFmtId="0" fontId="26" fillId="0" borderId="0" xfId="32" applyFont="1" applyAlignment="1">
      <alignment horizontal="right"/>
    </xf>
    <xf numFmtId="164" fontId="24" fillId="23" borderId="17" xfId="32" applyNumberFormat="1" applyFont="1" applyFill="1" applyBorder="1" applyAlignment="1">
      <alignment horizontal="center" vertical="center"/>
    </xf>
    <xf numFmtId="0" fontId="24" fillId="22" borderId="18" xfId="32" applyFont="1" applyFill="1" applyBorder="1" applyAlignment="1">
      <alignment horizontal="center"/>
    </xf>
    <xf numFmtId="0" fontId="34" fillId="22" borderId="18" xfId="32" applyFont="1" applyFill="1" applyBorder="1" applyAlignment="1">
      <alignment horizontal="center"/>
    </xf>
    <xf numFmtId="0" fontId="24" fillId="22" borderId="18" xfId="32" applyFont="1" applyFill="1" applyBorder="1" applyAlignment="1">
      <alignment horizontal="center" vertical="top" textRotation="180"/>
    </xf>
    <xf numFmtId="0" fontId="24" fillId="22" borderId="15" xfId="32" applyFont="1" applyFill="1" applyBorder="1" applyAlignment="1">
      <alignment vertical="center"/>
    </xf>
    <xf numFmtId="0" fontId="24" fillId="22" borderId="13" xfId="32" applyFont="1" applyFill="1" applyBorder="1" applyAlignment="1">
      <alignment vertical="center"/>
    </xf>
    <xf numFmtId="0" fontId="32" fillId="24" borderId="27" xfId="32" applyFont="1" applyFill="1" applyBorder="1" applyAlignment="1">
      <alignment horizontal="left" vertical="top"/>
    </xf>
    <xf numFmtId="0" fontId="26" fillId="24" borderId="28" xfId="32" applyFont="1" applyFill="1" applyBorder="1" applyAlignment="1">
      <alignment horizontal="center" vertical="top"/>
    </xf>
    <xf numFmtId="0" fontId="26" fillId="24" borderId="29" xfId="32" applyFont="1" applyFill="1" applyBorder="1" applyAlignment="1">
      <alignment horizontal="right" vertical="top"/>
    </xf>
    <xf numFmtId="0" fontId="33" fillId="25" borderId="0" xfId="32" applyFont="1" applyFill="1" applyAlignment="1">
      <alignment horizontal="right"/>
    </xf>
    <xf numFmtId="0" fontId="32" fillId="0" borderId="26" xfId="32" applyFont="1" applyBorder="1" applyAlignment="1">
      <alignment horizontal="center"/>
    </xf>
    <xf numFmtId="0" fontId="24" fillId="22" borderId="13" xfId="32" applyFont="1" applyFill="1" applyBorder="1" applyAlignment="1">
      <alignment horizontal="center" vertical="center"/>
    </xf>
    <xf numFmtId="0" fontId="26" fillId="25" borderId="0" xfId="32" applyFont="1" applyFill="1" applyAlignment="1">
      <alignment horizontal="right"/>
    </xf>
    <xf numFmtId="0" fontId="24" fillId="22" borderId="15" xfId="32" applyFont="1" applyFill="1" applyBorder="1" applyAlignment="1">
      <alignment vertical="top"/>
    </xf>
    <xf numFmtId="0" fontId="32" fillId="24" borderId="30" xfId="32" applyFont="1" applyFill="1" applyBorder="1"/>
    <xf numFmtId="0" fontId="32" fillId="24" borderId="31" xfId="32" applyFont="1" applyFill="1" applyBorder="1"/>
    <xf numFmtId="0" fontId="26" fillId="24" borderId="32" xfId="32" applyFont="1" applyFill="1" applyBorder="1" applyAlignment="1">
      <alignment horizontal="right"/>
    </xf>
    <xf numFmtId="0" fontId="26" fillId="25" borderId="59" xfId="32" applyFont="1" applyFill="1" applyBorder="1"/>
    <xf numFmtId="0" fontId="24" fillId="22" borderId="13" xfId="32" applyFont="1" applyFill="1" applyBorder="1" applyAlignment="1">
      <alignment vertical="top"/>
    </xf>
    <xf numFmtId="0" fontId="26" fillId="25" borderId="63" xfId="32" applyFont="1" applyFill="1" applyBorder="1"/>
    <xf numFmtId="0" fontId="26" fillId="0" borderId="12" xfId="32" applyFont="1" applyBorder="1" applyAlignment="1">
      <alignment horizontal="left"/>
    </xf>
    <xf numFmtId="0" fontId="26" fillId="0" borderId="12" xfId="32" applyFont="1" applyBorder="1" applyAlignment="1">
      <alignment horizontal="center"/>
    </xf>
    <xf numFmtId="0" fontId="24" fillId="22" borderId="0" xfId="32" applyFont="1" applyFill="1" applyAlignment="1">
      <alignment vertical="top"/>
    </xf>
    <xf numFmtId="0" fontId="35" fillId="0" borderId="26" xfId="32" applyFont="1" applyBorder="1" applyAlignment="1">
      <alignment horizontal="left"/>
    </xf>
    <xf numFmtId="0" fontId="26" fillId="0" borderId="26" xfId="32" applyFont="1" applyBorder="1"/>
    <xf numFmtId="165" fontId="26" fillId="0" borderId="26" xfId="32" applyNumberFormat="1" applyFont="1" applyBorder="1" applyAlignment="1">
      <alignment vertical="top" textRotation="255"/>
    </xf>
    <xf numFmtId="0" fontId="26" fillId="0" borderId="14" xfId="32" applyFont="1" applyBorder="1"/>
    <xf numFmtId="0" fontId="26" fillId="0" borderId="14" xfId="32" applyFont="1" applyBorder="1" applyAlignment="1">
      <alignment textRotation="255"/>
    </xf>
    <xf numFmtId="0" fontId="32" fillId="0" borderId="26" xfId="32" applyFont="1" applyBorder="1" applyAlignment="1">
      <alignment horizontal="center" vertical="center"/>
    </xf>
    <xf numFmtId="0" fontId="32" fillId="0" borderId="33" xfId="32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1" fillId="0" borderId="0" xfId="29" applyFont="1"/>
    <xf numFmtId="0" fontId="31" fillId="0" borderId="68" xfId="0" applyFont="1" applyBorder="1">
      <alignment vertical="center"/>
    </xf>
    <xf numFmtId="0" fontId="31" fillId="0" borderId="30" xfId="0" applyFont="1" applyBorder="1">
      <alignment vertical="center"/>
    </xf>
    <xf numFmtId="0" fontId="31" fillId="0" borderId="7" xfId="32" applyFont="1" applyBorder="1"/>
    <xf numFmtId="0" fontId="36" fillId="0" borderId="7" xfId="32" applyFont="1" applyBorder="1" applyAlignment="1">
      <alignment horizontal="left"/>
    </xf>
    <xf numFmtId="0" fontId="31" fillId="0" borderId="0" xfId="32" applyFont="1"/>
    <xf numFmtId="0" fontId="31" fillId="0" borderId="0" xfId="32" applyFont="1" applyAlignment="1">
      <alignment horizontal="right"/>
    </xf>
    <xf numFmtId="0" fontId="37" fillId="20" borderId="9" xfId="31" applyFont="1" applyFill="1" applyBorder="1" applyAlignment="1">
      <alignment wrapText="1"/>
    </xf>
    <xf numFmtId="0" fontId="37" fillId="20" borderId="10" xfId="31" applyFont="1" applyFill="1" applyBorder="1" applyAlignment="1">
      <alignment wrapText="1"/>
    </xf>
    <xf numFmtId="0" fontId="37" fillId="20" borderId="11" xfId="31" applyFont="1" applyFill="1" applyBorder="1" applyAlignment="1">
      <alignment horizontal="left" wrapText="1"/>
    </xf>
    <xf numFmtId="0" fontId="31" fillId="20" borderId="20" xfId="32" applyFont="1" applyFill="1" applyBorder="1" applyAlignment="1">
      <alignment horizontal="center" vertical="center"/>
    </xf>
    <xf numFmtId="0" fontId="36" fillId="0" borderId="0" xfId="32" applyFont="1" applyAlignment="1">
      <alignment horizontal="left"/>
    </xf>
    <xf numFmtId="164" fontId="38" fillId="23" borderId="74" xfId="32" applyNumberFormat="1" applyFont="1" applyFill="1" applyBorder="1" applyAlignment="1">
      <alignment horizontal="center" vertical="center"/>
    </xf>
    <xf numFmtId="0" fontId="38" fillId="22" borderId="28" xfId="32" applyFont="1" applyFill="1" applyBorder="1" applyAlignment="1">
      <alignment horizontal="center"/>
    </xf>
    <xf numFmtId="0" fontId="39" fillId="22" borderId="28" xfId="32" applyFont="1" applyFill="1" applyBorder="1" applyAlignment="1">
      <alignment horizontal="center"/>
    </xf>
    <xf numFmtId="0" fontId="38" fillId="22" borderId="28" xfId="32" applyFont="1" applyFill="1" applyBorder="1" applyAlignment="1">
      <alignment horizontal="center" vertical="top" textRotation="180"/>
    </xf>
    <xf numFmtId="0" fontId="38" fillId="22" borderId="29" xfId="32" applyFont="1" applyFill="1" applyBorder="1" applyAlignment="1">
      <alignment horizontal="center" vertical="top" textRotation="180"/>
    </xf>
    <xf numFmtId="0" fontId="38" fillId="22" borderId="13" xfId="32" applyFont="1" applyFill="1" applyBorder="1" applyAlignment="1">
      <alignment vertical="center"/>
    </xf>
    <xf numFmtId="0" fontId="36" fillId="24" borderId="30" xfId="32" applyFont="1" applyFill="1" applyBorder="1" applyAlignment="1">
      <alignment horizontal="left" vertical="center"/>
    </xf>
    <xf numFmtId="0" fontId="31" fillId="24" borderId="31" xfId="32" applyFont="1" applyFill="1" applyBorder="1" applyAlignment="1">
      <alignment horizontal="center" vertical="center"/>
    </xf>
    <xf numFmtId="0" fontId="31" fillId="24" borderId="32" xfId="32" applyFont="1" applyFill="1" applyBorder="1" applyAlignment="1">
      <alignment horizontal="right" vertical="center"/>
    </xf>
    <xf numFmtId="0" fontId="37" fillId="25" borderId="0" xfId="32" applyFont="1" applyFill="1" applyAlignment="1">
      <alignment horizontal="right" vertical="center"/>
    </xf>
    <xf numFmtId="0" fontId="36" fillId="0" borderId="33" xfId="32" applyFont="1" applyBorder="1" applyAlignment="1">
      <alignment horizontal="center" vertical="center"/>
    </xf>
    <xf numFmtId="0" fontId="36" fillId="24" borderId="27" xfId="32" applyFont="1" applyFill="1" applyBorder="1" applyAlignment="1">
      <alignment horizontal="left" vertical="center"/>
    </xf>
    <xf numFmtId="0" fontId="31" fillId="24" borderId="28" xfId="32" applyFont="1" applyFill="1" applyBorder="1" applyAlignment="1">
      <alignment horizontal="center" vertical="center"/>
    </xf>
    <xf numFmtId="0" fontId="31" fillId="24" borderId="29" xfId="32" applyFont="1" applyFill="1" applyBorder="1" applyAlignment="1">
      <alignment horizontal="right" vertical="center"/>
    </xf>
    <xf numFmtId="0" fontId="36" fillId="0" borderId="26" xfId="32" applyFont="1" applyBorder="1" applyAlignment="1">
      <alignment horizontal="center" vertical="center"/>
    </xf>
    <xf numFmtId="0" fontId="31" fillId="25" borderId="0" xfId="32" applyFont="1" applyFill="1" applyAlignment="1">
      <alignment horizontal="right" vertical="center"/>
    </xf>
    <xf numFmtId="0" fontId="31" fillId="25" borderId="59" xfId="32" applyFont="1" applyFill="1" applyBorder="1" applyAlignment="1">
      <alignment vertical="center"/>
    </xf>
    <xf numFmtId="0" fontId="38" fillId="22" borderId="15" xfId="32" applyFont="1" applyFill="1" applyBorder="1" applyAlignment="1">
      <alignment vertical="top"/>
    </xf>
    <xf numFmtId="0" fontId="36" fillId="24" borderId="30" xfId="32" applyFont="1" applyFill="1" applyBorder="1" applyAlignment="1">
      <alignment vertical="center"/>
    </xf>
    <xf numFmtId="0" fontId="36" fillId="24" borderId="31" xfId="32" applyFont="1" applyFill="1" applyBorder="1" applyAlignment="1">
      <alignment vertical="center"/>
    </xf>
    <xf numFmtId="0" fontId="38" fillId="22" borderId="13" xfId="32" applyFont="1" applyFill="1" applyBorder="1" applyAlignment="1">
      <alignment vertical="top"/>
    </xf>
    <xf numFmtId="0" fontId="36" fillId="24" borderId="27" xfId="32" applyFont="1" applyFill="1" applyBorder="1" applyAlignment="1">
      <alignment vertical="center"/>
    </xf>
    <xf numFmtId="0" fontId="31" fillId="25" borderId="63" xfId="32" applyFont="1" applyFill="1" applyBorder="1" applyAlignment="1">
      <alignment vertical="center"/>
    </xf>
    <xf numFmtId="0" fontId="31" fillId="0" borderId="12" xfId="32" applyFont="1" applyBorder="1" applyAlignment="1">
      <alignment horizontal="left" vertical="center"/>
    </xf>
    <xf numFmtId="0" fontId="31" fillId="0" borderId="12" xfId="32" applyFont="1" applyBorder="1" applyAlignment="1">
      <alignment horizontal="center" vertical="center"/>
    </xf>
    <xf numFmtId="0" fontId="40" fillId="0" borderId="26" xfId="32" applyFont="1" applyBorder="1" applyAlignment="1">
      <alignment horizontal="left" vertical="center"/>
    </xf>
    <xf numFmtId="0" fontId="31" fillId="0" borderId="26" xfId="32" applyFont="1" applyBorder="1" applyAlignment="1">
      <alignment horizontal="center" vertical="center"/>
    </xf>
    <xf numFmtId="0" fontId="31" fillId="0" borderId="26" xfId="32" applyFont="1" applyBorder="1" applyAlignment="1">
      <alignment vertical="center"/>
    </xf>
    <xf numFmtId="165" fontId="31" fillId="0" borderId="26" xfId="32" applyNumberFormat="1" applyFont="1" applyBorder="1" applyAlignment="1">
      <alignment vertical="center" textRotation="255"/>
    </xf>
    <xf numFmtId="0" fontId="38" fillId="22" borderId="16" xfId="32" applyFont="1" applyFill="1" applyBorder="1" applyAlignment="1">
      <alignment vertical="top"/>
    </xf>
    <xf numFmtId="0" fontId="31" fillId="0" borderId="14" xfId="32" applyFont="1" applyBorder="1"/>
    <xf numFmtId="0" fontId="31" fillId="0" borderId="14" xfId="32" applyFont="1" applyBorder="1" applyAlignment="1">
      <alignment textRotation="255"/>
    </xf>
    <xf numFmtId="0" fontId="36" fillId="24" borderId="65" xfId="32" applyFont="1" applyFill="1" applyBorder="1" applyAlignment="1">
      <alignment vertical="center"/>
    </xf>
    <xf numFmtId="0" fontId="31" fillId="0" borderId="27" xfId="0" applyFont="1" applyBorder="1">
      <alignment vertical="center"/>
    </xf>
    <xf numFmtId="0" fontId="31" fillId="24" borderId="30" xfId="32" applyFont="1" applyFill="1" applyBorder="1" applyAlignment="1">
      <alignment horizontal="right" vertical="center"/>
    </xf>
    <xf numFmtId="2" fontId="1" fillId="0" borderId="0" xfId="29" applyNumberFormat="1" applyFont="1" applyAlignment="1">
      <alignment horizontal="left"/>
    </xf>
    <xf numFmtId="0" fontId="1" fillId="0" borderId="0" xfId="29" applyFont="1" applyAlignment="1">
      <alignment horizontal="left"/>
    </xf>
    <xf numFmtId="0" fontId="31" fillId="24" borderId="31" xfId="32" applyFont="1" applyFill="1" applyBorder="1" applyAlignment="1">
      <alignment horizontal="right" vertical="center"/>
    </xf>
    <xf numFmtId="0" fontId="36" fillId="24" borderId="35" xfId="32" applyFont="1" applyFill="1" applyBorder="1" applyAlignment="1">
      <alignment vertical="center"/>
    </xf>
    <xf numFmtId="0" fontId="31" fillId="24" borderId="70" xfId="32" applyFont="1" applyFill="1" applyBorder="1" applyAlignment="1">
      <alignment vertical="center"/>
    </xf>
    <xf numFmtId="0" fontId="31" fillId="0" borderId="72" xfId="0" applyFont="1" applyBorder="1">
      <alignment vertical="center"/>
    </xf>
    <xf numFmtId="164" fontId="38" fillId="23" borderId="17" xfId="32" applyNumberFormat="1" applyFont="1" applyFill="1" applyBorder="1" applyAlignment="1">
      <alignment horizontal="center" vertical="center"/>
    </xf>
    <xf numFmtId="0" fontId="38" fillId="22" borderId="67" xfId="32" applyFont="1" applyFill="1" applyBorder="1" applyAlignment="1">
      <alignment horizontal="center"/>
    </xf>
    <xf numFmtId="0" fontId="39" fillId="22" borderId="67" xfId="32" applyFont="1" applyFill="1" applyBorder="1" applyAlignment="1">
      <alignment horizontal="center"/>
    </xf>
    <xf numFmtId="0" fontId="38" fillId="22" borderId="67" xfId="32" applyFont="1" applyFill="1" applyBorder="1" applyAlignment="1">
      <alignment horizontal="center" vertical="top" textRotation="180"/>
    </xf>
    <xf numFmtId="0" fontId="36" fillId="24" borderId="27" xfId="32" applyFont="1" applyFill="1" applyBorder="1" applyAlignment="1">
      <alignment horizontal="left" vertical="top"/>
    </xf>
    <xf numFmtId="0" fontId="31" fillId="24" borderId="28" xfId="32" applyFont="1" applyFill="1" applyBorder="1" applyAlignment="1">
      <alignment horizontal="center" vertical="top"/>
    </xf>
    <xf numFmtId="0" fontId="31" fillId="24" borderId="29" xfId="32" applyFont="1" applyFill="1" applyBorder="1" applyAlignment="1">
      <alignment horizontal="right" vertical="top"/>
    </xf>
    <xf numFmtId="0" fontId="37" fillId="25" borderId="0" xfId="32" applyFont="1" applyFill="1" applyAlignment="1">
      <alignment horizontal="right"/>
    </xf>
    <xf numFmtId="0" fontId="36" fillId="0" borderId="26" xfId="32" applyFont="1" applyBorder="1" applyAlignment="1">
      <alignment horizontal="center"/>
    </xf>
    <xf numFmtId="0" fontId="36" fillId="0" borderId="0" xfId="32" applyFont="1" applyAlignment="1">
      <alignment horizontal="center"/>
    </xf>
    <xf numFmtId="0" fontId="38" fillId="22" borderId="0" xfId="32" applyFont="1" applyFill="1" applyAlignment="1">
      <alignment vertical="top"/>
    </xf>
    <xf numFmtId="0" fontId="38" fillId="0" borderId="0" xfId="32" applyFont="1" applyAlignment="1">
      <alignment vertical="top"/>
    </xf>
    <xf numFmtId="0" fontId="31" fillId="24" borderId="70" xfId="32" applyFont="1" applyFill="1" applyBorder="1" applyAlignment="1">
      <alignment horizontal="center" vertical="top"/>
    </xf>
    <xf numFmtId="0" fontId="31" fillId="24" borderId="60" xfId="32" applyFont="1" applyFill="1" applyBorder="1" applyAlignment="1">
      <alignment horizontal="right" vertical="top"/>
    </xf>
    <xf numFmtId="0" fontId="36" fillId="24" borderId="30" xfId="32" applyFont="1" applyFill="1" applyBorder="1" applyAlignment="1">
      <alignment horizontal="left" vertical="top"/>
    </xf>
    <xf numFmtId="0" fontId="31" fillId="24" borderId="31" xfId="32" applyFont="1" applyFill="1" applyBorder="1" applyAlignment="1">
      <alignment horizontal="center" vertical="top"/>
    </xf>
    <xf numFmtId="0" fontId="31" fillId="24" borderId="32" xfId="32" applyFont="1" applyFill="1" applyBorder="1" applyAlignment="1">
      <alignment horizontal="right" vertical="top"/>
    </xf>
    <xf numFmtId="0" fontId="36" fillId="0" borderId="26" xfId="32" applyFont="1" applyBorder="1" applyAlignment="1">
      <alignment vertical="center"/>
    </xf>
    <xf numFmtId="43" fontId="36" fillId="0" borderId="26" xfId="35" applyFont="1" applyBorder="1" applyAlignment="1">
      <alignment vertical="center"/>
    </xf>
    <xf numFmtId="0" fontId="31" fillId="25" borderId="33" xfId="32" applyFont="1" applyFill="1" applyBorder="1" applyAlignment="1">
      <alignment horizontal="left" vertical="center"/>
    </xf>
    <xf numFmtId="0" fontId="36" fillId="24" borderId="0" xfId="32" applyFont="1" applyFill="1" applyAlignment="1">
      <alignment vertical="center"/>
    </xf>
    <xf numFmtId="0" fontId="31" fillId="24" borderId="27" xfId="32" applyFont="1" applyFill="1" applyBorder="1" applyAlignment="1">
      <alignment horizontal="right" vertical="center"/>
    </xf>
    <xf numFmtId="0" fontId="31" fillId="24" borderId="35" xfId="32" applyFont="1" applyFill="1" applyBorder="1" applyAlignment="1">
      <alignment horizontal="right" vertical="center"/>
    </xf>
    <xf numFmtId="0" fontId="36" fillId="24" borderId="70" xfId="32" applyFont="1" applyFill="1" applyBorder="1" applyAlignment="1">
      <alignment vertical="center"/>
    </xf>
    <xf numFmtId="0" fontId="36" fillId="24" borderId="60" xfId="32" applyFont="1" applyFill="1" applyBorder="1" applyAlignment="1">
      <alignment vertical="center"/>
    </xf>
    <xf numFmtId="0" fontId="31" fillId="0" borderId="33" xfId="32" applyFont="1" applyBorder="1" applyAlignment="1">
      <alignment horizontal="center" vertical="center"/>
    </xf>
    <xf numFmtId="0" fontId="31" fillId="0" borderId="14" xfId="32" applyFont="1" applyBorder="1" applyAlignment="1">
      <alignment vertical="center"/>
    </xf>
    <xf numFmtId="0" fontId="31" fillId="0" borderId="14" xfId="32" applyFont="1" applyBorder="1" applyAlignment="1">
      <alignment vertical="center" textRotation="255"/>
    </xf>
    <xf numFmtId="0" fontId="14" fillId="20" borderId="0" xfId="32" applyFont="1" applyFill="1" applyAlignment="1">
      <alignment horizontal="center" vertical="center"/>
    </xf>
    <xf numFmtId="0" fontId="16" fillId="20" borderId="47" xfId="31" applyFont="1" applyFill="1" applyBorder="1" applyAlignment="1">
      <alignment wrapText="1"/>
    </xf>
    <xf numFmtId="0" fontId="8" fillId="20" borderId="19" xfId="32" quotePrefix="1" applyFont="1" applyFill="1" applyBorder="1" applyAlignment="1">
      <alignment horizontal="center"/>
    </xf>
    <xf numFmtId="1" fontId="12" fillId="20" borderId="21" xfId="32" applyNumberFormat="1" applyFont="1" applyFill="1" applyBorder="1" applyAlignment="1">
      <alignment vertical="center" wrapText="1"/>
    </xf>
    <xf numFmtId="0" fontId="21" fillId="20" borderId="24" xfId="32" applyFont="1" applyFill="1" applyBorder="1" applyAlignment="1">
      <alignment horizontal="left" vertical="top" wrapText="1"/>
    </xf>
    <xf numFmtId="0" fontId="21" fillId="20" borderId="11" xfId="32" applyFont="1" applyFill="1" applyBorder="1" applyAlignment="1">
      <alignment horizontal="left" vertical="top" wrapText="1"/>
    </xf>
    <xf numFmtId="0" fontId="21" fillId="20" borderId="25" xfId="32" applyFont="1" applyFill="1" applyBorder="1" applyAlignment="1">
      <alignment horizontal="left" vertical="top" wrapText="1"/>
    </xf>
    <xf numFmtId="1" fontId="12" fillId="20" borderId="24" xfId="32" applyNumberFormat="1" applyFont="1" applyFill="1" applyBorder="1"/>
    <xf numFmtId="0" fontId="21" fillId="20" borderId="24" xfId="32" applyFont="1" applyFill="1" applyBorder="1" applyAlignment="1">
      <alignment horizontal="left"/>
    </xf>
    <xf numFmtId="0" fontId="21" fillId="20" borderId="11" xfId="32" applyFont="1" applyFill="1" applyBorder="1" applyAlignment="1">
      <alignment horizontal="left"/>
    </xf>
    <xf numFmtId="0" fontId="21" fillId="20" borderId="25" xfId="32" applyFont="1" applyFill="1" applyBorder="1" applyAlignment="1">
      <alignment horizontal="left"/>
    </xf>
    <xf numFmtId="1" fontId="12" fillId="20" borderId="24" xfId="32" applyNumberFormat="1" applyFont="1" applyFill="1" applyBorder="1" applyAlignment="1">
      <alignment horizontal="left"/>
    </xf>
    <xf numFmtId="1" fontId="12" fillId="20" borderId="11" xfId="32" applyNumberFormat="1" applyFont="1" applyFill="1" applyBorder="1" applyAlignment="1">
      <alignment horizontal="left"/>
    </xf>
    <xf numFmtId="1" fontId="12" fillId="20" borderId="25" xfId="32" applyNumberFormat="1" applyFont="1" applyFill="1" applyBorder="1" applyAlignment="1">
      <alignment horizontal="left"/>
    </xf>
    <xf numFmtId="0" fontId="21" fillId="20" borderId="21" xfId="32" applyFont="1" applyFill="1" applyBorder="1" applyAlignment="1">
      <alignment horizontal="left"/>
    </xf>
    <xf numFmtId="0" fontId="12" fillId="20" borderId="21" xfId="32" applyFont="1" applyFill="1" applyBorder="1" applyAlignment="1">
      <alignment horizontal="left"/>
    </xf>
    <xf numFmtId="14" fontId="21" fillId="20" borderId="24" xfId="32" applyNumberFormat="1" applyFont="1" applyFill="1" applyBorder="1" applyAlignment="1">
      <alignment horizontal="left" vertical="top"/>
    </xf>
    <xf numFmtId="14" fontId="21" fillId="20" borderId="11" xfId="32" applyNumberFormat="1" applyFont="1" applyFill="1" applyBorder="1" applyAlignment="1">
      <alignment horizontal="left" vertical="top"/>
    </xf>
    <xf numFmtId="14" fontId="21" fillId="20" borderId="25" xfId="32" applyNumberFormat="1" applyFont="1" applyFill="1" applyBorder="1" applyAlignment="1">
      <alignment horizontal="left" vertical="top"/>
    </xf>
    <xf numFmtId="0" fontId="7" fillId="20" borderId="0" xfId="30" applyFont="1" applyFill="1" applyAlignment="1">
      <alignment horizontal="center"/>
    </xf>
    <xf numFmtId="0" fontId="12" fillId="20" borderId="24" xfId="32" applyFont="1" applyFill="1" applyBorder="1" applyAlignment="1">
      <alignment horizontal="center"/>
    </xf>
    <xf numFmtId="0" fontId="12" fillId="20" borderId="11" xfId="32" applyFont="1" applyFill="1" applyBorder="1" applyAlignment="1">
      <alignment horizontal="center"/>
    </xf>
    <xf numFmtId="0" fontId="12" fillId="20" borderId="25" xfId="32" applyFont="1" applyFill="1" applyBorder="1" applyAlignment="1">
      <alignment horizontal="center"/>
    </xf>
    <xf numFmtId="0" fontId="15" fillId="20" borderId="40" xfId="31" applyFont="1" applyFill="1" applyBorder="1" applyAlignment="1">
      <alignment horizontal="left" wrapText="1"/>
    </xf>
    <xf numFmtId="0" fontId="15" fillId="20" borderId="38" xfId="31" applyFont="1" applyFill="1" applyBorder="1" applyAlignment="1">
      <alignment horizontal="left" wrapText="1"/>
    </xf>
    <xf numFmtId="49" fontId="16" fillId="20" borderId="37" xfId="31" applyNumberFormat="1" applyFont="1" applyFill="1" applyBorder="1" applyAlignment="1">
      <alignment horizontal="left" wrapText="1"/>
    </xf>
    <xf numFmtId="0" fontId="16" fillId="20" borderId="38" xfId="31" applyFont="1" applyFill="1" applyBorder="1" applyAlignment="1">
      <alignment horizontal="left" wrapText="1"/>
    </xf>
    <xf numFmtId="0" fontId="16" fillId="20" borderId="41" xfId="31" applyFont="1" applyFill="1" applyBorder="1" applyAlignment="1">
      <alignment horizontal="left" wrapText="1"/>
    </xf>
    <xf numFmtId="0" fontId="15" fillId="20" borderId="42" xfId="31" applyFont="1" applyFill="1" applyBorder="1" applyAlignment="1">
      <alignment horizontal="left" wrapText="1"/>
    </xf>
    <xf numFmtId="0" fontId="15" fillId="20" borderId="43" xfId="31" applyFont="1" applyFill="1" applyBorder="1" applyAlignment="1">
      <alignment horizontal="left" wrapText="1"/>
    </xf>
    <xf numFmtId="49" fontId="14" fillId="20" borderId="37" xfId="31" applyNumberFormat="1" applyFont="1" applyFill="1" applyBorder="1" applyAlignment="1">
      <alignment horizontal="center" wrapText="1"/>
    </xf>
    <xf numFmtId="0" fontId="14" fillId="20" borderId="38" xfId="31" applyFont="1" applyFill="1" applyBorder="1" applyAlignment="1">
      <alignment horizontal="center" wrapText="1"/>
    </xf>
    <xf numFmtId="0" fontId="14" fillId="20" borderId="41" xfId="31" applyFont="1" applyFill="1" applyBorder="1" applyAlignment="1">
      <alignment horizontal="center" wrapText="1"/>
    </xf>
    <xf numFmtId="0" fontId="15" fillId="20" borderId="45" xfId="31" applyFont="1" applyFill="1" applyBorder="1" applyAlignment="1">
      <alignment horizontal="left" wrapText="1"/>
    </xf>
    <xf numFmtId="0" fontId="15" fillId="20" borderId="25" xfId="31" applyFont="1" applyFill="1" applyBorder="1" applyAlignment="1">
      <alignment horizontal="left" wrapText="1"/>
    </xf>
    <xf numFmtId="0" fontId="16" fillId="20" borderId="46" xfId="31" applyFont="1" applyFill="1" applyBorder="1" applyAlignment="1">
      <alignment horizontal="left" wrapText="1"/>
    </xf>
    <xf numFmtId="0" fontId="16" fillId="20" borderId="9" xfId="31" applyFont="1" applyFill="1" applyBorder="1" applyAlignment="1">
      <alignment horizontal="left" wrapText="1"/>
    </xf>
    <xf numFmtId="0" fontId="16" fillId="20" borderId="47" xfId="31" applyFont="1" applyFill="1" applyBorder="1" applyAlignment="1">
      <alignment horizontal="left" wrapText="1"/>
    </xf>
    <xf numFmtId="0" fontId="15" fillId="20" borderId="27" xfId="31" applyFont="1" applyFill="1" applyBorder="1" applyAlignment="1">
      <alignment horizontal="left" wrapText="1"/>
    </xf>
    <xf numFmtId="0" fontId="15" fillId="20" borderId="28" xfId="31" applyFont="1" applyFill="1" applyBorder="1" applyAlignment="1">
      <alignment horizontal="left" wrapText="1"/>
    </xf>
    <xf numFmtId="0" fontId="15" fillId="20" borderId="29" xfId="31" applyFont="1" applyFill="1" applyBorder="1" applyAlignment="1">
      <alignment horizontal="left" wrapText="1"/>
    </xf>
    <xf numFmtId="0" fontId="14" fillId="20" borderId="53" xfId="32" applyFont="1" applyFill="1" applyBorder="1" applyAlignment="1">
      <alignment horizontal="center" vertical="center"/>
    </xf>
    <xf numFmtId="0" fontId="14" fillId="20" borderId="54" xfId="32" applyFont="1" applyFill="1" applyBorder="1" applyAlignment="1">
      <alignment horizontal="center" vertical="center"/>
    </xf>
    <xf numFmtId="0" fontId="14" fillId="20" borderId="55" xfId="32" applyFont="1" applyFill="1" applyBorder="1" applyAlignment="1">
      <alignment horizontal="center" vertical="center"/>
    </xf>
    <xf numFmtId="0" fontId="14" fillId="20" borderId="56" xfId="32" applyFont="1" applyFill="1" applyBorder="1" applyAlignment="1">
      <alignment horizontal="center" vertical="center"/>
    </xf>
    <xf numFmtId="0" fontId="14" fillId="20" borderId="57" xfId="32" applyFont="1" applyFill="1" applyBorder="1" applyAlignment="1">
      <alignment horizontal="center" vertical="center"/>
    </xf>
    <xf numFmtId="0" fontId="14" fillId="20" borderId="20" xfId="32" applyFont="1" applyFill="1" applyBorder="1" applyAlignment="1">
      <alignment horizontal="center" vertical="center"/>
    </xf>
    <xf numFmtId="0" fontId="16" fillId="20" borderId="24" xfId="31" applyFont="1" applyFill="1" applyBorder="1" applyAlignment="1">
      <alignment horizontal="center" wrapText="1"/>
    </xf>
    <xf numFmtId="0" fontId="16" fillId="20" borderId="11" xfId="31" applyFont="1" applyFill="1" applyBorder="1" applyAlignment="1">
      <alignment horizontal="center" wrapText="1"/>
    </xf>
    <xf numFmtId="0" fontId="14" fillId="20" borderId="48" xfId="31" applyFont="1" applyFill="1" applyBorder="1" applyAlignment="1">
      <alignment horizontal="center" wrapText="1"/>
    </xf>
    <xf numFmtId="0" fontId="14" fillId="20" borderId="11" xfId="31" applyFont="1" applyFill="1" applyBorder="1" applyAlignment="1">
      <alignment horizontal="center" wrapText="1"/>
    </xf>
    <xf numFmtId="0" fontId="14" fillId="20" borderId="44" xfId="31" applyFont="1" applyFill="1" applyBorder="1" applyAlignment="1">
      <alignment horizontal="center" wrapText="1"/>
    </xf>
    <xf numFmtId="0" fontId="16" fillId="20" borderId="50" xfId="31" applyFont="1" applyFill="1" applyBorder="1" applyAlignment="1">
      <alignment horizontal="left" wrapText="1"/>
    </xf>
    <xf numFmtId="0" fontId="16" fillId="20" borderId="51" xfId="31" applyFont="1" applyFill="1" applyBorder="1" applyAlignment="1">
      <alignment horizontal="left" wrapText="1"/>
    </xf>
    <xf numFmtId="0" fontId="16" fillId="20" borderId="75" xfId="31" applyFont="1" applyFill="1" applyBorder="1" applyAlignment="1">
      <alignment horizontal="left" wrapText="1"/>
    </xf>
    <xf numFmtId="0" fontId="15" fillId="20" borderId="45" xfId="32" applyFont="1" applyFill="1" applyBorder="1" applyAlignment="1">
      <alignment horizontal="center" vertical="center"/>
    </xf>
    <xf numFmtId="0" fontId="15" fillId="20" borderId="25" xfId="32" applyFont="1" applyFill="1" applyBorder="1" applyAlignment="1">
      <alignment horizontal="center" vertical="center"/>
    </xf>
    <xf numFmtId="0" fontId="15" fillId="20" borderId="24" xfId="32" applyFont="1" applyFill="1" applyBorder="1" applyAlignment="1">
      <alignment horizontal="center" vertical="center" wrapText="1"/>
    </xf>
    <xf numFmtId="0" fontId="15" fillId="20" borderId="11" xfId="32" applyFont="1" applyFill="1" applyBorder="1" applyAlignment="1">
      <alignment horizontal="center" vertical="center" wrapText="1"/>
    </xf>
    <xf numFmtId="0" fontId="15" fillId="20" borderId="25" xfId="32" applyFont="1" applyFill="1" applyBorder="1" applyAlignment="1">
      <alignment horizontal="center" vertical="center" wrapText="1"/>
    </xf>
    <xf numFmtId="0" fontId="15" fillId="20" borderId="44" xfId="32" applyFont="1" applyFill="1" applyBorder="1" applyAlignment="1">
      <alignment horizontal="center" vertical="center" wrapText="1"/>
    </xf>
    <xf numFmtId="0" fontId="15" fillId="20" borderId="48" xfId="32" applyFont="1" applyFill="1" applyBorder="1" applyAlignment="1">
      <alignment horizontal="center" vertical="center" wrapText="1"/>
    </xf>
    <xf numFmtId="0" fontId="14" fillId="0" borderId="12" xfId="32" applyFont="1" applyBorder="1" applyAlignment="1">
      <alignment horizontal="left"/>
    </xf>
    <xf numFmtId="0" fontId="14" fillId="0" borderId="26" xfId="32" applyFont="1" applyBorder="1" applyAlignment="1">
      <alignment horizontal="left"/>
    </xf>
    <xf numFmtId="0" fontId="14" fillId="0" borderId="26" xfId="32" applyFont="1" applyBorder="1" applyAlignment="1">
      <alignment horizontal="left" vertical="top"/>
    </xf>
    <xf numFmtId="0" fontId="14" fillId="0" borderId="14" xfId="32" applyFont="1" applyBorder="1" applyAlignment="1">
      <alignment horizontal="left" vertical="top"/>
    </xf>
    <xf numFmtId="0" fontId="15" fillId="20" borderId="52" xfId="32" applyFont="1" applyFill="1" applyBorder="1" applyAlignment="1">
      <alignment horizontal="center" vertical="center" wrapText="1"/>
    </xf>
    <xf numFmtId="0" fontId="14" fillId="0" borderId="48" xfId="32" applyFont="1" applyBorder="1" applyAlignment="1">
      <alignment horizontal="center"/>
    </xf>
    <xf numFmtId="0" fontId="14" fillId="0" borderId="11" xfId="32" applyFont="1" applyBorder="1" applyAlignment="1">
      <alignment horizontal="center"/>
    </xf>
    <xf numFmtId="0" fontId="14" fillId="0" borderId="44" xfId="32" applyFont="1" applyBorder="1" applyAlignment="1">
      <alignment horizontal="center"/>
    </xf>
    <xf numFmtId="0" fontId="14" fillId="20" borderId="49" xfId="31" applyFont="1" applyFill="1" applyBorder="1" applyAlignment="1">
      <alignment horizontal="center" wrapText="1"/>
    </xf>
    <xf numFmtId="49" fontId="14" fillId="20" borderId="38" xfId="31" applyNumberFormat="1" applyFont="1" applyFill="1" applyBorder="1" applyAlignment="1">
      <alignment horizontal="center" wrapText="1"/>
    </xf>
    <xf numFmtId="0" fontId="14" fillId="20" borderId="39" xfId="31" applyFont="1" applyFill="1" applyBorder="1" applyAlignment="1">
      <alignment horizontal="center" wrapText="1"/>
    </xf>
    <xf numFmtId="0" fontId="14" fillId="20" borderId="58" xfId="32" applyFont="1" applyFill="1" applyBorder="1" applyAlignment="1">
      <alignment horizontal="center" vertical="center"/>
    </xf>
    <xf numFmtId="0" fontId="14" fillId="0" borderId="29" xfId="32" applyFont="1" applyBorder="1" applyAlignment="1">
      <alignment horizontal="left"/>
    </xf>
    <xf numFmtId="0" fontId="14" fillId="0" borderId="29" xfId="32" applyFont="1" applyBorder="1" applyAlignment="1">
      <alignment horizontal="left" vertical="top"/>
    </xf>
    <xf numFmtId="0" fontId="14" fillId="0" borderId="60" xfId="32" applyFont="1" applyBorder="1" applyAlignment="1">
      <alignment horizontal="left" vertical="top"/>
    </xf>
    <xf numFmtId="0" fontId="14" fillId="0" borderId="68" xfId="32" applyFont="1" applyBorder="1" applyAlignment="1">
      <alignment horizontal="center" vertical="center"/>
    </xf>
    <xf numFmtId="0" fontId="14" fillId="0" borderId="35" xfId="32" applyFont="1" applyBorder="1" applyAlignment="1">
      <alignment horizontal="center" vertical="center"/>
    </xf>
    <xf numFmtId="0" fontId="14" fillId="0" borderId="65" xfId="32" applyFont="1" applyBorder="1" applyAlignment="1">
      <alignment horizontal="center" vertical="center"/>
    </xf>
    <xf numFmtId="0" fontId="14" fillId="0" borderId="66" xfId="32" applyFont="1" applyBorder="1" applyAlignment="1">
      <alignment horizontal="center" vertical="center"/>
    </xf>
    <xf numFmtId="0" fontId="14" fillId="0" borderId="0" xfId="32" applyFont="1" applyAlignment="1">
      <alignment horizontal="center" vertical="center"/>
    </xf>
    <xf numFmtId="0" fontId="14" fillId="0" borderId="69" xfId="32" applyFont="1" applyBorder="1" applyAlignment="1">
      <alignment horizontal="center" vertical="center"/>
    </xf>
    <xf numFmtId="0" fontId="14" fillId="0" borderId="30" xfId="32" applyFont="1" applyBorder="1" applyAlignment="1">
      <alignment horizontal="center" vertical="center"/>
    </xf>
    <xf numFmtId="0" fontId="14" fillId="0" borderId="31" xfId="32" applyFont="1" applyBorder="1" applyAlignment="1">
      <alignment horizontal="center" vertical="center"/>
    </xf>
    <xf numFmtId="0" fontId="14" fillId="0" borderId="32" xfId="32" applyFont="1" applyBorder="1" applyAlignment="1">
      <alignment horizontal="center" vertical="center"/>
    </xf>
    <xf numFmtId="0" fontId="32" fillId="20" borderId="40" xfId="31" applyFont="1" applyFill="1" applyBorder="1" applyAlignment="1">
      <alignment horizontal="left" wrapText="1"/>
    </xf>
    <xf numFmtId="0" fontId="32" fillId="20" borderId="41" xfId="31" applyFont="1" applyFill="1" applyBorder="1" applyAlignment="1">
      <alignment horizontal="left" wrapText="1"/>
    </xf>
    <xf numFmtId="49" fontId="33" fillId="20" borderId="37" xfId="31" applyNumberFormat="1" applyFont="1" applyFill="1" applyBorder="1" applyAlignment="1">
      <alignment horizontal="left" wrapText="1"/>
    </xf>
    <xf numFmtId="0" fontId="33" fillId="20" borderId="38" xfId="31" applyFont="1" applyFill="1" applyBorder="1" applyAlignment="1">
      <alignment horizontal="left" wrapText="1"/>
    </xf>
    <xf numFmtId="0" fontId="33" fillId="20" borderId="41" xfId="31" applyFont="1" applyFill="1" applyBorder="1" applyAlignment="1">
      <alignment horizontal="left" wrapText="1"/>
    </xf>
    <xf numFmtId="0" fontId="32" fillId="20" borderId="42" xfId="31" applyFont="1" applyFill="1" applyBorder="1" applyAlignment="1">
      <alignment horizontal="left" wrapText="1"/>
    </xf>
    <xf numFmtId="0" fontId="32" fillId="20" borderId="43" xfId="31" applyFont="1" applyFill="1" applyBorder="1" applyAlignment="1">
      <alignment horizontal="left" wrapText="1"/>
    </xf>
    <xf numFmtId="49" fontId="26" fillId="20" borderId="37" xfId="31" applyNumberFormat="1" applyFont="1" applyFill="1" applyBorder="1" applyAlignment="1">
      <alignment horizontal="center" wrapText="1"/>
    </xf>
    <xf numFmtId="0" fontId="26" fillId="20" borderId="38" xfId="31" applyFont="1" applyFill="1" applyBorder="1" applyAlignment="1">
      <alignment horizontal="center" wrapText="1"/>
    </xf>
    <xf numFmtId="0" fontId="26" fillId="20" borderId="39" xfId="31" applyFont="1" applyFill="1" applyBorder="1" applyAlignment="1">
      <alignment horizontal="center" wrapText="1"/>
    </xf>
    <xf numFmtId="0" fontId="32" fillId="20" borderId="61" xfId="31" applyFont="1" applyFill="1" applyBorder="1" applyAlignment="1">
      <alignment horizontal="left" wrapText="1"/>
    </xf>
    <xf numFmtId="0" fontId="32" fillId="20" borderId="62" xfId="31" applyFont="1" applyFill="1" applyBorder="1" applyAlignment="1">
      <alignment horizontal="left" wrapText="1"/>
    </xf>
    <xf numFmtId="0" fontId="33" fillId="20" borderId="46" xfId="31" applyFont="1" applyFill="1" applyBorder="1" applyAlignment="1">
      <alignment horizontal="left" wrapText="1"/>
    </xf>
    <xf numFmtId="0" fontId="33" fillId="20" borderId="9" xfId="31" applyFont="1" applyFill="1" applyBorder="1" applyAlignment="1">
      <alignment horizontal="left" wrapText="1"/>
    </xf>
    <xf numFmtId="0" fontId="33" fillId="20" borderId="47" xfId="31" applyFont="1" applyFill="1" applyBorder="1" applyAlignment="1">
      <alignment horizontal="left" wrapText="1"/>
    </xf>
    <xf numFmtId="0" fontId="32" fillId="20" borderId="27" xfId="31" applyFont="1" applyFill="1" applyBorder="1" applyAlignment="1">
      <alignment horizontal="left" wrapText="1"/>
    </xf>
    <xf numFmtId="0" fontId="32" fillId="20" borderId="28" xfId="31" applyFont="1" applyFill="1" applyBorder="1" applyAlignment="1">
      <alignment horizontal="left" wrapText="1"/>
    </xf>
    <xf numFmtId="0" fontId="32" fillId="20" borderId="29" xfId="31" applyFont="1" applyFill="1" applyBorder="1" applyAlignment="1">
      <alignment horizontal="left" wrapText="1"/>
    </xf>
    <xf numFmtId="0" fontId="32" fillId="20" borderId="45" xfId="31" applyFont="1" applyFill="1" applyBorder="1" applyAlignment="1">
      <alignment horizontal="left" wrapText="1"/>
    </xf>
    <xf numFmtId="0" fontId="32" fillId="20" borderId="25" xfId="31" applyFont="1" applyFill="1" applyBorder="1" applyAlignment="1">
      <alignment horizontal="left" wrapText="1"/>
    </xf>
    <xf numFmtId="0" fontId="33" fillId="20" borderId="24" xfId="31" applyFont="1" applyFill="1" applyBorder="1" applyAlignment="1">
      <alignment horizontal="center" wrapText="1"/>
    </xf>
    <xf numFmtId="0" fontId="33" fillId="20" borderId="11" xfId="31" applyFont="1" applyFill="1" applyBorder="1" applyAlignment="1">
      <alignment horizontal="center" wrapText="1"/>
    </xf>
    <xf numFmtId="0" fontId="26" fillId="20" borderId="48" xfId="31" applyFont="1" applyFill="1" applyBorder="1" applyAlignment="1">
      <alignment horizontal="center" wrapText="1"/>
    </xf>
    <xf numFmtId="0" fontId="26" fillId="20" borderId="11" xfId="31" applyFont="1" applyFill="1" applyBorder="1" applyAlignment="1">
      <alignment horizontal="center" wrapText="1"/>
    </xf>
    <xf numFmtId="0" fontId="26" fillId="20" borderId="49" xfId="31" applyFont="1" applyFill="1" applyBorder="1" applyAlignment="1">
      <alignment horizontal="center" wrapText="1"/>
    </xf>
    <xf numFmtId="0" fontId="33" fillId="20" borderId="50" xfId="31" applyFont="1" applyFill="1" applyBorder="1" applyAlignment="1">
      <alignment horizontal="left" wrapText="1"/>
    </xf>
    <xf numFmtId="0" fontId="33" fillId="20" borderId="51" xfId="31" applyFont="1" applyFill="1" applyBorder="1" applyAlignment="1">
      <alignment horizontal="left" wrapText="1"/>
    </xf>
    <xf numFmtId="0" fontId="32" fillId="20" borderId="24" xfId="32" applyFont="1" applyFill="1" applyBorder="1" applyAlignment="1">
      <alignment horizontal="center" vertical="center" wrapText="1"/>
    </xf>
    <xf numFmtId="0" fontId="32" fillId="20" borderId="11" xfId="32" applyFont="1" applyFill="1" applyBorder="1" applyAlignment="1">
      <alignment horizontal="center" vertical="center" wrapText="1"/>
    </xf>
    <xf numFmtId="0" fontId="32" fillId="20" borderId="44" xfId="32" applyFont="1" applyFill="1" applyBorder="1" applyAlignment="1">
      <alignment horizontal="center" vertical="center" wrapText="1"/>
    </xf>
    <xf numFmtId="0" fontId="32" fillId="20" borderId="48" xfId="32" applyFont="1" applyFill="1" applyBorder="1" applyAlignment="1">
      <alignment horizontal="center" vertical="center" wrapText="1"/>
    </xf>
    <xf numFmtId="0" fontId="32" fillId="20" borderId="52" xfId="32" applyFont="1" applyFill="1" applyBorder="1" applyAlignment="1">
      <alignment horizontal="center" vertical="center" wrapText="1"/>
    </xf>
    <xf numFmtId="0" fontId="26" fillId="20" borderId="55" xfId="32" applyFont="1" applyFill="1" applyBorder="1" applyAlignment="1">
      <alignment horizontal="center" vertical="center"/>
    </xf>
    <xf numFmtId="0" fontId="26" fillId="20" borderId="56" xfId="32" applyFont="1" applyFill="1" applyBorder="1" applyAlignment="1">
      <alignment horizontal="center" vertical="center"/>
    </xf>
    <xf numFmtId="0" fontId="26" fillId="20" borderId="54" xfId="32" applyFont="1" applyFill="1" applyBorder="1" applyAlignment="1">
      <alignment horizontal="center" vertical="center"/>
    </xf>
    <xf numFmtId="0" fontId="26" fillId="20" borderId="57" xfId="32" applyFont="1" applyFill="1" applyBorder="1" applyAlignment="1">
      <alignment horizontal="center" vertical="center"/>
    </xf>
    <xf numFmtId="0" fontId="26" fillId="20" borderId="20" xfId="32" applyFont="1" applyFill="1" applyBorder="1" applyAlignment="1">
      <alignment horizontal="center" vertical="center"/>
    </xf>
    <xf numFmtId="0" fontId="26" fillId="20" borderId="58" xfId="32" applyFont="1" applyFill="1" applyBorder="1" applyAlignment="1">
      <alignment horizontal="center" vertical="center"/>
    </xf>
    <xf numFmtId="0" fontId="26" fillId="0" borderId="29" xfId="32" applyFont="1" applyBorder="1" applyAlignment="1">
      <alignment horizontal="left"/>
    </xf>
    <xf numFmtId="0" fontId="26" fillId="0" borderId="26" xfId="32" applyFont="1" applyBorder="1" applyAlignment="1">
      <alignment horizontal="left"/>
    </xf>
    <xf numFmtId="0" fontId="26" fillId="0" borderId="29" xfId="32" applyFont="1" applyBorder="1" applyAlignment="1">
      <alignment horizontal="left" vertical="top"/>
    </xf>
    <xf numFmtId="0" fontId="26" fillId="0" borderId="26" xfId="32" applyFont="1" applyBorder="1" applyAlignment="1">
      <alignment horizontal="left" vertical="top"/>
    </xf>
    <xf numFmtId="0" fontId="26" fillId="0" borderId="60" xfId="32" applyFont="1" applyBorder="1" applyAlignment="1">
      <alignment horizontal="left" vertical="top"/>
    </xf>
    <xf numFmtId="0" fontId="26" fillId="0" borderId="14" xfId="32" applyFont="1" applyBorder="1" applyAlignment="1">
      <alignment horizontal="left" vertical="top"/>
    </xf>
    <xf numFmtId="0" fontId="26" fillId="0" borderId="12" xfId="32" applyFont="1" applyBorder="1" applyAlignment="1">
      <alignment horizontal="left"/>
    </xf>
    <xf numFmtId="0" fontId="32" fillId="20" borderId="45" xfId="32" applyFont="1" applyFill="1" applyBorder="1" applyAlignment="1">
      <alignment horizontal="center" vertical="center"/>
    </xf>
    <xf numFmtId="0" fontId="32" fillId="20" borderId="25" xfId="32" applyFont="1" applyFill="1" applyBorder="1" applyAlignment="1">
      <alignment horizontal="center" vertical="center"/>
    </xf>
    <xf numFmtId="0" fontId="32" fillId="20" borderId="25" xfId="32" applyFont="1" applyFill="1" applyBorder="1" applyAlignment="1">
      <alignment horizontal="center" vertical="center" wrapText="1"/>
    </xf>
    <xf numFmtId="0" fontId="26" fillId="20" borderId="53" xfId="32" applyFont="1" applyFill="1" applyBorder="1" applyAlignment="1">
      <alignment horizontal="center" vertical="center"/>
    </xf>
    <xf numFmtId="0" fontId="24" fillId="22" borderId="13" xfId="32" applyFont="1" applyFill="1" applyBorder="1" applyAlignment="1">
      <alignment horizontal="center" vertical="center"/>
    </xf>
    <xf numFmtId="0" fontId="31" fillId="0" borderId="12" xfId="32" applyFont="1" applyBorder="1" applyAlignment="1">
      <alignment horizontal="left" vertical="center"/>
    </xf>
    <xf numFmtId="0" fontId="31" fillId="0" borderId="26" xfId="32" applyFont="1" applyBorder="1" applyAlignment="1">
      <alignment horizontal="left" vertical="center"/>
    </xf>
    <xf numFmtId="0" fontId="31" fillId="0" borderId="14" xfId="32" applyFont="1" applyBorder="1" applyAlignment="1">
      <alignment horizontal="left" vertical="top"/>
    </xf>
    <xf numFmtId="0" fontId="38" fillId="22" borderId="15" xfId="32" applyFont="1" applyFill="1" applyBorder="1" applyAlignment="1">
      <alignment horizontal="center" vertical="top"/>
    </xf>
    <xf numFmtId="0" fontId="38" fillId="22" borderId="13" xfId="32" applyFont="1" applyFill="1" applyBorder="1" applyAlignment="1">
      <alignment horizontal="center" vertical="top"/>
    </xf>
    <xf numFmtId="0" fontId="38" fillId="22" borderId="71" xfId="32" applyFont="1" applyFill="1" applyBorder="1" applyAlignment="1">
      <alignment horizontal="center" vertical="top"/>
    </xf>
    <xf numFmtId="0" fontId="37" fillId="25" borderId="34" xfId="32" applyFont="1" applyFill="1" applyBorder="1" applyAlignment="1">
      <alignment horizontal="center"/>
    </xf>
    <xf numFmtId="0" fontId="37" fillId="25" borderId="59" xfId="32" applyFont="1" applyFill="1" applyBorder="1" applyAlignment="1">
      <alignment horizontal="center"/>
    </xf>
    <xf numFmtId="0" fontId="36" fillId="28" borderId="0" xfId="0" applyFont="1" applyFill="1" applyAlignment="1">
      <alignment horizontal="center" vertical="center"/>
    </xf>
    <xf numFmtId="0" fontId="31" fillId="28" borderId="0" xfId="0" applyFont="1" applyFill="1" applyAlignment="1">
      <alignment horizontal="center" vertical="center"/>
    </xf>
    <xf numFmtId="0" fontId="36" fillId="20" borderId="40" xfId="31" applyFont="1" applyFill="1" applyBorder="1" applyAlignment="1">
      <alignment horizontal="left" wrapText="1"/>
    </xf>
    <xf numFmtId="0" fontId="36" fillId="20" borderId="38" xfId="31" applyFont="1" applyFill="1" applyBorder="1" applyAlignment="1">
      <alignment horizontal="left" wrapText="1"/>
    </xf>
    <xf numFmtId="49" fontId="37" fillId="20" borderId="37" xfId="31" applyNumberFormat="1" applyFont="1" applyFill="1" applyBorder="1" applyAlignment="1">
      <alignment horizontal="left" wrapText="1"/>
    </xf>
    <xf numFmtId="0" fontId="37" fillId="20" borderId="38" xfId="31" applyFont="1" applyFill="1" applyBorder="1" applyAlignment="1">
      <alignment horizontal="left" wrapText="1"/>
    </xf>
    <xf numFmtId="0" fontId="37" fillId="20" borderId="41" xfId="31" applyFont="1" applyFill="1" applyBorder="1" applyAlignment="1">
      <alignment horizontal="left" wrapText="1"/>
    </xf>
    <xf numFmtId="0" fontId="36" fillId="20" borderId="42" xfId="31" applyFont="1" applyFill="1" applyBorder="1" applyAlignment="1">
      <alignment horizontal="left" wrapText="1"/>
    </xf>
    <xf numFmtId="0" fontId="36" fillId="20" borderId="43" xfId="31" applyFont="1" applyFill="1" applyBorder="1" applyAlignment="1">
      <alignment horizontal="left" wrapText="1"/>
    </xf>
    <xf numFmtId="0" fontId="36" fillId="20" borderId="45" xfId="31" applyFont="1" applyFill="1" applyBorder="1" applyAlignment="1">
      <alignment horizontal="left" wrapText="1"/>
    </xf>
    <xf numFmtId="0" fontId="36" fillId="20" borderId="25" xfId="31" applyFont="1" applyFill="1" applyBorder="1" applyAlignment="1">
      <alignment horizontal="left" wrapText="1"/>
    </xf>
    <xf numFmtId="0" fontId="37" fillId="20" borderId="46" xfId="31" applyFont="1" applyFill="1" applyBorder="1" applyAlignment="1">
      <alignment horizontal="left" wrapText="1"/>
    </xf>
    <xf numFmtId="0" fontId="37" fillId="20" borderId="9" xfId="31" applyFont="1" applyFill="1" applyBorder="1" applyAlignment="1">
      <alignment horizontal="left" wrapText="1"/>
    </xf>
    <xf numFmtId="0" fontId="37" fillId="20" borderId="47" xfId="31" applyFont="1" applyFill="1" applyBorder="1" applyAlignment="1">
      <alignment horizontal="left" wrapText="1"/>
    </xf>
    <xf numFmtId="0" fontId="36" fillId="20" borderId="27" xfId="31" applyFont="1" applyFill="1" applyBorder="1" applyAlignment="1">
      <alignment horizontal="left" wrapText="1"/>
    </xf>
    <xf numFmtId="0" fontId="36" fillId="20" borderId="28" xfId="31" applyFont="1" applyFill="1" applyBorder="1" applyAlignment="1">
      <alignment horizontal="left" wrapText="1"/>
    </xf>
    <xf numFmtId="0" fontId="36" fillId="20" borderId="29" xfId="31" applyFont="1" applyFill="1" applyBorder="1" applyAlignment="1">
      <alignment horizontal="left" wrapText="1"/>
    </xf>
    <xf numFmtId="0" fontId="31" fillId="0" borderId="29" xfId="32" applyFont="1" applyBorder="1" applyAlignment="1">
      <alignment horizontal="left" vertical="center"/>
    </xf>
    <xf numFmtId="0" fontId="31" fillId="0" borderId="60" xfId="32" applyFont="1" applyBorder="1" applyAlignment="1">
      <alignment horizontal="left" vertical="center"/>
    </xf>
    <xf numFmtId="0" fontId="31" fillId="0" borderId="14" xfId="32" applyFont="1" applyBorder="1" applyAlignment="1">
      <alignment horizontal="left" vertical="center"/>
    </xf>
    <xf numFmtId="0" fontId="36" fillId="20" borderId="24" xfId="32" applyFont="1" applyFill="1" applyBorder="1" applyAlignment="1">
      <alignment horizontal="center" vertical="center" wrapText="1"/>
    </xf>
    <xf numFmtId="0" fontId="36" fillId="20" borderId="11" xfId="32" applyFont="1" applyFill="1" applyBorder="1" applyAlignment="1">
      <alignment horizontal="center" vertical="center" wrapText="1"/>
    </xf>
    <xf numFmtId="0" fontId="36" fillId="20" borderId="25" xfId="32" applyFont="1" applyFill="1" applyBorder="1" applyAlignment="1">
      <alignment horizontal="center" vertical="center" wrapText="1"/>
    </xf>
    <xf numFmtId="0" fontId="36" fillId="20" borderId="44" xfId="32" applyFont="1" applyFill="1" applyBorder="1" applyAlignment="1">
      <alignment horizontal="center" vertical="center" wrapText="1"/>
    </xf>
    <xf numFmtId="0" fontId="31" fillId="20" borderId="53" xfId="32" applyFont="1" applyFill="1" applyBorder="1" applyAlignment="1">
      <alignment horizontal="center" vertical="center"/>
    </xf>
    <xf numFmtId="0" fontId="31" fillId="20" borderId="54" xfId="32" applyFont="1" applyFill="1" applyBorder="1" applyAlignment="1">
      <alignment horizontal="center" vertical="center"/>
    </xf>
    <xf numFmtId="0" fontId="31" fillId="0" borderId="33" xfId="32" applyFont="1" applyBorder="1" applyAlignment="1">
      <alignment horizontal="left" vertical="center"/>
    </xf>
    <xf numFmtId="0" fontId="36" fillId="20" borderId="45" xfId="32" applyFont="1" applyFill="1" applyBorder="1" applyAlignment="1">
      <alignment horizontal="center" vertical="center"/>
    </xf>
    <xf numFmtId="0" fontId="36" fillId="20" borderId="25" xfId="32" applyFont="1" applyFill="1" applyBorder="1" applyAlignment="1">
      <alignment horizontal="center" vertical="center"/>
    </xf>
    <xf numFmtId="0" fontId="37" fillId="20" borderId="24" xfId="31" applyFont="1" applyFill="1" applyBorder="1" applyAlignment="1">
      <alignment horizontal="center" wrapText="1"/>
    </xf>
    <xf numFmtId="0" fontId="37" fillId="20" borderId="11" xfId="31" applyFont="1" applyFill="1" applyBorder="1" applyAlignment="1">
      <alignment horizontal="center" wrapText="1"/>
    </xf>
    <xf numFmtId="49" fontId="31" fillId="20" borderId="37" xfId="31" applyNumberFormat="1" applyFont="1" applyFill="1" applyBorder="1" applyAlignment="1">
      <alignment horizontal="center" wrapText="1"/>
    </xf>
    <xf numFmtId="0" fontId="31" fillId="20" borderId="38" xfId="31" applyFont="1" applyFill="1" applyBorder="1" applyAlignment="1">
      <alignment horizontal="center" wrapText="1"/>
    </xf>
    <xf numFmtId="0" fontId="31" fillId="20" borderId="39" xfId="31" applyFont="1" applyFill="1" applyBorder="1" applyAlignment="1">
      <alignment horizontal="center" wrapText="1"/>
    </xf>
    <xf numFmtId="0" fontId="31" fillId="20" borderId="48" xfId="31" applyFont="1" applyFill="1" applyBorder="1" applyAlignment="1">
      <alignment horizontal="center" wrapText="1"/>
    </xf>
    <xf numFmtId="0" fontId="31" fillId="20" borderId="11" xfId="31" applyFont="1" applyFill="1" applyBorder="1" applyAlignment="1">
      <alignment horizontal="center" wrapText="1"/>
    </xf>
    <xf numFmtId="0" fontId="31" fillId="20" borderId="49" xfId="31" applyFont="1" applyFill="1" applyBorder="1" applyAlignment="1">
      <alignment horizontal="center" wrapText="1"/>
    </xf>
    <xf numFmtId="0" fontId="37" fillId="20" borderId="50" xfId="31" applyFont="1" applyFill="1" applyBorder="1" applyAlignment="1">
      <alignment horizontal="left" wrapText="1"/>
    </xf>
    <xf numFmtId="0" fontId="37" fillId="20" borderId="51" xfId="31" applyFont="1" applyFill="1" applyBorder="1" applyAlignment="1">
      <alignment horizontal="left" wrapText="1"/>
    </xf>
    <xf numFmtId="0" fontId="36" fillId="20" borderId="48" xfId="32" applyFont="1" applyFill="1" applyBorder="1" applyAlignment="1">
      <alignment horizontal="center" vertical="center" wrapText="1"/>
    </xf>
    <xf numFmtId="0" fontId="36" fillId="20" borderId="52" xfId="32" applyFont="1" applyFill="1" applyBorder="1" applyAlignment="1">
      <alignment horizontal="center" vertical="center" wrapText="1"/>
    </xf>
    <xf numFmtId="0" fontId="31" fillId="20" borderId="20" xfId="32" applyFont="1" applyFill="1" applyBorder="1" applyAlignment="1">
      <alignment horizontal="center" vertical="center"/>
    </xf>
    <xf numFmtId="0" fontId="31" fillId="20" borderId="56" xfId="32" applyFont="1" applyFill="1" applyBorder="1" applyAlignment="1">
      <alignment horizontal="center" vertical="center"/>
    </xf>
    <xf numFmtId="0" fontId="31" fillId="20" borderId="58" xfId="32" applyFont="1" applyFill="1" applyBorder="1" applyAlignment="1">
      <alignment horizontal="center" vertical="center"/>
    </xf>
    <xf numFmtId="0" fontId="31" fillId="20" borderId="55" xfId="32" applyFont="1" applyFill="1" applyBorder="1" applyAlignment="1">
      <alignment horizontal="center" vertical="center"/>
    </xf>
    <xf numFmtId="0" fontId="31" fillId="20" borderId="57" xfId="32" applyFont="1" applyFill="1" applyBorder="1" applyAlignment="1">
      <alignment horizontal="center" vertical="center"/>
    </xf>
    <xf numFmtId="0" fontId="18" fillId="22" borderId="15" xfId="32" applyFont="1" applyFill="1" applyBorder="1" applyAlignment="1">
      <alignment horizontal="center" vertical="top"/>
    </xf>
    <xf numFmtId="0" fontId="18" fillId="22" borderId="13" xfId="32" applyFont="1" applyFill="1" applyBorder="1" applyAlignment="1">
      <alignment horizontal="center" vertical="top"/>
    </xf>
    <xf numFmtId="0" fontId="43" fillId="0" borderId="26" xfId="29" applyFont="1" applyBorder="1" applyAlignment="1">
      <alignment horizontal="center"/>
    </xf>
    <xf numFmtId="0" fontId="43" fillId="0" borderId="26" xfId="29" applyFont="1" applyBorder="1"/>
    <xf numFmtId="0" fontId="44" fillId="0" borderId="26" xfId="27" applyFont="1" applyBorder="1" applyAlignment="1">
      <alignment horizontal="left"/>
    </xf>
    <xf numFmtId="0" fontId="45" fillId="0" borderId="26" xfId="27" quotePrefix="1" applyFont="1" applyBorder="1" applyAlignment="1">
      <alignment horizontal="left"/>
    </xf>
    <xf numFmtId="168" fontId="43" fillId="0" borderId="26" xfId="29" applyNumberFormat="1" applyFont="1" applyBorder="1" applyAlignment="1">
      <alignment horizontal="left"/>
    </xf>
    <xf numFmtId="0" fontId="46" fillId="24" borderId="32" xfId="32" applyFont="1" applyFill="1" applyBorder="1" applyAlignment="1">
      <alignment horizontal="left"/>
    </xf>
    <xf numFmtId="0" fontId="46" fillId="24" borderId="29" xfId="32" applyFont="1" applyFill="1" applyBorder="1" applyAlignment="1">
      <alignment horizontal="left"/>
    </xf>
    <xf numFmtId="0" fontId="45" fillId="0" borderId="26" xfId="27" applyFont="1" applyBorder="1" applyAlignment="1">
      <alignment horizontal="left"/>
    </xf>
    <xf numFmtId="0" fontId="41" fillId="29" borderId="26" xfId="29" applyFont="1" applyFill="1" applyBorder="1" applyAlignment="1">
      <alignment horizontal="center" vertical="top"/>
    </xf>
    <xf numFmtId="0" fontId="41" fillId="29" borderId="26" xfId="29" applyFont="1" applyFill="1" applyBorder="1" applyAlignment="1">
      <alignment horizontal="center"/>
    </xf>
    <xf numFmtId="0" fontId="42" fillId="29" borderId="26" xfId="21" applyFont="1" applyFill="1" applyBorder="1" applyAlignment="1">
      <alignment horizontal="center" vertical="center"/>
    </xf>
    <xf numFmtId="0" fontId="47" fillId="0" borderId="26" xfId="27" quotePrefix="1" applyFont="1" applyBorder="1" applyAlignment="1">
      <alignment horizontal="left"/>
    </xf>
    <xf numFmtId="0" fontId="48" fillId="0" borderId="26" xfId="27" applyFont="1" applyBorder="1" applyAlignment="1">
      <alignment horizontal="left"/>
    </xf>
    <xf numFmtId="0" fontId="47" fillId="0" borderId="26" xfId="27" applyFont="1" applyBorder="1" applyAlignment="1">
      <alignment horizontal="left"/>
    </xf>
    <xf numFmtId="0" fontId="49" fillId="24" borderId="32" xfId="32" applyFont="1" applyFill="1" applyBorder="1" applyAlignment="1">
      <alignment horizontal="left"/>
    </xf>
    <xf numFmtId="0" fontId="49" fillId="24" borderId="29" xfId="32" applyFont="1" applyFill="1" applyBorder="1" applyAlignment="1">
      <alignment horizontal="left"/>
    </xf>
    <xf numFmtId="0" fontId="49" fillId="24" borderId="65" xfId="32" applyFont="1" applyFill="1" applyBorder="1" applyAlignment="1">
      <alignment horizontal="left"/>
    </xf>
    <xf numFmtId="49" fontId="47" fillId="0" borderId="26" xfId="27" quotePrefix="1" applyNumberFormat="1" applyFont="1" applyBorder="1" applyAlignment="1">
      <alignment horizontal="left"/>
    </xf>
    <xf numFmtId="0" fontId="43" fillId="0" borderId="26" xfId="29" applyFont="1" applyBorder="1" applyAlignment="1">
      <alignment horizontal="left"/>
    </xf>
    <xf numFmtId="0" fontId="41" fillId="29" borderId="26" xfId="29" applyFont="1" applyFill="1" applyBorder="1" applyAlignment="1">
      <alignment horizontal="center" vertical="center"/>
    </xf>
    <xf numFmtId="0" fontId="43" fillId="0" borderId="26" xfId="29" applyFont="1" applyBorder="1" applyAlignment="1">
      <alignment horizontal="center" vertical="center"/>
    </xf>
    <xf numFmtId="1" fontId="47" fillId="0" borderId="26" xfId="27" quotePrefix="1" applyNumberFormat="1" applyFont="1" applyBorder="1" applyAlignment="1">
      <alignment horizontal="center" vertical="center"/>
    </xf>
    <xf numFmtId="0" fontId="49" fillId="24" borderId="26" xfId="32" applyFont="1" applyFill="1" applyBorder="1" applyAlignment="1">
      <alignment horizontal="left" vertical="center"/>
    </xf>
    <xf numFmtId="0" fontId="49" fillId="24" borderId="33" xfId="32" applyFont="1" applyFill="1" applyBorder="1" applyAlignment="1">
      <alignment horizontal="left" vertical="center"/>
    </xf>
    <xf numFmtId="0" fontId="49" fillId="24" borderId="26" xfId="32" applyFont="1" applyFill="1" applyBorder="1"/>
    <xf numFmtId="0" fontId="49" fillId="24" borderId="33" xfId="32" applyFont="1" applyFill="1" applyBorder="1"/>
    <xf numFmtId="0" fontId="49" fillId="24" borderId="33" xfId="32" applyFont="1" applyFill="1" applyBorder="1" applyAlignment="1">
      <alignment horizontal="left"/>
    </xf>
    <xf numFmtId="0" fontId="49" fillId="24" borderId="32" xfId="32" applyFont="1" applyFill="1" applyBorder="1" applyAlignment="1">
      <alignment horizontal="left" vertical="center"/>
    </xf>
    <xf numFmtId="0" fontId="49" fillId="24" borderId="29" xfId="32" applyFont="1" applyFill="1" applyBorder="1" applyAlignment="1">
      <alignment horizontal="left" vertical="center"/>
    </xf>
    <xf numFmtId="0" fontId="46" fillId="24" borderId="29" xfId="32" applyFont="1" applyFill="1" applyBorder="1" applyAlignment="1">
      <alignment horizontal="left" vertical="top"/>
    </xf>
  </cellXfs>
  <cellStyles count="36">
    <cellStyle name="20% - Accent1" xfId="1" builtinId="30" customBuiltin="1"/>
    <cellStyle name="20% - Accent1 2" xfId="2" xr:uid="{00000000-0005-0000-0000-000001000000}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1 2" xfId="21" xr:uid="{00000000-0005-0000-0000-000014000000}"/>
    <cellStyle name="Accent2" xfId="22" builtinId="33" customBuiltin="1"/>
    <cellStyle name="Accent3" xfId="23" builtinId="37" customBuiltin="1"/>
    <cellStyle name="Accent4" xfId="24" builtinId="41" customBuiltin="1"/>
    <cellStyle name="Accent5" xfId="25" builtinId="45" customBuiltin="1"/>
    <cellStyle name="Accent6" xfId="26" builtinId="49" customBuiltin="1"/>
    <cellStyle name="Comma" xfId="35" builtinId="3"/>
    <cellStyle name="Hyperlink" xfId="27" builtinId="8"/>
    <cellStyle name="Hyperlink 2" xfId="28" xr:uid="{00000000-0005-0000-0000-00001B000000}"/>
    <cellStyle name="Normal" xfId="0" builtinId="0"/>
    <cellStyle name="Normal 2" xfId="29" xr:uid="{00000000-0005-0000-0000-00001D000000}"/>
    <cellStyle name="Normal_Functional Test Case v1.0" xfId="30" xr:uid="{00000000-0005-0000-0000-00001E000000}"/>
    <cellStyle name="Normal_Sheet1" xfId="31" xr:uid="{00000000-0005-0000-0000-00001F000000}"/>
    <cellStyle name="Normal_Template_UnitTest Case_v0.9" xfId="32" xr:uid="{00000000-0005-0000-0000-000020000000}"/>
    <cellStyle name="Normal_Template_UnitTest Case_v0.9_Template_UnitTest Case_v0.9 2" xfId="33" xr:uid="{00000000-0005-0000-0000-000021000000}"/>
    <cellStyle name="標準_結合試験(AllOvertheWorld)" xfId="34" xr:uid="{00000000-0005-0000-0000-00002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50604194278"/>
          <c:y val="3.9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0-6995-4942-BED9-A4B41BDA80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995-4942-BED9-A4B41BDA80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6995-4942-BED9-A4B41BDA8036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Report'!$F$10:$H$10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Report'!$F$19:$H$19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5-4942-BED9-A4B41BDA8036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6995-4942-BED9-A4B41BDA80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6995-4942-BED9-A4B41BDA80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6995-4942-BED9-A4B41BDA80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Report'!$F$10:$H$10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Report'!$F$28:$H$28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6995-4942-BED9-A4B41BDA8036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8-6995-4942-BED9-A4B41BDA80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6995-4942-BED9-A4B41BDA80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A-6995-4942-BED9-A4B41BDA80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Report'!$F$10:$H$10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6995-4942-BED9-A4B41BDA8036}"/>
            </c:ext>
          </c:extLst>
        </c:ser>
        <c:ser>
          <c:idx val="3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C-6995-4942-BED9-A4B41BDA80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6995-4942-BED9-A4B41BDA80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E-6995-4942-BED9-A4B41BDA80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Report'!$F$10:$H$10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6995-4942-BED9-A4B41BDA8036}"/>
            </c:ext>
          </c:extLst>
        </c:ser>
        <c:ser>
          <c:idx val="4"/>
          <c:order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0-6995-4942-BED9-A4B41BDA80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6995-4942-BED9-A4B41BDA80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2-6995-4942-BED9-A4B41BDA80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Report'!$F$10:$H$10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Report'!$F$29:$H$29</c:f>
              <c:numCache>
                <c:formatCode>General</c:formatCode>
                <c:ptCount val="3"/>
                <c:pt idx="0">
                  <c:v>31</c:v>
                </c:pt>
                <c:pt idx="1">
                  <c:v>48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995-4942-BED9-A4B41BDA803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64201244506"/>
          <c:y val="3.952569169960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0-DDC0-40E2-82A8-1E8FAD1EBC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DC0-40E2-82A8-1E8FAD1EBC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DDC0-40E2-82A8-1E8FAD1EBC3E}"/>
              </c:ext>
            </c:extLst>
          </c:dPt>
          <c:dLbls>
            <c:dLbl>
              <c:idx val="1"/>
              <c:layout>
                <c:manualLayout>
                  <c:x val="-0.19310908608334071"/>
                  <c:y val="5.5508595022460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C0-40E2-82A8-1E8FAD1EBC3E}"/>
                </c:ext>
              </c:extLst>
            </c:dLbl>
            <c:dLbl>
              <c:idx val="2"/>
              <c:layout>
                <c:manualLayout>
                  <c:x val="0.21737780530242709"/>
                  <c:y val="5.5508595022460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C0-40E2-82A8-1E8FAD1EBC3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Report'!$C$10:$E$10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Report'!$C$19:$E$19</c:f>
              <c:numCache>
                <c:formatCode>General</c:formatCode>
                <c:ptCount val="3"/>
                <c:pt idx="0">
                  <c:v>51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C0-40E2-82A8-1E8FAD1EBC3E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DDC0-40E2-82A8-1E8FAD1EBC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DC0-40E2-82A8-1E8FAD1EBC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DDC0-40E2-82A8-1E8FAD1EBC3E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Report'!$C$10:$E$10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'[1]Test Report'!$C$28:$E$28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DDC0-40E2-82A8-1E8FAD1EBC3E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8-DDC0-40E2-82A8-1E8FAD1EBC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DDC0-40E2-82A8-1E8FAD1EBC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A-DDC0-40E2-82A8-1E8FAD1EBC3E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Report'!$C$10:$E$10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DDC0-40E2-82A8-1E8FAD1EBC3E}"/>
            </c:ext>
          </c:extLst>
        </c:ser>
        <c:ser>
          <c:idx val="3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C-DDC0-40E2-82A8-1E8FAD1EBC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DDC0-40E2-82A8-1E8FAD1EBC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E-DDC0-40E2-82A8-1E8FAD1EBC3E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Report'!$C$10:$E$10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DDC0-40E2-82A8-1E8FAD1EBC3E}"/>
            </c:ext>
          </c:extLst>
        </c:ser>
        <c:ser>
          <c:idx val="4"/>
          <c:order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0-DDC0-40E2-82A8-1E8FAD1EBC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DDC0-40E2-82A8-1E8FAD1EBC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2-DDC0-40E2-82A8-1E8FAD1EBC3E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Report'!$C$10:$E$10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'[1]Test Report'!$C$29:$E$29</c:f>
              <c:numCache>
                <c:formatCode>General</c:formatCode>
                <c:ptCount val="3"/>
                <c:pt idx="0">
                  <c:v>75</c:v>
                </c:pt>
                <c:pt idx="1">
                  <c:v>36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DC0-40E2-82A8-1E8FAD1E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26</xdr:row>
      <xdr:rowOff>0</xdr:rowOff>
    </xdr:from>
    <xdr:to>
      <xdr:col>9</xdr:col>
      <xdr:colOff>0</xdr:colOff>
      <xdr:row>41</xdr:row>
      <xdr:rowOff>9525</xdr:rowOff>
    </xdr:to>
    <xdr:graphicFrame macro="">
      <xdr:nvGraphicFramePr>
        <xdr:cNvPr id="869759" name="Chart 16">
          <a:extLst>
            <a:ext uri="{FF2B5EF4-FFF2-40B4-BE49-F238E27FC236}">
              <a16:creationId xmlns:a16="http://schemas.microsoft.com/office/drawing/2014/main" id="{9E06D732-08C2-0AE1-2DD3-2B751764F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26</xdr:row>
      <xdr:rowOff>0</xdr:rowOff>
    </xdr:from>
    <xdr:to>
      <xdr:col>3</xdr:col>
      <xdr:colOff>238125</xdr:colOff>
      <xdr:row>40</xdr:row>
      <xdr:rowOff>142875</xdr:rowOff>
    </xdr:to>
    <xdr:graphicFrame macro="">
      <xdr:nvGraphicFramePr>
        <xdr:cNvPr id="869760" name="Chart 17">
          <a:extLst>
            <a:ext uri="{FF2B5EF4-FFF2-40B4-BE49-F238E27FC236}">
              <a16:creationId xmlns:a16="http://schemas.microsoft.com/office/drawing/2014/main" id="{BAC3EE99-CF00-89AC-E0EB-0591A5F8F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cuments/4NamDaiHoc_TaiLieu/n&#259;m%204/ky%201/c&#244;ng%20ngh&#7879;%20m&#7899;i/c&#244;ng%20ngh&#7879;%20m&#7899;i/b&#225;o%20c&#225;o/DHKTPM14_Nhom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/NAM%203/HKII/KIEM%20THU/DHKTPM14_Nhom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Bài 1"/>
      <sheetName val="Bài 2"/>
      <sheetName val="Bài 3"/>
      <sheetName val="Bài 4"/>
      <sheetName val="Bài 5"/>
      <sheetName val="Bài 6"/>
      <sheetName val="Bài 7"/>
      <sheetName val="Bài 8"/>
      <sheetName val="Bài 9"/>
      <sheetName val="Bài 10"/>
      <sheetName val="Bài 11"/>
      <sheetName val="Bài 12"/>
      <sheetName val="Bài 13"/>
      <sheetName val="Bài 14"/>
      <sheetName val="Bài 15"/>
      <sheetName val="Bài 16"/>
    </sheetNames>
    <sheetDataSet>
      <sheetData sheetId="0"/>
      <sheetData sheetId="1">
        <row r="4">
          <cell r="B4" t="str">
            <v>TEST "Black-box"</v>
          </cell>
        </row>
      </sheetData>
      <sheetData sheetId="2"/>
      <sheetData sheetId="3">
        <row r="29">
          <cell r="C29">
            <v>75</v>
          </cell>
          <cell r="D29">
            <v>36</v>
          </cell>
          <cell r="E29">
            <v>37</v>
          </cell>
          <cell r="F29">
            <v>31</v>
          </cell>
          <cell r="G29">
            <v>48</v>
          </cell>
          <cell r="H29">
            <v>69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Bài 1"/>
      <sheetName val="Bài 2"/>
      <sheetName val="Bài 3"/>
      <sheetName val="Bài 4"/>
      <sheetName val="Bài 5"/>
      <sheetName val="Bài 6"/>
      <sheetName val="Bài 7"/>
      <sheetName val="Bài 8"/>
      <sheetName val="Bài 9"/>
      <sheetName val="Bài 10"/>
      <sheetName val="Bài 11"/>
      <sheetName val="Bài 12"/>
      <sheetName val="Bài 13"/>
      <sheetName val="Bài 14"/>
      <sheetName val="Bài 15"/>
      <sheetName val="Bài 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quangloc55@gmail.com" TargetMode="External"/><Relationship Id="rId3" Type="http://schemas.openxmlformats.org/officeDocument/2006/relationships/hyperlink" Target="mailto:lequangloc55@gmail.com" TargetMode="External"/><Relationship Id="rId7" Type="http://schemas.openxmlformats.org/officeDocument/2006/relationships/hyperlink" Target="mailto:lequangloc@gmail.com(&#273;&#227;%20c&#243;%20trong%20h&#7879;%20th&#7889;ng)" TargetMode="External"/><Relationship Id="rId12" Type="http://schemas.openxmlformats.org/officeDocument/2006/relationships/comments" Target="../comments3.xml"/><Relationship Id="rId2" Type="http://schemas.openxmlformats.org/officeDocument/2006/relationships/hyperlink" Target="mailto:lequangloc55@gmail.com" TargetMode="External"/><Relationship Id="rId1" Type="http://schemas.openxmlformats.org/officeDocument/2006/relationships/hyperlink" Target="mailto:lequangloc55@gmail.com" TargetMode="External"/><Relationship Id="rId6" Type="http://schemas.openxmlformats.org/officeDocument/2006/relationships/hyperlink" Target="mailto:lequangloc55@gmail.com" TargetMode="External"/><Relationship Id="rId11" Type="http://schemas.openxmlformats.org/officeDocument/2006/relationships/vmlDrawing" Target="../drawings/vmlDrawing3.vml"/><Relationship Id="rId5" Type="http://schemas.openxmlformats.org/officeDocument/2006/relationships/hyperlink" Target="mailto:lequangloc55@gmail.com" TargetMode="External"/><Relationship Id="rId10" Type="http://schemas.openxmlformats.org/officeDocument/2006/relationships/hyperlink" Target="mailto:lequangloc55@gmail.com" TargetMode="External"/><Relationship Id="rId4" Type="http://schemas.openxmlformats.org/officeDocument/2006/relationships/hyperlink" Target="mailto:lequangloc55@gmail.com" TargetMode="External"/><Relationship Id="rId9" Type="http://schemas.openxmlformats.org/officeDocument/2006/relationships/hyperlink" Target="mailto:lequangloc55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lequangloc55@gmail.com" TargetMode="External"/><Relationship Id="rId7" Type="http://schemas.openxmlformats.org/officeDocument/2006/relationships/hyperlink" Target="mailto:lequangloc55@gmail.com" TargetMode="External"/><Relationship Id="rId2" Type="http://schemas.openxmlformats.org/officeDocument/2006/relationships/hyperlink" Target="mailto:lequangloc55@gmail.com" TargetMode="External"/><Relationship Id="rId1" Type="http://schemas.openxmlformats.org/officeDocument/2006/relationships/hyperlink" Target="mailto:lequang@gmail.com" TargetMode="External"/><Relationship Id="rId6" Type="http://schemas.openxmlformats.org/officeDocument/2006/relationships/hyperlink" Target="mailto:lequangloc55@gmail.com" TargetMode="External"/><Relationship Id="rId5" Type="http://schemas.openxmlformats.org/officeDocument/2006/relationships/hyperlink" Target="mailto:lequangloc55@gmail.com" TargetMode="External"/><Relationship Id="rId10" Type="http://schemas.openxmlformats.org/officeDocument/2006/relationships/comments" Target="../comments5.xml"/><Relationship Id="rId4" Type="http://schemas.openxmlformats.org/officeDocument/2006/relationships/hyperlink" Target="mailto:lequangloc55@gmail.com" TargetMode="External"/><Relationship Id="rId9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lequangloc55@gmail.com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V34"/>
  <sheetViews>
    <sheetView topLeftCell="A9" zoomScale="102" zoomScaleNormal="100" workbookViewId="0">
      <selection activeCell="C23" sqref="C23"/>
    </sheetView>
  </sheetViews>
  <sheetFormatPr defaultRowHeight="12.75"/>
  <cols>
    <col min="1" max="1" width="7.125" style="19" customWidth="1"/>
    <col min="2" max="2" width="51.25" style="19" bestFit="1" customWidth="1"/>
    <col min="3" max="3" width="16.375" style="19" bestFit="1" customWidth="1"/>
    <col min="4" max="4" width="16.375" style="3" bestFit="1" customWidth="1"/>
    <col min="5" max="5" width="32" style="4" customWidth="1"/>
    <col min="6" max="6" width="19.875" style="3" bestFit="1" customWidth="1"/>
    <col min="7" max="7" width="33.75" style="3" customWidth="1"/>
    <col min="8" max="16384" width="9" style="1"/>
  </cols>
  <sheetData>
    <row r="2" spans="1:256" ht="25.5">
      <c r="A2" s="2"/>
      <c r="B2" s="2"/>
      <c r="C2" s="2"/>
      <c r="E2" s="5" t="s">
        <v>0</v>
      </c>
      <c r="F2" s="5"/>
    </row>
    <row r="3" spans="1:256" ht="13.5" customHeight="1">
      <c r="A3" s="2"/>
      <c r="B3" s="2"/>
      <c r="C3" s="2"/>
      <c r="F3" s="6"/>
    </row>
    <row r="4" spans="1:256" ht="13.5" customHeight="1">
      <c r="A4" s="265" t="s">
        <v>43</v>
      </c>
      <c r="B4" s="265"/>
      <c r="C4" s="265"/>
      <c r="D4" s="265"/>
      <c r="E4" s="266" t="str">
        <f>[1]Cover!B4</f>
        <v>TEST "Black-box"</v>
      </c>
      <c r="F4" s="267"/>
      <c r="G4" s="268"/>
    </row>
    <row r="5" spans="1:256" ht="13.5" customHeight="1">
      <c r="A5" s="265" t="s">
        <v>45</v>
      </c>
      <c r="B5" s="265"/>
      <c r="C5" s="265"/>
      <c r="D5" s="265"/>
      <c r="E5" s="266" t="s">
        <v>88</v>
      </c>
      <c r="F5" s="267"/>
      <c r="G5" s="268"/>
      <c r="H5" s="10"/>
    </row>
    <row r="6" spans="1:256" ht="13.5" customHeight="1">
      <c r="A6" s="269" t="s">
        <v>57</v>
      </c>
      <c r="B6" s="270"/>
      <c r="C6" s="270"/>
      <c r="D6" s="271"/>
      <c r="E6" s="67">
        <v>100</v>
      </c>
      <c r="F6" s="68"/>
      <c r="G6" s="69"/>
      <c r="H6" s="16"/>
    </row>
    <row r="7" spans="1:256" ht="13.5" customHeight="1">
      <c r="A7" s="261" t="s">
        <v>58</v>
      </c>
      <c r="B7" s="261"/>
      <c r="C7" s="261"/>
      <c r="D7" s="261"/>
      <c r="E7" s="262" t="s">
        <v>59</v>
      </c>
      <c r="F7" s="263"/>
      <c r="G7" s="26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</row>
    <row r="8" spans="1:256" ht="14.25" customHeight="1">
      <c r="A8" s="8"/>
      <c r="B8" s="8"/>
      <c r="C8" s="8"/>
      <c r="D8" s="1"/>
      <c r="E8" s="7"/>
      <c r="F8" s="1"/>
      <c r="G8" s="1"/>
    </row>
    <row r="9" spans="1:256" ht="25.5">
      <c r="A9" s="11" t="s">
        <v>1</v>
      </c>
      <c r="B9" s="12" t="s">
        <v>2</v>
      </c>
      <c r="C9" s="13" t="s">
        <v>3</v>
      </c>
      <c r="D9" s="14" t="s">
        <v>4</v>
      </c>
      <c r="E9" s="14" t="s">
        <v>5</v>
      </c>
      <c r="F9" s="15" t="s">
        <v>6</v>
      </c>
      <c r="G9" s="9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</row>
    <row r="10" spans="1:256" ht="14.25" customHeight="1">
      <c r="A10" s="26">
        <v>1</v>
      </c>
      <c r="B10" s="17" t="s">
        <v>67</v>
      </c>
      <c r="C10" s="17" t="s">
        <v>60</v>
      </c>
      <c r="D10" s="17" t="s">
        <v>41</v>
      </c>
      <c r="E10" s="111" t="s">
        <v>41</v>
      </c>
      <c r="F10" s="38"/>
      <c r="G10" s="16"/>
      <c r="H10" s="16"/>
      <c r="I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</row>
    <row r="11" spans="1:256" ht="14.25" customHeight="1">
      <c r="A11" s="26">
        <f>A10+1</f>
        <v>2</v>
      </c>
      <c r="B11" s="17" t="s">
        <v>66</v>
      </c>
      <c r="C11" s="17" t="s">
        <v>61</v>
      </c>
      <c r="D11" s="17" t="s">
        <v>39</v>
      </c>
      <c r="E11" s="111" t="s">
        <v>39</v>
      </c>
      <c r="F11" s="38"/>
      <c r="G11" s="1"/>
      <c r="J11" s="7"/>
      <c r="K11" s="7"/>
      <c r="L11" s="7"/>
      <c r="M11" s="7"/>
      <c r="N11" s="7"/>
      <c r="O11" s="7"/>
    </row>
    <row r="12" spans="1:256" ht="14.25" customHeight="1">
      <c r="A12" s="26">
        <f t="shared" ref="A12:A17" si="0">A11+1</f>
        <v>3</v>
      </c>
      <c r="B12" s="17" t="s">
        <v>87</v>
      </c>
      <c r="C12" s="17" t="s">
        <v>213</v>
      </c>
      <c r="D12" s="18" t="s">
        <v>83</v>
      </c>
      <c r="E12" s="112" t="s">
        <v>83</v>
      </c>
      <c r="F12" s="38"/>
      <c r="G12" s="1"/>
    </row>
    <row r="13" spans="1:256" ht="14.25" customHeight="1">
      <c r="A13" s="26">
        <f t="shared" si="0"/>
        <v>4</v>
      </c>
      <c r="B13" s="17" t="s">
        <v>91</v>
      </c>
      <c r="C13" s="17" t="s">
        <v>214</v>
      </c>
      <c r="D13" s="18" t="s">
        <v>95</v>
      </c>
      <c r="E13" s="112" t="s">
        <v>95</v>
      </c>
      <c r="F13" s="38"/>
      <c r="G13" s="1"/>
    </row>
    <row r="14" spans="1:256" ht="14.25" customHeight="1">
      <c r="A14" s="26">
        <f t="shared" si="0"/>
        <v>5</v>
      </c>
      <c r="B14" s="17" t="s">
        <v>93</v>
      </c>
      <c r="C14" s="17" t="s">
        <v>62</v>
      </c>
      <c r="D14" s="18" t="s">
        <v>96</v>
      </c>
      <c r="E14" s="112" t="s">
        <v>99</v>
      </c>
      <c r="F14" s="38"/>
      <c r="G14" s="1"/>
    </row>
    <row r="15" spans="1:256" ht="14.25" customHeight="1">
      <c r="A15" s="26">
        <f t="shared" si="0"/>
        <v>6</v>
      </c>
      <c r="B15" s="17" t="s">
        <v>92</v>
      </c>
      <c r="C15" s="17" t="s">
        <v>63</v>
      </c>
      <c r="D15" s="18" t="s">
        <v>97</v>
      </c>
      <c r="E15" s="112" t="s">
        <v>97</v>
      </c>
      <c r="F15" s="38"/>
      <c r="G15" s="1"/>
    </row>
    <row r="16" spans="1:256" ht="14.25" customHeight="1">
      <c r="A16" s="26">
        <f t="shared" si="0"/>
        <v>7</v>
      </c>
      <c r="B16" s="17" t="s">
        <v>94</v>
      </c>
      <c r="C16" s="17" t="s">
        <v>64</v>
      </c>
      <c r="D16" s="18" t="s">
        <v>98</v>
      </c>
      <c r="E16" s="112" t="s">
        <v>98</v>
      </c>
      <c r="F16" s="38"/>
      <c r="G16" s="1"/>
      <c r="IU16" s="7"/>
      <c r="IV16" s="7"/>
    </row>
    <row r="17" spans="1:256" ht="13.5">
      <c r="A17" s="26">
        <f t="shared" si="0"/>
        <v>8</v>
      </c>
      <c r="B17" s="17" t="s">
        <v>100</v>
      </c>
      <c r="C17" s="17" t="s">
        <v>65</v>
      </c>
      <c r="D17" s="18" t="s">
        <v>101</v>
      </c>
      <c r="E17" s="112" t="s">
        <v>101</v>
      </c>
      <c r="F17" s="38"/>
      <c r="G17" s="1"/>
      <c r="IU17" s="10"/>
      <c r="IV17" s="10"/>
    </row>
    <row r="18" spans="1:256" s="7" customFormat="1" ht="12.75" customHeight="1">
      <c r="A18" s="26">
        <f t="shared" ref="A13:A18" si="1">A17+1</f>
        <v>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>
      <c r="A19" s="1"/>
      <c r="B19" s="1"/>
      <c r="C19" s="1"/>
      <c r="D19" s="1"/>
      <c r="E19" s="1"/>
      <c r="F19" s="1"/>
      <c r="G19" s="1"/>
    </row>
    <row r="20" spans="1:256" s="10" customFormat="1">
      <c r="A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s="16" customForma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>
      <c r="A22" s="1"/>
      <c r="B22" s="1"/>
      <c r="C22" s="1"/>
      <c r="D22" s="1"/>
      <c r="E22" s="1"/>
      <c r="F22" s="1"/>
      <c r="G22" s="1"/>
    </row>
    <row r="23" spans="1:256">
      <c r="A23" s="1"/>
      <c r="B23" s="1"/>
      <c r="C23" s="1"/>
      <c r="D23" s="1"/>
      <c r="E23" s="1"/>
      <c r="F23" s="1"/>
      <c r="G23" s="1"/>
    </row>
    <row r="24" spans="1:256">
      <c r="A24" s="1"/>
      <c r="B24" s="1"/>
      <c r="C24" s="1"/>
      <c r="D24" s="1"/>
      <c r="E24" s="1"/>
      <c r="F24" s="1"/>
    </row>
    <row r="25" spans="1:256">
      <c r="A25" s="1"/>
      <c r="B25" s="1"/>
      <c r="C25" s="1"/>
      <c r="D25" s="1"/>
      <c r="E25" s="1"/>
      <c r="F25" s="1"/>
    </row>
    <row r="26" spans="1:256">
      <c r="A26" s="1"/>
      <c r="B26" s="1"/>
      <c r="C26" s="1"/>
      <c r="D26" s="1"/>
      <c r="E26" s="1"/>
      <c r="F26" s="1"/>
    </row>
    <row r="27" spans="1:256">
      <c r="A27" s="1"/>
      <c r="B27" s="1"/>
      <c r="C27" s="1"/>
      <c r="D27" s="1"/>
      <c r="E27" s="1"/>
      <c r="F27" s="1"/>
    </row>
    <row r="28" spans="1:256">
      <c r="A28" s="1"/>
      <c r="B28" s="1"/>
      <c r="C28" s="1"/>
      <c r="D28" s="1"/>
      <c r="E28" s="1"/>
      <c r="F28" s="1"/>
    </row>
    <row r="29" spans="1:256">
      <c r="A29" s="1"/>
      <c r="B29" s="1"/>
      <c r="C29" s="1"/>
      <c r="D29" s="1"/>
      <c r="E29" s="1"/>
      <c r="F29" s="1"/>
    </row>
    <row r="30" spans="1:256">
      <c r="A30" s="1"/>
      <c r="B30" s="1"/>
      <c r="C30" s="1"/>
      <c r="D30" s="1"/>
      <c r="E30" s="1"/>
      <c r="F30" s="1"/>
    </row>
    <row r="31" spans="1:256">
      <c r="A31" s="1"/>
      <c r="B31" s="1"/>
      <c r="C31" s="1"/>
      <c r="D31" s="1"/>
      <c r="E31" s="1"/>
      <c r="F31" s="1"/>
    </row>
    <row r="32" spans="1:256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</sheetData>
  <mergeCells count="7">
    <mergeCell ref="A7:D7"/>
    <mergeCell ref="E7:G7"/>
    <mergeCell ref="A4:D4"/>
    <mergeCell ref="E4:G4"/>
    <mergeCell ref="A5:D5"/>
    <mergeCell ref="E5:G5"/>
    <mergeCell ref="A6:D6"/>
  </mergeCells>
  <phoneticPr fontId="0" type="noConversion"/>
  <hyperlinks>
    <hyperlink ref="E10" location="'Đăng ký'!A1" display="Đăng Ký" xr:uid="{00000000-0004-0000-0000-000000000000}"/>
    <hyperlink ref="E17" location="'Thêm đề thi'!A1" display="Thêm - sửa thuộc tính sản phẩm" xr:uid="{00000000-0004-0000-0000-000002000000}"/>
    <hyperlink ref="E16" location="'Thêm câu hỏi'!A1" display="Thêm câu hỏi" xr:uid="{00000000-0004-0000-0000-000004000000}"/>
    <hyperlink ref="E15" location="'Thêm danh mục'!A1" display="Thêm danh mục" xr:uid="{00000000-0004-0000-0000-000005000000}"/>
    <hyperlink ref="E14" location="'Thêm lớp tín chỉ'!A1" display="Thêm lớp tín chỉ" xr:uid="{00000000-0004-0000-0000-000006000000}"/>
    <hyperlink ref="E13" location="'Thêm môn học'!A1" display="Thêm môn học" xr:uid="{00000000-0004-0000-0000-000007000000}"/>
    <hyperlink ref="E12" location="'Chỉnh sửa thông tin người dùng'!A1" display="Chỉnh sửa thông tin người dùng" xr:uid="{00000000-0004-0000-0000-000008000000}"/>
    <hyperlink ref="E11" location="'Đăng nhập'!A1" display="Đăng nhập" xr:uid="{00000000-0004-0000-0000-00000B000000}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6"/>
  <sheetViews>
    <sheetView tabSelected="1" zoomScale="95" workbookViewId="0">
      <selection activeCell="S19" sqref="S19"/>
    </sheetView>
  </sheetViews>
  <sheetFormatPr defaultRowHeight="13.5"/>
  <cols>
    <col min="2" max="2" width="9.375" customWidth="1"/>
    <col min="3" max="3" width="3.875" customWidth="1"/>
    <col min="4" max="4" width="33.875" customWidth="1"/>
    <col min="17" max="17" width="21.875" bestFit="1" customWidth="1"/>
    <col min="18" max="18" width="18.25" bestFit="1" customWidth="1"/>
    <col min="19" max="19" width="35" bestFit="1" customWidth="1"/>
    <col min="20" max="20" width="21" bestFit="1" customWidth="1"/>
    <col min="21" max="21" width="48.75" bestFit="1" customWidth="1"/>
    <col min="22" max="22" width="51.625" customWidth="1"/>
    <col min="23" max="23" width="27.5" customWidth="1"/>
    <col min="24" max="24" width="45.625" bestFit="1" customWidth="1"/>
    <col min="25" max="25" width="45.625" customWidth="1"/>
    <col min="26" max="26" width="23.375" bestFit="1" customWidth="1"/>
    <col min="27" max="27" width="37.75" bestFit="1" customWidth="1"/>
    <col min="28" max="28" width="41.125" bestFit="1" customWidth="1"/>
    <col min="29" max="29" width="50.5" bestFit="1" customWidth="1"/>
    <col min="30" max="30" width="42.25" bestFit="1" customWidth="1"/>
  </cols>
  <sheetData>
    <row r="1" spans="1:21" ht="14.25" thickBot="1">
      <c r="A1" s="20"/>
      <c r="B1" s="21"/>
      <c r="C1" s="22"/>
      <c r="D1" s="2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21" ht="13.5" customHeight="1">
      <c r="A2" s="281" t="s">
        <v>26</v>
      </c>
      <c r="B2" s="282"/>
      <c r="C2" s="283" t="e">
        <f>[2]FunctionList!E11</f>
        <v>#REF!</v>
      </c>
      <c r="D2" s="284"/>
      <c r="E2" s="285"/>
      <c r="F2" s="286" t="s">
        <v>4</v>
      </c>
      <c r="G2" s="287"/>
      <c r="H2" s="287"/>
      <c r="I2" s="287"/>
      <c r="J2" s="287"/>
      <c r="K2" s="287"/>
      <c r="L2" s="288"/>
      <c r="M2" s="289"/>
      <c r="N2" s="289"/>
      <c r="O2" s="289"/>
      <c r="P2" s="289"/>
      <c r="Q2" s="289"/>
      <c r="R2" s="289"/>
      <c r="S2" s="330"/>
    </row>
    <row r="3" spans="1:21" ht="13.5" customHeight="1">
      <c r="A3" s="291" t="s">
        <v>27</v>
      </c>
      <c r="B3" s="292"/>
      <c r="C3" s="293" t="s">
        <v>11</v>
      </c>
      <c r="D3" s="294"/>
      <c r="E3" s="295"/>
      <c r="F3" s="296" t="s">
        <v>28</v>
      </c>
      <c r="G3" s="297"/>
      <c r="H3" s="297"/>
      <c r="I3" s="297"/>
      <c r="J3" s="297"/>
      <c r="K3" s="298"/>
      <c r="L3" s="294"/>
      <c r="M3" s="294"/>
      <c r="N3" s="294"/>
      <c r="O3" s="27"/>
      <c r="P3" s="27"/>
      <c r="Q3" s="27"/>
      <c r="R3" s="27"/>
      <c r="S3" s="28"/>
    </row>
    <row r="4" spans="1:21" ht="13.5" customHeight="1">
      <c r="A4" s="291" t="s">
        <v>29</v>
      </c>
      <c r="B4" s="292"/>
      <c r="C4" s="305">
        <v>100</v>
      </c>
      <c r="D4" s="306"/>
      <c r="E4" s="29"/>
      <c r="F4" s="296" t="s">
        <v>30</v>
      </c>
      <c r="G4" s="297"/>
      <c r="H4" s="297"/>
      <c r="I4" s="297"/>
      <c r="J4" s="297"/>
      <c r="K4" s="298"/>
      <c r="L4" s="307"/>
      <c r="M4" s="308"/>
      <c r="N4" s="308"/>
      <c r="O4" s="308"/>
      <c r="P4" s="308"/>
      <c r="Q4" s="308"/>
      <c r="R4" s="308"/>
      <c r="S4" s="328"/>
    </row>
    <row r="5" spans="1:21" ht="13.5" customHeight="1">
      <c r="A5" s="291" t="s">
        <v>31</v>
      </c>
      <c r="B5" s="292"/>
      <c r="C5" s="310" t="s">
        <v>215</v>
      </c>
      <c r="D5" s="310"/>
      <c r="E5" s="310"/>
      <c r="F5" s="311"/>
      <c r="G5" s="311"/>
      <c r="H5" s="311"/>
      <c r="I5" s="311"/>
      <c r="J5" s="311"/>
      <c r="K5" s="311"/>
      <c r="L5" s="310"/>
      <c r="M5" s="310"/>
      <c r="N5" s="310"/>
      <c r="O5" s="310"/>
      <c r="P5" s="310"/>
      <c r="Q5" s="310"/>
      <c r="R5" s="310"/>
      <c r="S5" s="310"/>
    </row>
    <row r="6" spans="1:21" ht="13.5" customHeight="1">
      <c r="A6" s="313" t="s">
        <v>7</v>
      </c>
      <c r="B6" s="314"/>
      <c r="C6" s="315" t="s">
        <v>8</v>
      </c>
      <c r="D6" s="316"/>
      <c r="E6" s="317"/>
      <c r="F6" s="315" t="s">
        <v>9</v>
      </c>
      <c r="G6" s="316"/>
      <c r="H6" s="316"/>
      <c r="I6" s="316"/>
      <c r="J6" s="316"/>
      <c r="K6" s="318"/>
      <c r="L6" s="316" t="s">
        <v>32</v>
      </c>
      <c r="M6" s="316"/>
      <c r="N6" s="316"/>
      <c r="O6" s="319" t="s">
        <v>10</v>
      </c>
      <c r="P6" s="316"/>
      <c r="Q6" s="316"/>
      <c r="R6" s="316"/>
      <c r="S6" s="324"/>
    </row>
    <row r="7" spans="1:21" ht="14.25" thickBot="1">
      <c r="A7" s="299">
        <f>COUNTIF(F37:HM37,"P")</f>
        <v>0</v>
      </c>
      <c r="B7" s="300"/>
      <c r="C7" s="301">
        <f>COUNTIF(F37:HM37,"F")</f>
        <v>0</v>
      </c>
      <c r="D7" s="302"/>
      <c r="E7" s="300"/>
      <c r="F7" s="301">
        <f>SUM(O7,- A7,- C7)</f>
        <v>6</v>
      </c>
      <c r="G7" s="302"/>
      <c r="H7" s="302"/>
      <c r="I7" s="302"/>
      <c r="J7" s="302"/>
      <c r="K7" s="303"/>
      <c r="L7" s="39">
        <f>COUNTIF(F31:K31, "N")</f>
        <v>1</v>
      </c>
      <c r="M7" s="39">
        <f>COUNTIF(F31:K31, "A")</f>
        <v>3</v>
      </c>
      <c r="N7" s="39">
        <f>COUNTIF(F31:K31, "B")</f>
        <v>2</v>
      </c>
      <c r="O7" s="304">
        <f>COUNTA(E9:HP9)</f>
        <v>6</v>
      </c>
      <c r="P7" s="302"/>
      <c r="Q7" s="302"/>
      <c r="R7" s="302"/>
      <c r="S7" s="331"/>
    </row>
    <row r="8" spans="1:21" ht="14.25" thickBot="1">
      <c r="A8" s="22"/>
      <c r="B8" s="25"/>
      <c r="C8" s="22"/>
      <c r="D8" s="23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</row>
    <row r="9" spans="1:21" ht="59.45" customHeight="1" thickTop="1" thickBot="1">
      <c r="A9" s="37"/>
      <c r="B9" s="104"/>
      <c r="C9" s="105"/>
      <c r="D9" s="105"/>
      <c r="E9" s="105"/>
      <c r="F9" s="106" t="s">
        <v>12</v>
      </c>
      <c r="G9" s="106" t="s">
        <v>13</v>
      </c>
      <c r="H9" s="106" t="s">
        <v>14</v>
      </c>
      <c r="I9" s="106" t="s">
        <v>15</v>
      </c>
      <c r="J9" s="106" t="s">
        <v>16</v>
      </c>
      <c r="K9" s="106" t="s">
        <v>17</v>
      </c>
    </row>
    <row r="10" spans="1:21" ht="18.75">
      <c r="A10" s="35" t="s">
        <v>33</v>
      </c>
      <c r="B10" s="73" t="s">
        <v>201</v>
      </c>
      <c r="C10" s="74"/>
      <c r="D10" s="75"/>
      <c r="E10" s="93"/>
      <c r="F10" s="76"/>
      <c r="G10" s="76"/>
      <c r="H10" s="76"/>
      <c r="I10" s="76"/>
      <c r="J10" s="76"/>
      <c r="K10" s="76"/>
      <c r="P10" s="458" t="s">
        <v>69</v>
      </c>
      <c r="Q10" s="458" t="s">
        <v>201</v>
      </c>
      <c r="R10" s="458" t="s">
        <v>288</v>
      </c>
      <c r="S10" s="459" t="s">
        <v>203</v>
      </c>
      <c r="T10" s="459" t="s">
        <v>205</v>
      </c>
      <c r="U10" s="458" t="s">
        <v>70</v>
      </c>
    </row>
    <row r="11" spans="1:21" ht="18.75">
      <c r="A11" s="31"/>
      <c r="B11" s="73"/>
      <c r="C11" s="74"/>
      <c r="D11" s="75" t="s">
        <v>77</v>
      </c>
      <c r="E11" s="93"/>
      <c r="F11" s="76" t="s">
        <v>36</v>
      </c>
      <c r="G11" s="76"/>
      <c r="H11" s="76" t="s">
        <v>36</v>
      </c>
      <c r="I11" s="76" t="s">
        <v>36</v>
      </c>
      <c r="J11" s="76" t="s">
        <v>36</v>
      </c>
      <c r="K11" s="76" t="s">
        <v>36</v>
      </c>
      <c r="P11" s="450">
        <v>1</v>
      </c>
      <c r="Q11" s="450" t="s">
        <v>289</v>
      </c>
      <c r="R11" s="470">
        <v>30</v>
      </c>
      <c r="S11" s="451"/>
      <c r="T11" s="467" t="s">
        <v>292</v>
      </c>
      <c r="U11" s="479" t="s">
        <v>84</v>
      </c>
    </row>
    <row r="12" spans="1:21" ht="18.75">
      <c r="A12" s="31"/>
      <c r="B12" s="73"/>
      <c r="C12" s="74"/>
      <c r="D12" s="75" t="s">
        <v>38</v>
      </c>
      <c r="E12" s="93"/>
      <c r="F12" s="76"/>
      <c r="G12" s="76" t="s">
        <v>36</v>
      </c>
      <c r="H12" s="76"/>
      <c r="I12" s="76"/>
      <c r="J12" s="76"/>
      <c r="K12" s="76"/>
      <c r="P12" s="450">
        <f xml:space="preserve"> 1+P11</f>
        <v>2</v>
      </c>
      <c r="Q12" s="450"/>
      <c r="R12" s="470">
        <v>30</v>
      </c>
      <c r="S12" s="451"/>
      <c r="T12" s="467" t="s">
        <v>292</v>
      </c>
      <c r="U12" s="479" t="s">
        <v>210</v>
      </c>
    </row>
    <row r="13" spans="1:21" ht="18.75">
      <c r="A13" s="31"/>
      <c r="B13" s="73" t="s">
        <v>85</v>
      </c>
      <c r="C13" s="74"/>
      <c r="D13" s="75"/>
      <c r="E13" s="93"/>
      <c r="F13" s="76"/>
      <c r="G13" s="76"/>
      <c r="H13" s="76"/>
      <c r="I13" s="76"/>
      <c r="J13" s="76"/>
      <c r="K13" s="76"/>
      <c r="P13" s="450">
        <f t="shared" ref="P13:P18" si="0" xml:space="preserve"> 1+P12</f>
        <v>3</v>
      </c>
      <c r="Q13" s="450" t="s">
        <v>289</v>
      </c>
      <c r="R13" s="470">
        <v>1000</v>
      </c>
      <c r="S13" s="451"/>
      <c r="T13" s="467" t="s">
        <v>292</v>
      </c>
      <c r="U13" s="455" t="s">
        <v>86</v>
      </c>
    </row>
    <row r="14" spans="1:21" ht="18.75">
      <c r="A14" s="31"/>
      <c r="B14" s="73"/>
      <c r="C14" s="74"/>
      <c r="D14" s="75" t="s">
        <v>208</v>
      </c>
      <c r="E14" s="93"/>
      <c r="F14" s="76" t="s">
        <v>36</v>
      </c>
      <c r="G14" s="76" t="s">
        <v>36</v>
      </c>
      <c r="H14" s="76"/>
      <c r="I14" s="76"/>
      <c r="J14" s="76" t="s">
        <v>36</v>
      </c>
      <c r="K14" s="76" t="s">
        <v>36</v>
      </c>
      <c r="P14" s="450">
        <f t="shared" si="0"/>
        <v>4</v>
      </c>
      <c r="Q14" s="450" t="s">
        <v>289</v>
      </c>
      <c r="R14" s="470"/>
      <c r="S14" s="451" t="s">
        <v>291</v>
      </c>
      <c r="T14" s="467" t="s">
        <v>292</v>
      </c>
      <c r="U14" s="455" t="s">
        <v>86</v>
      </c>
    </row>
    <row r="15" spans="1:21" ht="18.75">
      <c r="A15" s="31"/>
      <c r="B15" s="73"/>
      <c r="C15" s="74"/>
      <c r="D15" s="75" t="s">
        <v>209</v>
      </c>
      <c r="E15" s="93"/>
      <c r="F15" s="76"/>
      <c r="G15" s="76"/>
      <c r="H15" s="76" t="s">
        <v>36</v>
      </c>
      <c r="I15" s="76"/>
      <c r="J15" s="76"/>
      <c r="K15" s="76"/>
      <c r="P15" s="450">
        <f t="shared" si="0"/>
        <v>5</v>
      </c>
      <c r="Q15" s="450" t="s">
        <v>289</v>
      </c>
      <c r="R15" s="470"/>
      <c r="S15" s="451" t="s">
        <v>290</v>
      </c>
      <c r="T15" s="467" t="s">
        <v>292</v>
      </c>
      <c r="U15" s="455" t="s">
        <v>212</v>
      </c>
    </row>
    <row r="16" spans="1:21" ht="15.75" customHeight="1">
      <c r="A16" s="31"/>
      <c r="B16" s="73"/>
      <c r="C16" s="74"/>
      <c r="D16" s="75" t="s">
        <v>38</v>
      </c>
      <c r="E16" s="93"/>
      <c r="F16" s="76"/>
      <c r="G16" s="76"/>
      <c r="H16" s="76"/>
      <c r="I16" s="76" t="s">
        <v>36</v>
      </c>
      <c r="J16" s="76"/>
      <c r="K16" s="76"/>
      <c r="P16" s="450">
        <f t="shared" si="0"/>
        <v>6</v>
      </c>
      <c r="Q16" s="450" t="s">
        <v>289</v>
      </c>
      <c r="R16" s="470"/>
      <c r="S16" s="451" t="s">
        <v>290</v>
      </c>
      <c r="T16" s="467" t="s">
        <v>293</v>
      </c>
      <c r="U16" s="455" t="s">
        <v>211</v>
      </c>
    </row>
    <row r="17" spans="1:21" ht="15.75" customHeight="1">
      <c r="A17" s="31"/>
      <c r="B17" s="73" t="s">
        <v>202</v>
      </c>
      <c r="C17" s="74"/>
      <c r="D17" s="75"/>
      <c r="E17" s="93"/>
      <c r="F17" s="76"/>
      <c r="G17" s="76"/>
      <c r="H17" s="76"/>
      <c r="I17" s="76"/>
      <c r="J17" s="76"/>
      <c r="K17" s="76"/>
      <c r="P17" s="450">
        <f t="shared" si="0"/>
        <v>7</v>
      </c>
      <c r="Q17" s="450"/>
      <c r="R17" s="470"/>
      <c r="S17" s="451"/>
      <c r="T17" s="461"/>
      <c r="U17" s="465"/>
    </row>
    <row r="18" spans="1:21" ht="15.75" customHeight="1">
      <c r="A18" s="31"/>
      <c r="B18" s="73" t="s">
        <v>203</v>
      </c>
      <c r="C18" s="74"/>
      <c r="D18" s="75"/>
      <c r="E18" s="94"/>
      <c r="F18" s="76"/>
      <c r="G18" s="76"/>
      <c r="H18" s="76"/>
      <c r="I18" s="76"/>
      <c r="J18" s="76"/>
      <c r="K18" s="76"/>
      <c r="P18" s="450">
        <f t="shared" si="0"/>
        <v>8</v>
      </c>
      <c r="Q18" s="450"/>
      <c r="R18" s="470"/>
      <c r="S18" s="451"/>
      <c r="T18" s="461"/>
      <c r="U18" s="464"/>
    </row>
    <row r="19" spans="1:21" ht="15.75" customHeight="1">
      <c r="A19" s="31"/>
      <c r="C19" s="74"/>
      <c r="D19" s="75" t="s">
        <v>208</v>
      </c>
      <c r="E19" s="94"/>
      <c r="F19" s="76" t="s">
        <v>36</v>
      </c>
      <c r="G19" s="76" t="s">
        <v>36</v>
      </c>
      <c r="H19" s="76" t="s">
        <v>36</v>
      </c>
      <c r="I19" s="76" t="s">
        <v>36</v>
      </c>
      <c r="J19" s="76"/>
      <c r="K19" s="76" t="s">
        <v>36</v>
      </c>
      <c r="P19" s="450">
        <f xml:space="preserve"> 1+P18</f>
        <v>9</v>
      </c>
      <c r="Q19" s="450"/>
      <c r="R19" s="470"/>
      <c r="S19" s="451"/>
      <c r="T19" s="461"/>
      <c r="U19" s="464"/>
    </row>
    <row r="20" spans="1:21" ht="15.75" customHeight="1">
      <c r="A20" s="31"/>
      <c r="B20" s="73"/>
      <c r="C20" s="74"/>
      <c r="D20" s="75" t="s">
        <v>204</v>
      </c>
      <c r="E20" s="94"/>
      <c r="F20" s="76"/>
      <c r="G20" s="76"/>
      <c r="H20" s="76"/>
      <c r="I20" s="76"/>
      <c r="J20" s="76" t="s">
        <v>36</v>
      </c>
      <c r="K20" s="76"/>
    </row>
    <row r="21" spans="1:21" ht="15.75" customHeight="1">
      <c r="A21" s="31"/>
      <c r="B21" s="73" t="s">
        <v>205</v>
      </c>
      <c r="C21" s="74"/>
      <c r="D21" s="75"/>
      <c r="E21" s="94"/>
      <c r="F21" s="76"/>
      <c r="G21" s="76"/>
      <c r="H21" s="76"/>
      <c r="I21" s="76"/>
      <c r="J21" s="76"/>
      <c r="K21" s="76"/>
    </row>
    <row r="22" spans="1:21" ht="15.75" customHeight="1">
      <c r="A22" s="31"/>
      <c r="B22" s="73"/>
      <c r="C22" s="74"/>
      <c r="D22" s="75" t="s">
        <v>206</v>
      </c>
      <c r="E22" s="94"/>
      <c r="F22" s="76" t="s">
        <v>36</v>
      </c>
      <c r="G22" s="76" t="s">
        <v>36</v>
      </c>
      <c r="H22" s="76" t="s">
        <v>36</v>
      </c>
      <c r="I22" s="76" t="s">
        <v>36</v>
      </c>
      <c r="J22" s="76" t="s">
        <v>36</v>
      </c>
      <c r="K22" s="76"/>
    </row>
    <row r="23" spans="1:21" ht="15.75" customHeight="1" thickBot="1">
      <c r="A23" s="31"/>
      <c r="B23" s="73"/>
      <c r="C23" s="74"/>
      <c r="D23" s="75" t="s">
        <v>207</v>
      </c>
      <c r="E23" s="94"/>
      <c r="F23" s="76"/>
      <c r="G23" s="76"/>
      <c r="H23" s="76"/>
      <c r="I23" s="76"/>
      <c r="J23" s="76"/>
      <c r="K23" s="76" t="s">
        <v>36</v>
      </c>
    </row>
    <row r="24" spans="1:21" ht="15">
      <c r="A24" s="448" t="s">
        <v>34</v>
      </c>
      <c r="B24" s="77" t="s">
        <v>35</v>
      </c>
      <c r="C24" s="74"/>
      <c r="D24" s="75"/>
      <c r="E24" s="94"/>
      <c r="F24" s="76"/>
      <c r="G24" s="76"/>
      <c r="H24" s="76"/>
      <c r="I24" s="76"/>
      <c r="J24" s="76"/>
      <c r="K24" s="76"/>
    </row>
    <row r="25" spans="1:21" ht="15">
      <c r="A25" s="449"/>
      <c r="B25" s="73"/>
      <c r="C25" s="74"/>
      <c r="D25" s="75" t="s">
        <v>84</v>
      </c>
      <c r="E25" s="94"/>
      <c r="F25" s="76" t="s">
        <v>36</v>
      </c>
      <c r="G25" s="76"/>
      <c r="H25" s="76"/>
      <c r="I25" s="76"/>
      <c r="J25" s="76"/>
      <c r="K25" s="76"/>
    </row>
    <row r="26" spans="1:21" ht="15">
      <c r="A26" s="449"/>
      <c r="B26" s="73"/>
      <c r="C26" s="74"/>
      <c r="D26" s="75" t="s">
        <v>210</v>
      </c>
      <c r="E26" s="94"/>
      <c r="F26" s="76"/>
      <c r="G26" s="76" t="s">
        <v>36</v>
      </c>
      <c r="H26" s="76"/>
      <c r="I26" s="76"/>
      <c r="J26" s="76"/>
      <c r="K26" s="76"/>
    </row>
    <row r="27" spans="1:21" ht="15">
      <c r="A27" s="449"/>
      <c r="B27" s="73"/>
      <c r="C27" s="78"/>
      <c r="D27" s="79" t="s">
        <v>86</v>
      </c>
      <c r="E27" s="98"/>
      <c r="F27" s="80"/>
      <c r="G27" s="80"/>
      <c r="H27" s="80" t="s">
        <v>36</v>
      </c>
      <c r="I27" s="80"/>
      <c r="J27" s="80" t="s">
        <v>36</v>
      </c>
      <c r="K27" s="80"/>
    </row>
    <row r="28" spans="1:21" ht="15">
      <c r="A28" s="449"/>
      <c r="B28" s="73"/>
      <c r="C28" s="78"/>
      <c r="D28" s="79" t="s">
        <v>212</v>
      </c>
      <c r="E28" s="98"/>
      <c r="F28" s="80"/>
      <c r="G28" s="80"/>
      <c r="H28" s="80"/>
      <c r="I28" s="80" t="s">
        <v>36</v>
      </c>
      <c r="J28" s="80"/>
      <c r="K28" s="80"/>
    </row>
    <row r="29" spans="1:21" ht="15">
      <c r="A29" s="31"/>
      <c r="B29" s="77"/>
      <c r="C29" s="78"/>
      <c r="D29" s="79" t="s">
        <v>211</v>
      </c>
      <c r="E29" s="99"/>
      <c r="F29" s="76"/>
      <c r="G29" s="76"/>
      <c r="H29" s="76"/>
      <c r="I29" s="76"/>
      <c r="J29" s="76"/>
      <c r="K29" s="76" t="s">
        <v>36</v>
      </c>
    </row>
    <row r="30" spans="1:21" ht="15.75" thickBot="1">
      <c r="A30" s="31"/>
      <c r="B30" s="77"/>
      <c r="C30" s="78"/>
      <c r="D30" s="79"/>
      <c r="E30" s="99"/>
      <c r="F30" s="76"/>
      <c r="H30" s="76"/>
      <c r="J30" s="76"/>
    </row>
    <row r="31" spans="1:21" ht="14.25" thickTop="1">
      <c r="A31" s="34" t="s">
        <v>18</v>
      </c>
      <c r="B31" s="320" t="s">
        <v>19</v>
      </c>
      <c r="C31" s="320"/>
      <c r="D31" s="320"/>
      <c r="E31" s="71"/>
      <c r="F31" s="30" t="s">
        <v>20</v>
      </c>
      <c r="G31" s="30" t="s">
        <v>22</v>
      </c>
      <c r="H31" s="30" t="s">
        <v>21</v>
      </c>
      <c r="I31" s="30" t="s">
        <v>22</v>
      </c>
      <c r="J31" s="30" t="s">
        <v>21</v>
      </c>
      <c r="K31" s="30" t="s">
        <v>22</v>
      </c>
    </row>
    <row r="32" spans="1:21">
      <c r="A32" s="109"/>
      <c r="B32" s="332" t="s">
        <v>23</v>
      </c>
      <c r="C32" s="321"/>
      <c r="D32" s="321"/>
      <c r="E32" s="102"/>
      <c r="F32" s="84" t="s">
        <v>37</v>
      </c>
      <c r="G32" s="84" t="s">
        <v>37</v>
      </c>
      <c r="H32" s="84" t="s">
        <v>37</v>
      </c>
      <c r="I32" s="84" t="s">
        <v>37</v>
      </c>
      <c r="J32" s="84" t="s">
        <v>37</v>
      </c>
      <c r="K32" s="84" t="s">
        <v>37</v>
      </c>
    </row>
    <row r="33" spans="1:11" ht="54">
      <c r="A33" s="109"/>
      <c r="B33" s="333" t="s">
        <v>24</v>
      </c>
      <c r="C33" s="322"/>
      <c r="D33" s="322"/>
      <c r="E33" s="86"/>
      <c r="F33" s="85">
        <v>44695</v>
      </c>
      <c r="G33" s="85">
        <v>44695</v>
      </c>
      <c r="H33" s="85">
        <v>44695</v>
      </c>
      <c r="I33" s="85">
        <v>44695</v>
      </c>
      <c r="J33" s="85">
        <v>44695</v>
      </c>
      <c r="K33" s="85">
        <v>44695</v>
      </c>
    </row>
    <row r="34" spans="1:11" ht="14.25" thickBot="1">
      <c r="A34" s="109"/>
      <c r="B34" s="334" t="s">
        <v>25</v>
      </c>
      <c r="C34" s="323"/>
      <c r="D34" s="323"/>
      <c r="E34" s="103"/>
      <c r="F34" s="32"/>
      <c r="G34" s="32"/>
      <c r="H34" s="32"/>
      <c r="I34" s="32"/>
      <c r="J34" s="32"/>
      <c r="K34" s="32"/>
    </row>
    <row r="35" spans="1:11" ht="14.25" thickTop="1">
      <c r="A35" s="40"/>
    </row>
    <row r="36" spans="1:11">
      <c r="A36" s="40"/>
    </row>
    <row r="37" spans="1:11">
      <c r="A37" s="40"/>
    </row>
    <row r="38" spans="1:11">
      <c r="A38" s="40"/>
    </row>
    <row r="39" spans="1:11">
      <c r="A39" s="40"/>
    </row>
    <row r="40" spans="1:11">
      <c r="A40" s="40"/>
    </row>
    <row r="41" spans="1:11">
      <c r="A41" s="40"/>
    </row>
    <row r="42" spans="1:11">
      <c r="A42" s="40"/>
    </row>
    <row r="43" spans="1:11">
      <c r="A43" s="40"/>
    </row>
    <row r="45" spans="1:11">
      <c r="A45" s="40"/>
    </row>
    <row r="46" spans="1:11">
      <c r="A46" s="40"/>
    </row>
  </sheetData>
  <mergeCells count="28">
    <mergeCell ref="B31:D31"/>
    <mergeCell ref="B32:D32"/>
    <mergeCell ref="B33:D33"/>
    <mergeCell ref="B34:D34"/>
    <mergeCell ref="A6:B6"/>
    <mergeCell ref="C6:E6"/>
    <mergeCell ref="A24:A28"/>
    <mergeCell ref="A5:B5"/>
    <mergeCell ref="F4:K4"/>
    <mergeCell ref="L4:S4"/>
    <mergeCell ref="C5:S5"/>
    <mergeCell ref="A7:B7"/>
    <mergeCell ref="C7:E7"/>
    <mergeCell ref="F6:K6"/>
    <mergeCell ref="L6:N6"/>
    <mergeCell ref="O6:S6"/>
    <mergeCell ref="F7:K7"/>
    <mergeCell ref="O7:S7"/>
    <mergeCell ref="L2:S2"/>
    <mergeCell ref="F3:K3"/>
    <mergeCell ref="L3:N3"/>
    <mergeCell ref="A4:B4"/>
    <mergeCell ref="C4:D4"/>
    <mergeCell ref="A2:B2"/>
    <mergeCell ref="C2:E2"/>
    <mergeCell ref="A3:B3"/>
    <mergeCell ref="C3:E3"/>
    <mergeCell ref="F2:K2"/>
  </mergeCells>
  <phoneticPr fontId="13" type="noConversion"/>
  <dataValidations count="3">
    <dataValidation type="list" allowBlank="1" showInputMessage="1" showErrorMessage="1" sqref="F30 H30 J30 F10:K29" xr:uid="{00000000-0002-0000-0C00-000000000000}">
      <formula1>" ,O"</formula1>
    </dataValidation>
    <dataValidation type="list" allowBlank="1" showInputMessage="1" showErrorMessage="1" sqref="F32:K32" xr:uid="{00000000-0002-0000-0C00-000001000000}">
      <formula1>"P,F"</formula1>
    </dataValidation>
    <dataValidation type="list" allowBlank="1" showInputMessage="1" showErrorMessage="1" sqref="F31:K31" xr:uid="{00000000-0002-0000-0C00-000002000000}">
      <formula1>"N,A,B"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5"/>
  <sheetViews>
    <sheetView topLeftCell="A10" workbookViewId="0">
      <selection activeCell="J22" sqref="J22"/>
    </sheetView>
  </sheetViews>
  <sheetFormatPr defaultRowHeight="12.75"/>
  <cols>
    <col min="1" max="1" width="15.375" style="1" customWidth="1"/>
    <col min="2" max="2" width="26.625" style="1" customWidth="1"/>
    <col min="3" max="3" width="12.125" style="1" customWidth="1"/>
    <col min="4" max="4" width="9.625" style="1" customWidth="1"/>
    <col min="5" max="5" width="9.75" style="1" customWidth="1"/>
    <col min="6" max="8" width="5.25" style="1" customWidth="1"/>
    <col min="9" max="9" width="21" style="1" customWidth="1"/>
    <col min="10" max="10" width="33.125" style="1" customWidth="1"/>
    <col min="11" max="16384" width="9" style="1"/>
  </cols>
  <sheetData>
    <row r="2" spans="1:9" ht="25.5" customHeight="1">
      <c r="A2" s="277" t="s">
        <v>42</v>
      </c>
      <c r="B2" s="277"/>
      <c r="C2" s="277"/>
      <c r="D2" s="277"/>
      <c r="E2" s="277"/>
      <c r="F2" s="277"/>
      <c r="G2" s="277"/>
      <c r="H2" s="277"/>
      <c r="I2" s="277"/>
    </row>
    <row r="3" spans="1:9" ht="14.25" customHeight="1">
      <c r="A3" s="44"/>
      <c r="B3" s="45"/>
      <c r="C3" s="45"/>
      <c r="D3" s="45"/>
      <c r="E3" s="45"/>
      <c r="F3" s="45"/>
      <c r="G3" s="45"/>
      <c r="H3" s="45"/>
      <c r="I3" s="46"/>
    </row>
    <row r="4" spans="1:9" ht="13.5" customHeight="1">
      <c r="A4" s="47" t="s">
        <v>43</v>
      </c>
      <c r="B4" s="272" t="str">
        <f>[1]Cover!B4</f>
        <v>TEST "Black-box"</v>
      </c>
      <c r="C4" s="272"/>
      <c r="D4" s="273" t="s">
        <v>44</v>
      </c>
      <c r="E4" s="273"/>
      <c r="F4" s="278" t="s">
        <v>90</v>
      </c>
      <c r="G4" s="279"/>
      <c r="H4" s="279"/>
      <c r="I4" s="280"/>
    </row>
    <row r="5" spans="1:9" ht="13.5" customHeight="1">
      <c r="A5" s="47" t="s">
        <v>45</v>
      </c>
      <c r="B5" s="272" t="s">
        <v>89</v>
      </c>
      <c r="C5" s="272"/>
      <c r="D5" s="273" t="s">
        <v>46</v>
      </c>
      <c r="E5" s="273"/>
      <c r="F5" s="278"/>
      <c r="G5" s="279"/>
      <c r="H5" s="279"/>
      <c r="I5" s="280"/>
    </row>
    <row r="6" spans="1:9" ht="12.75" customHeight="1">
      <c r="A6" s="48" t="s">
        <v>47</v>
      </c>
      <c r="B6" s="272" t="str">
        <f>B5&amp;"_"&amp;"Test Report"&amp;"_"&amp;"vx.x"</f>
        <v>Kiểm thử_Nhom16_Test Report_vx.x</v>
      </c>
      <c r="C6" s="272"/>
      <c r="D6" s="273" t="s">
        <v>48</v>
      </c>
      <c r="E6" s="273"/>
      <c r="F6" s="274">
        <v>44695</v>
      </c>
      <c r="G6" s="275"/>
      <c r="H6" s="275"/>
      <c r="I6" s="276"/>
    </row>
    <row r="7" spans="1:9" ht="14.25" customHeight="1">
      <c r="A7" s="49"/>
      <c r="B7" s="50"/>
      <c r="C7" s="45"/>
      <c r="D7" s="45"/>
      <c r="E7" s="45"/>
      <c r="F7" s="45"/>
      <c r="G7" s="45"/>
      <c r="H7" s="45"/>
      <c r="I7" s="46"/>
    </row>
    <row r="8" spans="1:9">
      <c r="A8" s="49"/>
      <c r="B8" s="50"/>
      <c r="C8" s="45"/>
      <c r="D8" s="45"/>
      <c r="E8" s="45"/>
      <c r="F8" s="45"/>
      <c r="G8" s="45"/>
      <c r="H8" s="45"/>
      <c r="I8" s="46"/>
    </row>
    <row r="10" spans="1:9" ht="14.25" customHeight="1">
      <c r="A10" s="51" t="s">
        <v>1</v>
      </c>
      <c r="B10" s="52" t="s">
        <v>49</v>
      </c>
      <c r="C10" s="53" t="s">
        <v>7</v>
      </c>
      <c r="D10" s="52" t="s">
        <v>8</v>
      </c>
      <c r="E10" s="54" t="s">
        <v>9</v>
      </c>
      <c r="F10" s="54" t="s">
        <v>20</v>
      </c>
      <c r="G10" s="54" t="s">
        <v>22</v>
      </c>
      <c r="H10" s="54" t="s">
        <v>21</v>
      </c>
      <c r="I10" s="55" t="s">
        <v>10</v>
      </c>
    </row>
    <row r="11" spans="1:9" ht="13.5">
      <c r="A11" s="56">
        <v>1</v>
      </c>
      <c r="B11" s="111" t="s">
        <v>41</v>
      </c>
      <c r="C11" s="57">
        <v>13</v>
      </c>
      <c r="D11" s="57"/>
      <c r="E11" s="57">
        <v>0</v>
      </c>
      <c r="F11" s="57" t="e">
        <f>'Đăng nhập'!L7</f>
        <v>#REF!</v>
      </c>
      <c r="G11" s="57" t="e">
        <f>'Đăng nhập'!M7</f>
        <v>#REF!</v>
      </c>
      <c r="H11" s="57" t="e">
        <f>'Đăng nhập'!N7</f>
        <v>#REF!</v>
      </c>
      <c r="I11" s="57">
        <v>13</v>
      </c>
    </row>
    <row r="12" spans="1:9" ht="13.5">
      <c r="A12" s="56">
        <f>1 +A11</f>
        <v>2</v>
      </c>
      <c r="B12" s="111" t="s">
        <v>39</v>
      </c>
      <c r="C12" s="57">
        <v>7</v>
      </c>
      <c r="D12" s="57">
        <f>'Đăng nhập'!C8</f>
        <v>0</v>
      </c>
      <c r="E12" s="57">
        <v>0</v>
      </c>
      <c r="F12" s="57" t="e">
        <f>'Đăng nhập'!L7</f>
        <v>#REF!</v>
      </c>
      <c r="G12" s="57" t="e">
        <f>'Đăng nhập'!M7</f>
        <v>#REF!</v>
      </c>
      <c r="H12" s="57" t="e">
        <f>'Đăng nhập'!N7</f>
        <v>#REF!</v>
      </c>
      <c r="I12" s="57">
        <v>7</v>
      </c>
    </row>
    <row r="13" spans="1:9" ht="13.5">
      <c r="A13" s="56">
        <f t="shared" ref="A13:A18" si="0">1 +A12</f>
        <v>3</v>
      </c>
      <c r="B13" s="112" t="s">
        <v>83</v>
      </c>
      <c r="C13" s="57">
        <v>10</v>
      </c>
      <c r="D13" s="57">
        <f>'Đăng nhập'!C10</f>
        <v>0</v>
      </c>
      <c r="E13" s="57">
        <v>0</v>
      </c>
      <c r="F13" s="57">
        <f>'Chỉnh sửa thông tin người dùng'!L7</f>
        <v>1</v>
      </c>
      <c r="G13" s="57">
        <f>'Chỉnh sửa thông tin người dùng'!M7</f>
        <v>5</v>
      </c>
      <c r="H13" s="57">
        <f>'Chỉnh sửa thông tin người dùng'!N7</f>
        <v>4</v>
      </c>
      <c r="I13" s="57">
        <v>10</v>
      </c>
    </row>
    <row r="14" spans="1:9" ht="13.5">
      <c r="A14" s="56">
        <f t="shared" si="0"/>
        <v>4</v>
      </c>
      <c r="B14" s="112" t="s">
        <v>95</v>
      </c>
      <c r="C14" s="57">
        <v>9</v>
      </c>
      <c r="D14" s="57">
        <f>'Đăng nhập'!C11</f>
        <v>0</v>
      </c>
      <c r="E14" s="57">
        <f>'Đăng nhập'!F11</f>
        <v>0</v>
      </c>
      <c r="F14" s="260">
        <f>'Thêm môn học'!L6</f>
        <v>1</v>
      </c>
      <c r="G14" s="260">
        <f>'Thêm môn học'!M6</f>
        <v>6</v>
      </c>
      <c r="H14" s="260">
        <f>'Thêm môn học'!N6</f>
        <v>2</v>
      </c>
      <c r="I14" s="57">
        <v>9</v>
      </c>
    </row>
    <row r="15" spans="1:9" ht="13.5">
      <c r="A15" s="56">
        <f t="shared" si="0"/>
        <v>5</v>
      </c>
      <c r="B15" s="112" t="s">
        <v>99</v>
      </c>
      <c r="C15" s="57">
        <v>4</v>
      </c>
      <c r="D15" s="57">
        <f>'Đăng nhập'!C12</f>
        <v>0</v>
      </c>
      <c r="E15" s="57" t="str">
        <f>'Đăng nhập'!F12</f>
        <v>O</v>
      </c>
      <c r="F15" s="57">
        <f>'Thêm lớp tín chỉ'!L6</f>
        <v>1</v>
      </c>
      <c r="G15" s="57">
        <f>'Thêm lớp tín chỉ'!M6</f>
        <v>3</v>
      </c>
      <c r="H15" s="57">
        <f>'Thêm lớp tín chỉ'!N6</f>
        <v>0</v>
      </c>
      <c r="I15" s="57">
        <v>4</v>
      </c>
    </row>
    <row r="16" spans="1:9" ht="13.5">
      <c r="A16" s="56">
        <f t="shared" si="0"/>
        <v>6</v>
      </c>
      <c r="B16" s="112" t="s">
        <v>97</v>
      </c>
      <c r="C16" s="57">
        <v>8</v>
      </c>
      <c r="D16" s="57">
        <f>'Đăng nhập'!C13</f>
        <v>0</v>
      </c>
      <c r="E16" s="57">
        <f>'Đăng nhập'!F13</f>
        <v>0</v>
      </c>
      <c r="F16" s="57">
        <f>'Thêm ca thi'!L7</f>
        <v>1</v>
      </c>
      <c r="G16" s="57">
        <f>'Thêm ca thi'!M7</f>
        <v>6</v>
      </c>
      <c r="H16" s="57">
        <f>'Thêm ca thi'!N7</f>
        <v>1</v>
      </c>
      <c r="I16" s="57">
        <v>8</v>
      </c>
    </row>
    <row r="17" spans="1:9" ht="13.5">
      <c r="A17" s="56">
        <f t="shared" si="0"/>
        <v>7</v>
      </c>
      <c r="B17" s="112" t="s">
        <v>98</v>
      </c>
      <c r="C17" s="114">
        <v>6</v>
      </c>
      <c r="D17" s="57">
        <f>'Đăng nhập'!C14</f>
        <v>0</v>
      </c>
      <c r="E17" s="57">
        <f>'Đăng nhập'!F14</f>
        <v>0</v>
      </c>
      <c r="F17" s="57">
        <f>'Thêm câu hỏi'!O7</f>
        <v>1</v>
      </c>
      <c r="G17" s="57">
        <f>'Thêm câu hỏi'!P7</f>
        <v>5</v>
      </c>
      <c r="H17" s="57">
        <f>'Thêm câu hỏi'!Q7</f>
        <v>0</v>
      </c>
      <c r="I17" s="114">
        <v>6</v>
      </c>
    </row>
    <row r="18" spans="1:9" ht="13.5">
      <c r="A18" s="56">
        <f t="shared" si="0"/>
        <v>8</v>
      </c>
      <c r="B18" s="112" t="s">
        <v>101</v>
      </c>
      <c r="C18" s="114">
        <v>6</v>
      </c>
      <c r="D18" s="57">
        <f>'Đăng nhập'!C15</f>
        <v>0</v>
      </c>
      <c r="E18" s="57" t="str">
        <f>'Đăng nhập'!F15</f>
        <v>O</v>
      </c>
      <c r="F18" s="57">
        <f>'Thêm đề thi'!L7</f>
        <v>1</v>
      </c>
      <c r="G18" s="57">
        <f>'Thêm đề thi'!M7</f>
        <v>3</v>
      </c>
      <c r="H18" s="57">
        <f>'Thêm đề thi'!N7</f>
        <v>2</v>
      </c>
      <c r="I18" s="114">
        <v>6</v>
      </c>
    </row>
    <row r="19" spans="1:9" ht="14.25">
      <c r="A19" s="58"/>
      <c r="B19" s="59" t="s">
        <v>50</v>
      </c>
      <c r="C19" s="60">
        <f>SUM(C9:C16)</f>
        <v>51</v>
      </c>
      <c r="D19" s="60">
        <f>SUM(D9:D16)</f>
        <v>0</v>
      </c>
      <c r="E19" s="60">
        <f>SUM(E9:E16)</f>
        <v>0</v>
      </c>
      <c r="F19" s="60" t="e">
        <f>SUM(F9:F16)</f>
        <v>#REF!</v>
      </c>
      <c r="G19" s="60" t="e">
        <f>SUM(G9:G16)</f>
        <v>#REF!</v>
      </c>
      <c r="H19" s="60" t="e">
        <f>SUM(H9:H16)</f>
        <v>#REF!</v>
      </c>
      <c r="I19" s="60">
        <f>SUM(I9:I16)</f>
        <v>51</v>
      </c>
    </row>
    <row r="20" spans="1:9">
      <c r="A20" s="61"/>
      <c r="C20" s="62"/>
      <c r="D20" s="63"/>
      <c r="E20" s="63"/>
      <c r="F20" s="63"/>
      <c r="G20" s="63"/>
      <c r="H20" s="63"/>
      <c r="I20" s="63"/>
    </row>
    <row r="21" spans="1:9">
      <c r="B21" s="64" t="s">
        <v>51</v>
      </c>
      <c r="D21" s="65">
        <f>(C19+D19)*100/(I19)</f>
        <v>100</v>
      </c>
      <c r="E21" s="1" t="s">
        <v>52</v>
      </c>
      <c r="I21" s="66"/>
    </row>
    <row r="22" spans="1:9">
      <c r="B22" s="64" t="s">
        <v>53</v>
      </c>
      <c r="D22" s="65">
        <f>C19*100/(I19)</f>
        <v>100</v>
      </c>
      <c r="E22" s="1" t="s">
        <v>52</v>
      </c>
      <c r="I22" s="66"/>
    </row>
    <row r="23" spans="1:9">
      <c r="B23" s="64" t="s">
        <v>54</v>
      </c>
      <c r="D23" s="65" t="e">
        <f>F19*100/I19</f>
        <v>#REF!</v>
      </c>
      <c r="E23" s="1" t="s">
        <v>52</v>
      </c>
    </row>
    <row r="24" spans="1:9">
      <c r="B24" s="64" t="s">
        <v>55</v>
      </c>
      <c r="D24" s="65" t="e">
        <f>G19*100/I19</f>
        <v>#REF!</v>
      </c>
      <c r="E24" s="1" t="s">
        <v>52</v>
      </c>
    </row>
    <row r="25" spans="1:9">
      <c r="B25" s="64" t="s">
        <v>56</v>
      </c>
      <c r="D25" s="65" t="e">
        <f>H19*100/I19</f>
        <v>#REF!</v>
      </c>
      <c r="E25" s="1" t="s">
        <v>52</v>
      </c>
    </row>
  </sheetData>
  <mergeCells count="10">
    <mergeCell ref="B6:C6"/>
    <mergeCell ref="D6:E6"/>
    <mergeCell ref="F6:I6"/>
    <mergeCell ref="A2:I2"/>
    <mergeCell ref="B4:C4"/>
    <mergeCell ref="D4:E4"/>
    <mergeCell ref="F4:I4"/>
    <mergeCell ref="B5:C5"/>
    <mergeCell ref="D5:E5"/>
    <mergeCell ref="F5:I5"/>
  </mergeCells>
  <hyperlinks>
    <hyperlink ref="B11" location="'Đăng ký'!A1" display="Đăng Ký" xr:uid="{00000000-0004-0000-0100-000000000000}"/>
    <hyperlink ref="B18" location="'Thêm đề thi'!A1" display="Thêm - sửa thuộc tính sản phẩm" xr:uid="{00000000-0004-0000-0100-000002000000}"/>
    <hyperlink ref="B17" location="'Thêm câu hỏi'!A1" display="Thêm câu hỏi" xr:uid="{00000000-0004-0000-0100-000004000000}"/>
    <hyperlink ref="B16" location="'Thêm danh mục'!A1" display="Thêm danh mục" xr:uid="{00000000-0004-0000-0100-000005000000}"/>
    <hyperlink ref="B15" location="'Thêm lớp tín chỉ'!A1" display="Thêm lớp tín chỉ" xr:uid="{00000000-0004-0000-0100-000006000000}"/>
    <hyperlink ref="B14" location="'Thêm môn học'!A1" display="Thêm môn học" xr:uid="{00000000-0004-0000-0100-000007000000}"/>
    <hyperlink ref="B13" location="'Chỉnh sửa thông tin người dùng'!A1" display="Chỉnh sửa thông tin người dùng" xr:uid="{00000000-0004-0000-0100-000008000000}"/>
    <hyperlink ref="B12" location="'Đăng nhập'!A1" display="Đăng nhập" xr:uid="{00000000-0004-0000-0100-00000B000000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2"/>
  <sheetViews>
    <sheetView topLeftCell="R7" zoomScale="82" zoomScaleNormal="115" workbookViewId="0">
      <selection activeCell="Z18" sqref="Z18"/>
    </sheetView>
  </sheetViews>
  <sheetFormatPr defaultRowHeight="13.5"/>
  <cols>
    <col min="4" max="4" width="11.75" customWidth="1"/>
    <col min="22" max="22" width="7.125" bestFit="1" customWidth="1"/>
    <col min="23" max="23" width="16.125" bestFit="1" customWidth="1"/>
    <col min="24" max="24" width="4.375" bestFit="1" customWidth="1"/>
    <col min="25" max="25" width="11.25" bestFit="1" customWidth="1"/>
    <col min="26" max="26" width="37.125" bestFit="1" customWidth="1"/>
    <col min="27" max="27" width="12.375" bestFit="1" customWidth="1"/>
    <col min="28" max="28" width="12.625" bestFit="1" customWidth="1"/>
    <col min="29" max="29" width="41.125" bestFit="1" customWidth="1"/>
    <col min="30" max="30" width="26.875" customWidth="1"/>
    <col min="31" max="31" width="23.375" customWidth="1"/>
    <col min="32" max="32" width="42.25" bestFit="1" customWidth="1"/>
  </cols>
  <sheetData>
    <row r="1" spans="1:29" ht="14.25" thickBot="1">
      <c r="A1" s="20"/>
      <c r="B1" s="21"/>
      <c r="C1" s="22"/>
      <c r="D1" s="2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9">
      <c r="A2" s="281" t="s">
        <v>26</v>
      </c>
      <c r="B2" s="282"/>
      <c r="C2" s="283" t="e">
        <f>[2]FunctionList!E11</f>
        <v>#REF!</v>
      </c>
      <c r="D2" s="284"/>
      <c r="E2" s="285"/>
      <c r="F2" s="286" t="s">
        <v>4</v>
      </c>
      <c r="G2" s="287"/>
      <c r="H2" s="287"/>
      <c r="I2" s="287"/>
      <c r="J2" s="287"/>
      <c r="K2" s="287"/>
      <c r="L2" s="288"/>
      <c r="M2" s="289"/>
      <c r="N2" s="289"/>
      <c r="O2" s="289"/>
      <c r="P2" s="289"/>
      <c r="Q2" s="289"/>
      <c r="R2" s="290"/>
    </row>
    <row r="3" spans="1:29">
      <c r="A3" s="291" t="s">
        <v>27</v>
      </c>
      <c r="B3" s="292"/>
      <c r="C3" s="293" t="s">
        <v>11</v>
      </c>
      <c r="D3" s="294"/>
      <c r="E3" s="295"/>
      <c r="F3" s="296" t="s">
        <v>28</v>
      </c>
      <c r="G3" s="297"/>
      <c r="H3" s="297"/>
      <c r="I3" s="297"/>
      <c r="J3" s="297"/>
      <c r="K3" s="298"/>
      <c r="L3" s="294"/>
      <c r="M3" s="294"/>
      <c r="N3" s="294"/>
      <c r="O3" s="27"/>
      <c r="P3" s="27"/>
      <c r="Q3" s="27"/>
      <c r="R3" s="259"/>
    </row>
    <row r="4" spans="1:29">
      <c r="A4" s="291" t="s">
        <v>29</v>
      </c>
      <c r="B4" s="292"/>
      <c r="C4" s="305">
        <v>100</v>
      </c>
      <c r="D4" s="306"/>
      <c r="E4" s="29"/>
      <c r="F4" s="296" t="s">
        <v>30</v>
      </c>
      <c r="G4" s="297"/>
      <c r="H4" s="297"/>
      <c r="I4" s="297"/>
      <c r="J4" s="297"/>
      <c r="K4" s="298"/>
      <c r="L4" s="307"/>
      <c r="M4" s="308"/>
      <c r="N4" s="308"/>
      <c r="O4" s="308"/>
      <c r="P4" s="308"/>
      <c r="Q4" s="308"/>
      <c r="R4" s="309"/>
    </row>
    <row r="5" spans="1:29">
      <c r="A5" s="291" t="s">
        <v>31</v>
      </c>
      <c r="B5" s="292"/>
      <c r="C5" s="310" t="s">
        <v>215</v>
      </c>
      <c r="D5" s="310"/>
      <c r="E5" s="310"/>
      <c r="F5" s="311"/>
      <c r="G5" s="311"/>
      <c r="H5" s="311"/>
      <c r="I5" s="311"/>
      <c r="J5" s="311"/>
      <c r="K5" s="311"/>
      <c r="L5" s="310"/>
      <c r="M5" s="310"/>
      <c r="N5" s="310"/>
      <c r="O5" s="310"/>
      <c r="P5" s="310"/>
      <c r="Q5" s="310"/>
      <c r="R5" s="312"/>
    </row>
    <row r="6" spans="1:29">
      <c r="A6" s="313" t="s">
        <v>7</v>
      </c>
      <c r="B6" s="314"/>
      <c r="C6" s="315" t="s">
        <v>8</v>
      </c>
      <c r="D6" s="316"/>
      <c r="E6" s="317"/>
      <c r="F6" s="315" t="s">
        <v>9</v>
      </c>
      <c r="G6" s="316"/>
      <c r="H6" s="316"/>
      <c r="I6" s="316"/>
      <c r="J6" s="316"/>
      <c r="K6" s="318"/>
      <c r="L6" s="316" t="s">
        <v>32</v>
      </c>
      <c r="M6" s="316"/>
      <c r="N6" s="316"/>
      <c r="O6" s="319" t="s">
        <v>10</v>
      </c>
      <c r="P6" s="316"/>
      <c r="Q6" s="316"/>
      <c r="R6" s="318"/>
    </row>
    <row r="7" spans="1:29" ht="14.25" thickBot="1">
      <c r="A7" s="299">
        <f>COUNTIF(F49:HS49,"P")</f>
        <v>12</v>
      </c>
      <c r="B7" s="300"/>
      <c r="C7" s="301">
        <f>COUNTIF(F49:HS49,"F")</f>
        <v>0</v>
      </c>
      <c r="D7" s="302"/>
      <c r="E7" s="300"/>
      <c r="F7" s="301">
        <f>SUM(O7,- A7,- C7)</f>
        <v>0</v>
      </c>
      <c r="G7" s="302"/>
      <c r="H7" s="302"/>
      <c r="I7" s="302"/>
      <c r="J7" s="302"/>
      <c r="K7" s="303"/>
      <c r="L7" s="39">
        <f>COUNTIF(F48:Q48,"N")</f>
        <v>1</v>
      </c>
      <c r="M7" s="39">
        <f>COUNTIF(E48:IE48,"A")</f>
        <v>7</v>
      </c>
      <c r="N7" s="39">
        <f>COUNTIF(F48:Q48,"B")</f>
        <v>4</v>
      </c>
      <c r="O7" s="304">
        <f>COUNTA(E9:HV9)</f>
        <v>12</v>
      </c>
      <c r="P7" s="302"/>
      <c r="Q7" s="302"/>
      <c r="R7" s="303"/>
    </row>
    <row r="8" spans="1:29">
      <c r="A8" s="22"/>
      <c r="B8" s="25"/>
      <c r="C8" s="22"/>
      <c r="D8" s="23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</row>
    <row r="9" spans="1:29" ht="59.45" customHeight="1">
      <c r="A9" s="126"/>
      <c r="B9" s="127"/>
      <c r="C9" s="128"/>
      <c r="D9" s="128"/>
      <c r="E9" s="128"/>
      <c r="F9" s="129" t="s">
        <v>12</v>
      </c>
      <c r="G9" s="129" t="s">
        <v>13</v>
      </c>
      <c r="H9" s="129" t="s">
        <v>14</v>
      </c>
      <c r="I9" s="129" t="s">
        <v>15</v>
      </c>
      <c r="J9" s="129" t="s">
        <v>16</v>
      </c>
      <c r="K9" s="129" t="s">
        <v>17</v>
      </c>
      <c r="L9" s="129" t="s">
        <v>72</v>
      </c>
      <c r="M9" s="129" t="s">
        <v>73</v>
      </c>
      <c r="N9" s="129" t="s">
        <v>74</v>
      </c>
      <c r="O9" s="129" t="s">
        <v>78</v>
      </c>
      <c r="P9" s="129" t="s">
        <v>175</v>
      </c>
      <c r="Q9" s="129" t="s">
        <v>176</v>
      </c>
    </row>
    <row r="10" spans="1:29" ht="18.75">
      <c r="A10" s="31" t="s">
        <v>33</v>
      </c>
      <c r="B10" s="90" t="s">
        <v>102</v>
      </c>
      <c r="C10" s="91"/>
      <c r="D10" s="92"/>
      <c r="E10" s="9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V10" s="458" t="s">
        <v>69</v>
      </c>
      <c r="W10" s="458" t="s">
        <v>216</v>
      </c>
      <c r="X10" s="458" t="s">
        <v>217</v>
      </c>
      <c r="Y10" s="458" t="s">
        <v>76</v>
      </c>
      <c r="Z10" s="459" t="s">
        <v>80</v>
      </c>
      <c r="AA10" s="459" t="s">
        <v>68</v>
      </c>
      <c r="AB10" s="460" t="s">
        <v>105</v>
      </c>
      <c r="AC10" s="458" t="s">
        <v>70</v>
      </c>
    </row>
    <row r="11" spans="1:29" ht="18.75">
      <c r="A11" s="31"/>
      <c r="B11" s="90"/>
      <c r="C11" s="91"/>
      <c r="D11" s="75" t="s">
        <v>77</v>
      </c>
      <c r="E11" s="93"/>
      <c r="F11" s="76" t="s">
        <v>36</v>
      </c>
      <c r="G11" s="80"/>
      <c r="H11" s="80"/>
      <c r="I11" s="80" t="s">
        <v>36</v>
      </c>
      <c r="J11" s="80" t="s">
        <v>36</v>
      </c>
      <c r="K11" s="80" t="s">
        <v>36</v>
      </c>
      <c r="L11" s="80" t="s">
        <v>36</v>
      </c>
      <c r="M11" s="80" t="s">
        <v>36</v>
      </c>
      <c r="N11" s="80" t="s">
        <v>36</v>
      </c>
      <c r="O11" s="80" t="s">
        <v>36</v>
      </c>
      <c r="P11" s="80" t="s">
        <v>36</v>
      </c>
      <c r="Q11" s="80" t="s">
        <v>36</v>
      </c>
      <c r="V11" s="450">
        <v>1</v>
      </c>
      <c r="W11" s="450" t="s">
        <v>218</v>
      </c>
      <c r="X11" s="450" t="s">
        <v>228</v>
      </c>
      <c r="Y11" s="451" t="s">
        <v>229</v>
      </c>
      <c r="Z11" s="452" t="s">
        <v>230</v>
      </c>
      <c r="AA11" s="453">
        <v>123123123</v>
      </c>
      <c r="AB11" s="454">
        <v>36651</v>
      </c>
      <c r="AC11" s="455" t="s">
        <v>166</v>
      </c>
    </row>
    <row r="12" spans="1:29" ht="18.75">
      <c r="A12" s="31"/>
      <c r="B12" s="73"/>
      <c r="C12" s="74"/>
      <c r="D12" s="75" t="s">
        <v>174</v>
      </c>
      <c r="E12" s="93"/>
      <c r="F12" s="76"/>
      <c r="G12" s="76" t="s">
        <v>36</v>
      </c>
      <c r="H12" s="76"/>
      <c r="I12" s="76"/>
      <c r="J12" s="76"/>
      <c r="K12" s="76"/>
      <c r="L12" s="76"/>
      <c r="M12" s="76"/>
      <c r="N12" s="76"/>
      <c r="O12" s="76"/>
      <c r="P12" s="76"/>
      <c r="Q12" s="76"/>
      <c r="V12" s="450">
        <f xml:space="preserve"> 1+V11</f>
        <v>2</v>
      </c>
      <c r="W12" s="450" t="s">
        <v>218</v>
      </c>
      <c r="X12" s="450" t="s">
        <v>228</v>
      </c>
      <c r="Y12" s="451" t="s">
        <v>229</v>
      </c>
      <c r="Z12" s="452" t="s">
        <v>230</v>
      </c>
      <c r="AA12" s="453">
        <v>123123123</v>
      </c>
      <c r="AB12" s="454">
        <v>36652</v>
      </c>
      <c r="AC12" s="456" t="s">
        <v>173</v>
      </c>
    </row>
    <row r="13" spans="1:29" ht="18.75">
      <c r="A13" s="31"/>
      <c r="B13" s="73"/>
      <c r="C13" s="74"/>
      <c r="D13" s="75"/>
      <c r="E13" s="93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V13" s="450">
        <f t="shared" ref="V13:V22" si="0" xml:space="preserve"> 1+V12</f>
        <v>3</v>
      </c>
      <c r="W13" s="450"/>
      <c r="X13" s="450" t="s">
        <v>228</v>
      </c>
      <c r="Y13" s="451" t="s">
        <v>229</v>
      </c>
      <c r="Z13" s="452" t="s">
        <v>230</v>
      </c>
      <c r="AA13" s="453">
        <v>123123123</v>
      </c>
      <c r="AB13" s="454">
        <v>36653</v>
      </c>
      <c r="AC13" s="455" t="s">
        <v>167</v>
      </c>
    </row>
    <row r="14" spans="1:29" ht="18.75">
      <c r="A14" s="31"/>
      <c r="B14" s="73"/>
      <c r="C14" s="74"/>
      <c r="D14" s="75" t="s">
        <v>38</v>
      </c>
      <c r="E14" s="93"/>
      <c r="F14" s="76"/>
      <c r="G14" s="76"/>
      <c r="H14" s="76" t="s">
        <v>36</v>
      </c>
      <c r="I14" s="76"/>
      <c r="J14" s="76"/>
      <c r="K14" s="76"/>
      <c r="L14" s="76"/>
      <c r="M14" s="76"/>
      <c r="N14" s="76"/>
      <c r="O14" s="76"/>
      <c r="P14" s="76"/>
      <c r="Q14" s="76"/>
      <c r="V14" s="450">
        <f t="shared" si="0"/>
        <v>4</v>
      </c>
      <c r="W14" s="450" t="s">
        <v>219</v>
      </c>
      <c r="X14" s="450"/>
      <c r="Y14" s="451" t="s">
        <v>229</v>
      </c>
      <c r="Z14" s="457"/>
      <c r="AA14" s="453">
        <v>123123123</v>
      </c>
      <c r="AB14" s="454">
        <v>36654</v>
      </c>
      <c r="AC14" s="455" t="s">
        <v>168</v>
      </c>
    </row>
    <row r="15" spans="1:29" ht="17.25" customHeight="1">
      <c r="A15" s="31"/>
      <c r="B15" s="73" t="s">
        <v>103</v>
      </c>
      <c r="C15" s="74"/>
      <c r="D15" s="75"/>
      <c r="E15" s="93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V15" s="450">
        <f t="shared" si="0"/>
        <v>5</v>
      </c>
      <c r="W15" s="450" t="s">
        <v>220</v>
      </c>
      <c r="X15" s="450" t="s">
        <v>228</v>
      </c>
      <c r="Y15" s="451"/>
      <c r="Z15" s="452" t="s">
        <v>230</v>
      </c>
      <c r="AA15" s="453">
        <v>123123123</v>
      </c>
      <c r="AB15" s="454">
        <v>36655</v>
      </c>
      <c r="AC15" s="455" t="s">
        <v>169</v>
      </c>
    </row>
    <row r="16" spans="1:29" ht="18.75">
      <c r="A16" s="31"/>
      <c r="B16" s="73"/>
      <c r="C16" s="74"/>
      <c r="D16" s="75" t="s">
        <v>77</v>
      </c>
      <c r="E16" s="94"/>
      <c r="F16" s="76" t="s">
        <v>36</v>
      </c>
      <c r="G16" s="76" t="s">
        <v>36</v>
      </c>
      <c r="H16" s="76" t="s">
        <v>36</v>
      </c>
      <c r="I16" s="76"/>
      <c r="J16" s="76" t="s">
        <v>36</v>
      </c>
      <c r="K16" s="76" t="s">
        <v>36</v>
      </c>
      <c r="L16" s="76" t="s">
        <v>36</v>
      </c>
      <c r="M16" s="76" t="s">
        <v>36</v>
      </c>
      <c r="N16" s="76" t="s">
        <v>36</v>
      </c>
      <c r="O16" s="76" t="s">
        <v>36</v>
      </c>
      <c r="P16" s="76" t="s">
        <v>36</v>
      </c>
      <c r="Q16" s="76" t="s">
        <v>36</v>
      </c>
      <c r="V16" s="450">
        <f t="shared" si="0"/>
        <v>6</v>
      </c>
      <c r="W16" s="450" t="s">
        <v>221</v>
      </c>
      <c r="X16" s="450" t="s">
        <v>228</v>
      </c>
      <c r="Y16" s="451" t="s">
        <v>229</v>
      </c>
      <c r="Z16" s="452"/>
      <c r="AA16" s="453">
        <v>123123123</v>
      </c>
      <c r="AB16" s="454">
        <v>36656</v>
      </c>
      <c r="AC16" s="455" t="s">
        <v>177</v>
      </c>
    </row>
    <row r="17" spans="1:29" ht="18.75">
      <c r="A17" s="31"/>
      <c r="B17" s="73"/>
      <c r="C17" s="74"/>
      <c r="D17" s="75" t="s">
        <v>38</v>
      </c>
      <c r="E17" s="94"/>
      <c r="F17" s="76"/>
      <c r="G17" s="76"/>
      <c r="H17" s="76"/>
      <c r="I17" s="76" t="s">
        <v>36</v>
      </c>
      <c r="J17" s="76"/>
      <c r="K17" s="76"/>
      <c r="L17" s="76"/>
      <c r="M17" s="76"/>
      <c r="N17" s="76"/>
      <c r="O17" s="76"/>
      <c r="P17" s="76"/>
      <c r="Q17" s="76"/>
      <c r="V17" s="450">
        <f t="shared" si="0"/>
        <v>7</v>
      </c>
      <c r="W17" s="450" t="s">
        <v>222</v>
      </c>
      <c r="X17" s="450" t="s">
        <v>228</v>
      </c>
      <c r="Y17" s="451" t="s">
        <v>229</v>
      </c>
      <c r="Z17" s="452" t="s">
        <v>232</v>
      </c>
      <c r="AA17" s="453"/>
      <c r="AB17" s="454">
        <v>36657</v>
      </c>
      <c r="AC17" s="455" t="s">
        <v>182</v>
      </c>
    </row>
    <row r="18" spans="1:29" ht="18.75">
      <c r="A18" s="31"/>
      <c r="B18" s="73" t="s">
        <v>76</v>
      </c>
      <c r="C18" s="74"/>
      <c r="D18" s="75"/>
      <c r="E18" s="94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V18" s="450">
        <f t="shared" si="0"/>
        <v>8</v>
      </c>
      <c r="W18" s="450" t="s">
        <v>223</v>
      </c>
      <c r="X18" s="450" t="s">
        <v>228</v>
      </c>
      <c r="Y18" s="451" t="s">
        <v>229</v>
      </c>
      <c r="Z18" s="88" t="s">
        <v>231</v>
      </c>
      <c r="AA18" s="453">
        <v>123123123</v>
      </c>
      <c r="AB18" s="454">
        <v>36658</v>
      </c>
      <c r="AC18" s="456" t="s">
        <v>181</v>
      </c>
    </row>
    <row r="19" spans="1:29" ht="18.75">
      <c r="A19" s="31"/>
      <c r="B19" s="73"/>
      <c r="C19" s="74"/>
      <c r="D19" s="75" t="s">
        <v>38</v>
      </c>
      <c r="E19" s="94"/>
      <c r="F19" s="76"/>
      <c r="G19" s="76"/>
      <c r="H19" s="76"/>
      <c r="I19" s="76"/>
      <c r="J19" s="76"/>
      <c r="K19" s="76" t="s">
        <v>36</v>
      </c>
      <c r="L19" s="76"/>
      <c r="M19" s="76"/>
      <c r="N19" s="76"/>
      <c r="O19" s="76"/>
      <c r="P19" s="76"/>
      <c r="Q19" s="76"/>
      <c r="V19" s="450">
        <f xml:space="preserve"> 1+V18</f>
        <v>9</v>
      </c>
      <c r="W19" s="450" t="s">
        <v>224</v>
      </c>
      <c r="X19" s="450" t="s">
        <v>228</v>
      </c>
      <c r="Y19" s="451" t="s">
        <v>229</v>
      </c>
      <c r="Z19" s="452" t="s">
        <v>230</v>
      </c>
      <c r="AA19" s="453"/>
      <c r="AB19" s="454">
        <v>36659</v>
      </c>
      <c r="AC19" s="455" t="s">
        <v>79</v>
      </c>
    </row>
    <row r="20" spans="1:29" ht="18.75">
      <c r="A20" s="31"/>
      <c r="B20" s="73"/>
      <c r="C20" s="74"/>
      <c r="D20" s="75"/>
      <c r="E20" s="94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V20" s="450">
        <f t="shared" si="0"/>
        <v>10</v>
      </c>
      <c r="W20" s="450" t="s">
        <v>225</v>
      </c>
      <c r="X20" s="450" t="s">
        <v>228</v>
      </c>
      <c r="Y20" s="451" t="s">
        <v>229</v>
      </c>
      <c r="Z20" s="452" t="s">
        <v>230</v>
      </c>
      <c r="AA20" s="453">
        <v>123123</v>
      </c>
      <c r="AB20" s="454">
        <v>36660</v>
      </c>
      <c r="AC20" s="455" t="s">
        <v>171</v>
      </c>
    </row>
    <row r="21" spans="1:29" ht="18.75">
      <c r="A21" s="31"/>
      <c r="B21" s="73" t="s">
        <v>104</v>
      </c>
      <c r="C21" s="74"/>
      <c r="D21" s="75"/>
      <c r="E21" s="94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V21" s="450">
        <f t="shared" si="0"/>
        <v>11</v>
      </c>
      <c r="W21" s="450" t="s">
        <v>226</v>
      </c>
      <c r="X21" s="450" t="s">
        <v>228</v>
      </c>
      <c r="Y21" s="451" t="s">
        <v>229</v>
      </c>
      <c r="Z21" s="452" t="s">
        <v>230</v>
      </c>
      <c r="AA21" s="453">
        <v>123123123</v>
      </c>
      <c r="AB21" s="454">
        <v>40313</v>
      </c>
      <c r="AC21" s="455" t="s">
        <v>172</v>
      </c>
    </row>
    <row r="22" spans="1:29" ht="18.75">
      <c r="A22" s="31"/>
      <c r="B22" s="73"/>
      <c r="C22" s="74"/>
      <c r="D22" s="75" t="s">
        <v>178</v>
      </c>
      <c r="E22" s="94"/>
      <c r="F22" s="76" t="s">
        <v>36</v>
      </c>
      <c r="G22" s="76" t="s">
        <v>36</v>
      </c>
      <c r="H22" s="76" t="s">
        <v>36</v>
      </c>
      <c r="I22" s="76" t="s">
        <v>36</v>
      </c>
      <c r="J22" s="76" t="s">
        <v>36</v>
      </c>
      <c r="K22" s="76"/>
      <c r="L22" s="76"/>
      <c r="M22" s="76"/>
      <c r="N22" s="76" t="s">
        <v>36</v>
      </c>
      <c r="O22" s="76" t="s">
        <v>36</v>
      </c>
      <c r="P22" s="76" t="s">
        <v>36</v>
      </c>
      <c r="Q22" s="76" t="s">
        <v>36</v>
      </c>
      <c r="V22" s="450">
        <f t="shared" si="0"/>
        <v>12</v>
      </c>
      <c r="W22" s="450" t="s">
        <v>227</v>
      </c>
      <c r="X22" s="450" t="s">
        <v>228</v>
      </c>
      <c r="Y22" s="451" t="s">
        <v>229</v>
      </c>
      <c r="Z22" s="452" t="s">
        <v>230</v>
      </c>
      <c r="AA22" s="453">
        <v>123123123</v>
      </c>
      <c r="AB22" s="454"/>
      <c r="AC22" s="456" t="s">
        <v>170</v>
      </c>
    </row>
    <row r="23" spans="1:29" ht="18.75">
      <c r="A23" s="31"/>
      <c r="B23" s="73"/>
      <c r="C23" s="74"/>
      <c r="D23" s="75" t="s">
        <v>179</v>
      </c>
      <c r="E23" s="94"/>
      <c r="F23" s="76"/>
      <c r="G23" s="76"/>
      <c r="H23" s="76"/>
      <c r="I23" s="76"/>
      <c r="J23" s="76"/>
      <c r="K23" s="76"/>
      <c r="L23" s="76" t="s">
        <v>36</v>
      </c>
      <c r="M23" s="76"/>
      <c r="N23" s="76"/>
      <c r="O23" s="76"/>
      <c r="P23" s="76"/>
      <c r="Q23" s="76"/>
      <c r="V23" s="450"/>
      <c r="W23" s="450"/>
      <c r="X23" s="450"/>
      <c r="Y23" s="451"/>
      <c r="Z23" s="452"/>
      <c r="AA23" s="453"/>
      <c r="AB23" s="454"/>
      <c r="AC23" s="456"/>
    </row>
    <row r="24" spans="1:29" ht="15.75">
      <c r="A24" s="31"/>
      <c r="B24" s="73"/>
      <c r="C24" s="74"/>
      <c r="D24" s="75" t="s">
        <v>180</v>
      </c>
      <c r="E24" s="94"/>
      <c r="F24" s="76"/>
      <c r="G24" s="76"/>
      <c r="H24" s="76"/>
      <c r="I24" s="76"/>
      <c r="J24" s="76"/>
      <c r="K24" s="76"/>
      <c r="L24" s="76"/>
      <c r="M24" s="76" t="s">
        <v>36</v>
      </c>
      <c r="V24" s="72"/>
      <c r="W24" s="72"/>
      <c r="X24" s="72"/>
      <c r="Y24" s="89"/>
      <c r="Z24" s="89"/>
      <c r="AA24" s="89"/>
      <c r="AB24" s="89"/>
      <c r="AC24" s="89"/>
    </row>
    <row r="25" spans="1:29" ht="15">
      <c r="A25" s="31"/>
      <c r="B25" s="73"/>
      <c r="C25" s="74"/>
      <c r="D25" s="75" t="s">
        <v>38</v>
      </c>
      <c r="E25" s="94"/>
      <c r="F25" s="76"/>
      <c r="G25" s="76"/>
      <c r="H25" s="76"/>
      <c r="I25" s="76"/>
      <c r="J25" s="76"/>
      <c r="K25" s="76" t="s">
        <v>36</v>
      </c>
      <c r="L25" s="76"/>
      <c r="M25" s="76"/>
      <c r="N25" s="76"/>
      <c r="O25" s="76"/>
      <c r="P25" s="76"/>
      <c r="Q25" s="76"/>
    </row>
    <row r="26" spans="1:29" ht="15">
      <c r="A26" s="31"/>
      <c r="B26" s="73" t="s">
        <v>68</v>
      </c>
      <c r="C26" s="74"/>
      <c r="D26" s="75"/>
      <c r="E26" s="94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</row>
    <row r="27" spans="1:29" ht="15">
      <c r="A27" s="31"/>
      <c r="B27" s="73"/>
      <c r="C27" s="74"/>
      <c r="D27" s="75" t="s">
        <v>164</v>
      </c>
      <c r="E27" s="94"/>
      <c r="F27" s="119" t="s">
        <v>36</v>
      </c>
      <c r="G27" s="119" t="s">
        <v>36</v>
      </c>
      <c r="H27" s="119" t="s">
        <v>36</v>
      </c>
      <c r="I27" s="119" t="s">
        <v>36</v>
      </c>
      <c r="J27" s="119" t="s">
        <v>36</v>
      </c>
      <c r="K27" s="119" t="s">
        <v>36</v>
      </c>
      <c r="L27" s="119" t="s">
        <v>36</v>
      </c>
      <c r="M27" s="119" t="s">
        <v>36</v>
      </c>
      <c r="N27" s="76"/>
      <c r="O27" s="76"/>
      <c r="P27" s="119" t="s">
        <v>36</v>
      </c>
      <c r="Q27" s="119" t="s">
        <v>36</v>
      </c>
    </row>
    <row r="28" spans="1:29" ht="15">
      <c r="A28" s="31"/>
      <c r="B28" s="73"/>
      <c r="C28" s="74"/>
      <c r="D28" s="130" t="s">
        <v>38</v>
      </c>
      <c r="E28" s="94"/>
      <c r="F28" s="107"/>
      <c r="G28" s="107"/>
      <c r="H28" s="107"/>
      <c r="I28" s="107"/>
      <c r="J28" s="107"/>
      <c r="K28" s="107"/>
      <c r="L28" s="107"/>
      <c r="M28" s="107"/>
      <c r="N28" s="118" t="s">
        <v>36</v>
      </c>
      <c r="O28" s="76"/>
      <c r="P28" s="76"/>
      <c r="Q28" s="76"/>
    </row>
    <row r="29" spans="1:29" ht="15">
      <c r="A29" s="31"/>
      <c r="B29" s="95"/>
      <c r="C29" s="96"/>
      <c r="D29" s="97" t="s">
        <v>165</v>
      </c>
      <c r="E29" s="94"/>
      <c r="F29" s="80"/>
      <c r="G29" s="80"/>
      <c r="H29" s="80"/>
      <c r="I29" s="80"/>
      <c r="J29" s="80"/>
      <c r="K29" s="80"/>
      <c r="L29" s="80"/>
      <c r="M29" s="80"/>
      <c r="N29" s="76"/>
      <c r="O29" s="76" t="s">
        <v>36</v>
      </c>
      <c r="P29" s="76"/>
      <c r="Q29" s="76"/>
    </row>
    <row r="30" spans="1:29" ht="15">
      <c r="A30" s="31"/>
      <c r="B30" s="73" t="s">
        <v>105</v>
      </c>
      <c r="C30" s="74"/>
      <c r="D30" s="75"/>
      <c r="E30" s="94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</row>
    <row r="31" spans="1:29" ht="15">
      <c r="A31" s="31"/>
      <c r="B31" s="73"/>
      <c r="C31" s="74"/>
      <c r="D31" s="75" t="s">
        <v>77</v>
      </c>
      <c r="E31" s="94"/>
      <c r="F31" s="76" t="s">
        <v>36</v>
      </c>
      <c r="G31" s="76"/>
      <c r="H31" s="76" t="s">
        <v>36</v>
      </c>
      <c r="I31" s="76"/>
      <c r="J31" s="76"/>
      <c r="K31" s="76" t="s">
        <v>36</v>
      </c>
      <c r="L31" s="76"/>
      <c r="M31" s="76"/>
      <c r="N31" s="76" t="s">
        <v>36</v>
      </c>
      <c r="O31" s="76"/>
      <c r="P31" s="76"/>
      <c r="Q31" s="76"/>
    </row>
    <row r="32" spans="1:29" ht="15">
      <c r="A32" s="31"/>
      <c r="B32" s="73"/>
      <c r="C32" s="74"/>
      <c r="D32" s="75" t="s">
        <v>165</v>
      </c>
      <c r="E32" s="94"/>
      <c r="F32" s="80"/>
      <c r="G32" s="76"/>
      <c r="H32" s="76"/>
      <c r="I32" s="76"/>
      <c r="J32" s="76"/>
      <c r="K32" s="76"/>
      <c r="L32" s="76"/>
      <c r="M32" s="76"/>
      <c r="N32" s="76"/>
      <c r="O32" s="76"/>
      <c r="P32" s="76" t="s">
        <v>36</v>
      </c>
      <c r="Q32" s="76"/>
    </row>
    <row r="33" spans="1:17" ht="15.75" thickBot="1">
      <c r="A33" s="31"/>
      <c r="B33" s="95"/>
      <c r="C33" s="96"/>
      <c r="D33" s="75" t="s">
        <v>38</v>
      </c>
      <c r="E33" s="94"/>
      <c r="F33" s="80"/>
      <c r="G33" s="76" t="s">
        <v>36</v>
      </c>
      <c r="H33" s="76"/>
      <c r="I33" s="76" t="s">
        <v>36</v>
      </c>
      <c r="J33" s="76" t="s">
        <v>36</v>
      </c>
      <c r="K33" s="76"/>
      <c r="L33" s="76" t="s">
        <v>36</v>
      </c>
      <c r="M33" s="76" t="s">
        <v>36</v>
      </c>
      <c r="N33" s="76"/>
      <c r="O33" s="76" t="s">
        <v>36</v>
      </c>
      <c r="P33" s="80"/>
      <c r="Q33" s="76" t="s">
        <v>36</v>
      </c>
    </row>
    <row r="34" spans="1:17" ht="15">
      <c r="A34" s="34" t="s">
        <v>34</v>
      </c>
      <c r="B34" s="77" t="s">
        <v>35</v>
      </c>
      <c r="C34" s="78"/>
      <c r="D34" s="79"/>
      <c r="E34" s="98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1:17" ht="15">
      <c r="A35" s="33"/>
      <c r="B35" s="77"/>
      <c r="C35" s="78"/>
      <c r="D35" s="79" t="s">
        <v>166</v>
      </c>
      <c r="E35" s="98"/>
      <c r="F35" s="80" t="s">
        <v>36</v>
      </c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1:17" ht="15">
      <c r="A36" s="33"/>
      <c r="B36" s="77"/>
      <c r="C36" s="78"/>
      <c r="D36" s="83" t="s">
        <v>173</v>
      </c>
      <c r="E36" s="99"/>
      <c r="F36" s="76"/>
      <c r="G36" s="80" t="s">
        <v>36</v>
      </c>
      <c r="H36" s="76"/>
      <c r="I36" s="76"/>
      <c r="J36" s="76"/>
      <c r="K36" s="76"/>
      <c r="L36" s="76"/>
      <c r="M36" s="76"/>
      <c r="N36" s="76"/>
      <c r="O36" s="76"/>
      <c r="P36" s="76"/>
      <c r="Q36" s="76"/>
    </row>
    <row r="37" spans="1:17" ht="15">
      <c r="A37" s="33"/>
      <c r="B37" s="77"/>
      <c r="C37" s="78"/>
      <c r="D37" s="79" t="s">
        <v>167</v>
      </c>
      <c r="E37" s="99"/>
      <c r="F37" s="76"/>
      <c r="G37" s="76"/>
      <c r="H37" s="80" t="s">
        <v>36</v>
      </c>
      <c r="I37" s="76"/>
      <c r="J37" s="76"/>
      <c r="K37" s="76"/>
      <c r="L37" s="76"/>
      <c r="M37" s="76"/>
      <c r="N37" s="76"/>
      <c r="O37" s="76"/>
      <c r="P37" s="76"/>
      <c r="Q37" s="76"/>
    </row>
    <row r="38" spans="1:17" ht="15">
      <c r="A38" s="33"/>
      <c r="B38" s="77"/>
      <c r="C38" s="78"/>
      <c r="D38" s="79" t="s">
        <v>168</v>
      </c>
      <c r="E38" s="99"/>
      <c r="F38" s="76"/>
      <c r="G38" s="76"/>
      <c r="H38" s="76"/>
      <c r="I38" s="80" t="s">
        <v>36</v>
      </c>
      <c r="J38" s="76"/>
      <c r="K38" s="76"/>
      <c r="L38" s="76"/>
      <c r="M38" s="76"/>
      <c r="N38" s="76"/>
      <c r="O38" s="76"/>
      <c r="P38" s="76"/>
      <c r="Q38" s="76"/>
    </row>
    <row r="39" spans="1:17" ht="15">
      <c r="A39" s="33"/>
      <c r="B39" s="77"/>
      <c r="C39" s="78"/>
      <c r="D39" s="79" t="s">
        <v>169</v>
      </c>
      <c r="E39" s="99"/>
      <c r="F39" s="76"/>
      <c r="G39" s="76"/>
      <c r="H39" s="76"/>
      <c r="I39" s="76"/>
      <c r="J39" s="80" t="s">
        <v>36</v>
      </c>
      <c r="K39" s="80"/>
      <c r="L39" s="80"/>
      <c r="M39" s="80"/>
      <c r="N39" s="76"/>
      <c r="O39" s="76"/>
      <c r="P39" s="76"/>
      <c r="Q39" s="76"/>
    </row>
    <row r="40" spans="1:17" ht="15">
      <c r="A40" s="33"/>
      <c r="B40" s="77"/>
      <c r="C40" s="78"/>
      <c r="D40" s="79" t="s">
        <v>177</v>
      </c>
      <c r="E40" s="99"/>
      <c r="F40" s="76"/>
      <c r="G40" s="76"/>
      <c r="H40" s="76"/>
      <c r="I40" s="76"/>
      <c r="J40" s="76"/>
      <c r="K40" s="80" t="s">
        <v>36</v>
      </c>
      <c r="L40" s="76"/>
      <c r="M40" s="76"/>
      <c r="N40" s="76"/>
      <c r="O40" s="76"/>
      <c r="P40" s="76"/>
      <c r="Q40" s="76"/>
    </row>
    <row r="41" spans="1:17" ht="15">
      <c r="A41" s="33"/>
      <c r="B41" s="77"/>
      <c r="C41" s="78"/>
      <c r="D41" s="79" t="s">
        <v>182</v>
      </c>
      <c r="E41" s="99"/>
      <c r="F41" s="76"/>
      <c r="G41" s="76"/>
      <c r="H41" s="76"/>
      <c r="J41" s="76"/>
      <c r="K41" s="76"/>
      <c r="L41" s="80" t="s">
        <v>36</v>
      </c>
      <c r="M41" s="76"/>
      <c r="N41" s="76"/>
      <c r="O41" s="76"/>
      <c r="P41" s="76"/>
      <c r="Q41" s="76"/>
    </row>
    <row r="42" spans="1:17" ht="15">
      <c r="A42" s="33"/>
      <c r="B42" s="77"/>
      <c r="C42" s="78"/>
      <c r="D42" s="83" t="s">
        <v>181</v>
      </c>
      <c r="E42" s="99"/>
      <c r="F42" s="76"/>
      <c r="G42" s="76"/>
      <c r="H42" s="76"/>
      <c r="I42" s="76"/>
      <c r="J42" s="76"/>
      <c r="K42" s="76"/>
      <c r="L42" s="76"/>
      <c r="M42" s="80" t="s">
        <v>36</v>
      </c>
      <c r="N42" s="76"/>
      <c r="O42" s="76"/>
      <c r="P42" s="76"/>
      <c r="Q42" s="76"/>
    </row>
    <row r="43" spans="1:17" ht="15">
      <c r="A43" s="33"/>
      <c r="B43" s="77"/>
      <c r="C43" s="78"/>
      <c r="D43" s="79" t="s">
        <v>79</v>
      </c>
      <c r="E43" s="99"/>
      <c r="F43" s="76"/>
      <c r="G43" s="76"/>
      <c r="H43" s="76"/>
      <c r="I43" s="76"/>
      <c r="J43" s="76"/>
      <c r="K43" s="76"/>
      <c r="L43" s="76"/>
      <c r="M43" s="76"/>
      <c r="N43" s="80" t="s">
        <v>36</v>
      </c>
      <c r="O43" s="80"/>
      <c r="P43" s="80"/>
      <c r="Q43" s="80"/>
    </row>
    <row r="44" spans="1:17" ht="15">
      <c r="A44" s="33"/>
      <c r="B44" s="77"/>
      <c r="C44" s="78"/>
      <c r="D44" s="79" t="s">
        <v>171</v>
      </c>
      <c r="E44" s="99"/>
      <c r="F44" s="76"/>
      <c r="G44" s="76"/>
      <c r="H44" s="76"/>
      <c r="I44" s="76"/>
      <c r="J44" s="76"/>
      <c r="K44" s="76"/>
      <c r="L44" s="76"/>
      <c r="M44" s="76"/>
      <c r="N44" s="76"/>
      <c r="O44" s="80" t="s">
        <v>36</v>
      </c>
      <c r="P44" s="76"/>
      <c r="Q44" s="76"/>
    </row>
    <row r="45" spans="1:17" ht="15">
      <c r="A45" s="33"/>
      <c r="B45" s="77"/>
      <c r="C45" s="78"/>
      <c r="D45" s="79" t="s">
        <v>172</v>
      </c>
      <c r="E45" s="99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80" t="s">
        <v>36</v>
      </c>
      <c r="Q45" s="76"/>
    </row>
    <row r="46" spans="1:17" ht="15">
      <c r="A46" s="33"/>
      <c r="B46" s="77"/>
      <c r="C46" s="78"/>
      <c r="D46" s="83" t="s">
        <v>170</v>
      </c>
      <c r="E46" s="100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80" t="s">
        <v>36</v>
      </c>
    </row>
    <row r="47" spans="1:17" ht="15.75" thickBot="1">
      <c r="A47" s="33"/>
      <c r="B47" s="81"/>
      <c r="C47" s="101"/>
      <c r="E47" s="100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</row>
    <row r="48" spans="1:17" ht="14.25" thickTop="1">
      <c r="A48" s="34" t="s">
        <v>18</v>
      </c>
      <c r="B48" s="320" t="s">
        <v>19</v>
      </c>
      <c r="C48" s="320"/>
      <c r="D48" s="320"/>
      <c r="E48" s="71"/>
      <c r="F48" s="30" t="s">
        <v>20</v>
      </c>
      <c r="G48" s="30" t="s">
        <v>21</v>
      </c>
      <c r="H48" s="30" t="s">
        <v>22</v>
      </c>
      <c r="I48" s="30" t="s">
        <v>22</v>
      </c>
      <c r="J48" s="30" t="s">
        <v>22</v>
      </c>
      <c r="K48" s="30" t="s">
        <v>22</v>
      </c>
      <c r="L48" s="30" t="s">
        <v>21</v>
      </c>
      <c r="M48" s="30" t="s">
        <v>22</v>
      </c>
      <c r="N48" s="30" t="s">
        <v>22</v>
      </c>
      <c r="O48" s="30" t="s">
        <v>21</v>
      </c>
      <c r="P48" s="30" t="s">
        <v>21</v>
      </c>
      <c r="Q48" s="30" t="s">
        <v>22</v>
      </c>
    </row>
    <row r="49" spans="1:17">
      <c r="A49" s="33"/>
      <c r="B49" s="321" t="s">
        <v>23</v>
      </c>
      <c r="C49" s="321"/>
      <c r="D49" s="321"/>
      <c r="E49" s="102"/>
      <c r="F49" s="84" t="s">
        <v>37</v>
      </c>
      <c r="G49" s="84" t="s">
        <v>37</v>
      </c>
      <c r="H49" s="84" t="s">
        <v>37</v>
      </c>
      <c r="I49" s="84" t="s">
        <v>37</v>
      </c>
      <c r="J49" s="84" t="s">
        <v>37</v>
      </c>
      <c r="K49" s="84" t="s">
        <v>37</v>
      </c>
      <c r="L49" s="84" t="s">
        <v>37</v>
      </c>
      <c r="M49" s="84" t="s">
        <v>37</v>
      </c>
      <c r="N49" s="84" t="s">
        <v>37</v>
      </c>
      <c r="O49" s="84" t="s">
        <v>37</v>
      </c>
      <c r="P49" s="84" t="s">
        <v>37</v>
      </c>
      <c r="Q49" s="84" t="s">
        <v>37</v>
      </c>
    </row>
    <row r="50" spans="1:17" ht="54">
      <c r="A50" s="33"/>
      <c r="B50" s="322" t="s">
        <v>24</v>
      </c>
      <c r="C50" s="322"/>
      <c r="D50" s="322"/>
      <c r="E50" s="86"/>
      <c r="F50" s="85">
        <v>44695</v>
      </c>
      <c r="G50" s="85">
        <v>44695</v>
      </c>
      <c r="H50" s="85">
        <v>44695</v>
      </c>
      <c r="I50" s="85">
        <v>44695</v>
      </c>
      <c r="J50" s="85">
        <v>44695</v>
      </c>
      <c r="K50" s="85">
        <v>44695</v>
      </c>
      <c r="L50" s="85">
        <v>44695</v>
      </c>
      <c r="M50" s="85">
        <v>44695</v>
      </c>
      <c r="N50" s="85">
        <v>44695</v>
      </c>
      <c r="O50" s="85">
        <v>44695</v>
      </c>
      <c r="P50" s="85">
        <v>44696</v>
      </c>
      <c r="Q50" s="85">
        <v>44697</v>
      </c>
    </row>
    <row r="51" spans="1:17" ht="14.25" thickBot="1">
      <c r="A51" s="36"/>
      <c r="B51" s="323" t="s">
        <v>25</v>
      </c>
      <c r="C51" s="323"/>
      <c r="D51" s="323"/>
      <c r="E51" s="103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</row>
    <row r="52" spans="1:17" ht="14.25" thickTop="1"/>
  </sheetData>
  <mergeCells count="27">
    <mergeCell ref="B48:D48"/>
    <mergeCell ref="B49:D49"/>
    <mergeCell ref="B50:D50"/>
    <mergeCell ref="B51:D51"/>
    <mergeCell ref="A7:B7"/>
    <mergeCell ref="C7:E7"/>
    <mergeCell ref="F7:K7"/>
    <mergeCell ref="O7:R7"/>
    <mergeCell ref="A4:B4"/>
    <mergeCell ref="C4:D4"/>
    <mergeCell ref="F4:K4"/>
    <mergeCell ref="L4:R4"/>
    <mergeCell ref="A5:B5"/>
    <mergeCell ref="C5:R5"/>
    <mergeCell ref="A6:B6"/>
    <mergeCell ref="C6:E6"/>
    <mergeCell ref="F6:K6"/>
    <mergeCell ref="L6:N6"/>
    <mergeCell ref="O6:R6"/>
    <mergeCell ref="A2:B2"/>
    <mergeCell ref="C2:E2"/>
    <mergeCell ref="F2:K2"/>
    <mergeCell ref="L2:R2"/>
    <mergeCell ref="A3:B3"/>
    <mergeCell ref="C3:E3"/>
    <mergeCell ref="F3:K3"/>
    <mergeCell ref="L3:N3"/>
  </mergeCells>
  <phoneticPr fontId="13" type="noConversion"/>
  <dataValidations count="4">
    <dataValidation type="list" allowBlank="1" showInputMessage="1" showErrorMessage="1" sqref="F49:Q49" xr:uid="{00000000-0002-0000-0200-000000000000}">
      <formula1>"P,F"</formula1>
    </dataValidation>
    <dataValidation type="list" allowBlank="1" showInputMessage="1" showErrorMessage="1" sqref="F48:Q48" xr:uid="{00000000-0002-0000-0200-000001000000}">
      <formula1>"N,A,B"</formula1>
    </dataValidation>
    <dataValidation type="list" allowBlank="1" showInputMessage="1" showErrorMessage="1" sqref="F47:Q47" xr:uid="{00000000-0002-0000-0200-000002000000}">
      <formula1>"O, "</formula1>
    </dataValidation>
    <dataValidation type="list" allowBlank="1" showInputMessage="1" showErrorMessage="1" sqref="F41:H41 F34:I40 F42:I46 F29:M30 J34:Q46 N25:Q30 F31:Q33 F10:M27 N10:Q23" xr:uid="{00000000-0002-0000-0200-000003000000}">
      <formula1>" ,O"</formula1>
    </dataValidation>
  </dataValidations>
  <hyperlinks>
    <hyperlink ref="Z11" r:id="rId1" xr:uid="{00000000-0004-0000-0200-000000000000}"/>
    <hyperlink ref="Z12" r:id="rId2" xr:uid="{1962DA81-3D11-4EDA-A926-42C44D0D44BB}"/>
    <hyperlink ref="Z15" r:id="rId3" xr:uid="{190440F5-FE94-49C4-9A34-7255625F2859}"/>
    <hyperlink ref="Z17" r:id="rId4" display="lequangloc55@gmail.com" xr:uid="{4A4302B6-AF64-4D6E-B2D7-357876E27CEA}"/>
    <hyperlink ref="Z19" r:id="rId5" xr:uid="{CFD5780D-D455-4234-B208-D1FDB061BCC3}"/>
    <hyperlink ref="Z21" r:id="rId6" xr:uid="{EA76F780-B695-4B66-8B78-FA63935C1F60}"/>
    <hyperlink ref="Z18" r:id="rId7" xr:uid="{D69857F5-B0BB-4C0F-8EFE-A9EE955ABB65}"/>
    <hyperlink ref="Z20" r:id="rId8" xr:uid="{1FC6FA0A-7294-4356-8972-E2FE9ED82B7C}"/>
    <hyperlink ref="Z22" r:id="rId9" xr:uid="{5DBEEB21-5344-496C-872D-D6BE1093DAE9}"/>
    <hyperlink ref="Z13" r:id="rId10" xr:uid="{9DBAFC68-1713-4749-9B90-B8C88711C3DD}"/>
  </hyperlinks>
  <pageMargins left="0.7" right="0.7" top="0.75" bottom="0.75" header="0.3" footer="0.3"/>
  <legacy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27"/>
  <sheetViews>
    <sheetView topLeftCell="A3" zoomScale="95" zoomScaleNormal="100" workbookViewId="0">
      <selection activeCell="AL28" sqref="AL28"/>
    </sheetView>
  </sheetViews>
  <sheetFormatPr defaultRowHeight="10.5"/>
  <cols>
    <col min="1" max="1" width="8.125" style="22" customWidth="1"/>
    <col min="2" max="2" width="13.375" style="25" customWidth="1"/>
    <col min="3" max="3" width="10.75" style="22" customWidth="1"/>
    <col min="4" max="4" width="11.25" style="23" customWidth="1"/>
    <col min="5" max="11" width="5.25" style="22" customWidth="1"/>
    <col min="12" max="33" width="2.875" style="22" customWidth="1"/>
    <col min="34" max="34" width="2.875" style="22" bestFit="1" customWidth="1"/>
    <col min="35" max="35" width="8.5" style="22" bestFit="1" customWidth="1"/>
    <col min="36" max="36" width="9" style="22" customWidth="1"/>
    <col min="37" max="37" width="16.875" style="22" bestFit="1" customWidth="1"/>
    <col min="38" max="38" width="12.375" style="22" bestFit="1" customWidth="1"/>
    <col min="39" max="39" width="41.125" style="22" bestFit="1" customWidth="1"/>
    <col min="40" max="40" width="47.125" style="22" bestFit="1" customWidth="1"/>
    <col min="41" max="41" width="12.375" style="22" bestFit="1" customWidth="1"/>
    <col min="42" max="42" width="17.25" style="22" customWidth="1"/>
    <col min="43" max="43" width="41.125" style="22" bestFit="1" customWidth="1"/>
    <col min="44" max="16384" width="9" style="22"/>
  </cols>
  <sheetData>
    <row r="1" spans="1:39" ht="11.25" thickBot="1">
      <c r="A1" s="20"/>
      <c r="B1" s="21"/>
    </row>
    <row r="2" spans="1:39">
      <c r="A2" s="281" t="s">
        <v>26</v>
      </c>
      <c r="B2" s="282"/>
      <c r="C2" s="283" t="e">
        <f>[2]FunctionList!E11</f>
        <v>#REF!</v>
      </c>
      <c r="D2" s="284"/>
      <c r="E2" s="285"/>
      <c r="F2" s="286" t="s">
        <v>4</v>
      </c>
      <c r="G2" s="287"/>
      <c r="H2" s="287"/>
      <c r="I2" s="287"/>
      <c r="J2" s="287"/>
      <c r="K2" s="287"/>
      <c r="L2" s="32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330"/>
      <c r="AJ2" s="24"/>
    </row>
    <row r="3" spans="1:39">
      <c r="A3" s="291" t="s">
        <v>27</v>
      </c>
      <c r="B3" s="292"/>
      <c r="C3" s="293" t="s">
        <v>11</v>
      </c>
      <c r="D3" s="294"/>
      <c r="E3" s="295"/>
      <c r="F3" s="296" t="s">
        <v>28</v>
      </c>
      <c r="G3" s="297"/>
      <c r="H3" s="297"/>
      <c r="I3" s="297"/>
      <c r="J3" s="297"/>
      <c r="K3" s="298"/>
      <c r="L3" s="294"/>
      <c r="M3" s="294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8"/>
    </row>
    <row r="4" spans="1:39">
      <c r="A4" s="291" t="s">
        <v>29</v>
      </c>
      <c r="B4" s="292"/>
      <c r="C4" s="305">
        <v>100</v>
      </c>
      <c r="D4" s="306"/>
      <c r="E4" s="29"/>
      <c r="F4" s="296" t="s">
        <v>30</v>
      </c>
      <c r="G4" s="297"/>
      <c r="H4" s="297"/>
      <c r="I4" s="297"/>
      <c r="J4" s="297"/>
      <c r="K4" s="298"/>
      <c r="L4" s="308"/>
      <c r="M4" s="308"/>
      <c r="N4" s="308"/>
      <c r="O4" s="308"/>
      <c r="P4" s="308"/>
      <c r="Q4" s="308"/>
      <c r="R4" s="308"/>
      <c r="S4" s="308"/>
      <c r="T4" s="308"/>
      <c r="U4" s="308"/>
      <c r="V4" s="308"/>
      <c r="W4" s="308"/>
      <c r="X4" s="308"/>
      <c r="Y4" s="308"/>
      <c r="Z4" s="308"/>
      <c r="AA4" s="308"/>
      <c r="AB4" s="308"/>
      <c r="AC4" s="308"/>
      <c r="AD4" s="308"/>
      <c r="AE4" s="308"/>
      <c r="AF4" s="308"/>
      <c r="AG4" s="308"/>
      <c r="AH4" s="328"/>
      <c r="AJ4" s="24"/>
    </row>
    <row r="5" spans="1:39">
      <c r="A5" s="291" t="s">
        <v>31</v>
      </c>
      <c r="B5" s="292"/>
      <c r="C5" s="310" t="s">
        <v>215</v>
      </c>
      <c r="D5" s="310"/>
      <c r="E5" s="310"/>
      <c r="F5" s="311"/>
      <c r="G5" s="311"/>
      <c r="H5" s="311"/>
      <c r="I5" s="311"/>
      <c r="J5" s="311"/>
      <c r="K5" s="311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9" ht="10.5" customHeight="1">
      <c r="A6" s="313" t="s">
        <v>7</v>
      </c>
      <c r="B6" s="314"/>
      <c r="C6" s="315" t="s">
        <v>8</v>
      </c>
      <c r="D6" s="316"/>
      <c r="E6" s="317"/>
      <c r="F6" s="315" t="s">
        <v>9</v>
      </c>
      <c r="G6" s="316"/>
      <c r="H6" s="316"/>
      <c r="I6" s="316"/>
      <c r="J6" s="316"/>
      <c r="K6" s="318"/>
      <c r="L6" s="325" t="s">
        <v>32</v>
      </c>
      <c r="M6" s="326"/>
      <c r="N6" s="327"/>
      <c r="O6" s="319" t="s">
        <v>10</v>
      </c>
      <c r="P6" s="316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16"/>
      <c r="AB6" s="316"/>
      <c r="AC6" s="316"/>
      <c r="AD6" s="316"/>
      <c r="AE6" s="316"/>
      <c r="AF6" s="316"/>
      <c r="AG6" s="316"/>
      <c r="AH6" s="324"/>
      <c r="AJ6" s="24"/>
    </row>
    <row r="7" spans="1:39" ht="14.25" customHeight="1" thickBot="1">
      <c r="A7" s="299" t="e">
        <f>COUNTIF(#REF!,"P")</f>
        <v>#REF!</v>
      </c>
      <c r="B7" s="300"/>
      <c r="C7" s="301" t="e">
        <f>COUNTIF(#REF!,"F")</f>
        <v>#REF!</v>
      </c>
      <c r="D7" s="302"/>
      <c r="E7" s="300"/>
      <c r="F7" s="301" t="e">
        <f>SUM(O7,- A7,- C7)</f>
        <v>#REF!</v>
      </c>
      <c r="G7" s="302"/>
      <c r="H7" s="302"/>
      <c r="I7" s="302"/>
      <c r="J7" s="302"/>
      <c r="K7" s="303"/>
      <c r="L7" s="39" t="e">
        <f>COUNTIF(#REF!,"N")</f>
        <v>#REF!</v>
      </c>
      <c r="M7" s="39" t="e">
        <f>COUNTIF(#REF!,"A")</f>
        <v>#REF!</v>
      </c>
      <c r="N7" s="39" t="e">
        <f>COUNTIF(#REF!,"B")</f>
        <v>#REF!</v>
      </c>
      <c r="O7" s="304">
        <f>COUNTA(E9:K9)</f>
        <v>7</v>
      </c>
      <c r="P7" s="302"/>
      <c r="Q7" s="302"/>
      <c r="R7" s="302"/>
      <c r="S7" s="302"/>
      <c r="T7" s="302"/>
      <c r="U7" s="302"/>
      <c r="V7" s="302"/>
      <c r="W7" s="302"/>
      <c r="X7" s="302"/>
      <c r="Y7" s="302"/>
      <c r="Z7" s="302"/>
      <c r="AA7" s="302"/>
      <c r="AB7" s="302"/>
      <c r="AC7" s="302"/>
      <c r="AD7" s="302"/>
      <c r="AE7" s="302"/>
      <c r="AF7" s="302"/>
      <c r="AG7" s="302"/>
      <c r="AH7" s="303"/>
      <c r="AI7" s="258"/>
    </row>
    <row r="8" spans="1:39" ht="11.25" thickBot="1"/>
    <row r="9" spans="1:39" ht="45.6" customHeight="1" thickTop="1" thickBot="1">
      <c r="A9" s="120"/>
      <c r="B9" s="121"/>
      <c r="C9" s="122"/>
      <c r="D9" s="123"/>
      <c r="E9" s="124" t="s">
        <v>12</v>
      </c>
      <c r="F9" s="125" t="s">
        <v>13</v>
      </c>
      <c r="G9" s="125" t="s">
        <v>14</v>
      </c>
      <c r="H9" s="125" t="s">
        <v>15</v>
      </c>
      <c r="I9" s="125" t="s">
        <v>16</v>
      </c>
      <c r="J9" s="125" t="s">
        <v>17</v>
      </c>
      <c r="K9" s="125" t="s">
        <v>72</v>
      </c>
      <c r="AI9" s="70"/>
      <c r="AJ9" s="458" t="s">
        <v>69</v>
      </c>
      <c r="AK9" s="458" t="s">
        <v>216</v>
      </c>
      <c r="AL9" s="459" t="s">
        <v>68</v>
      </c>
      <c r="AM9" s="458" t="s">
        <v>70</v>
      </c>
    </row>
    <row r="10" spans="1:39" ht="18" customHeight="1">
      <c r="A10" s="35" t="s">
        <v>33</v>
      </c>
      <c r="B10" s="90" t="s">
        <v>102</v>
      </c>
      <c r="C10" s="91"/>
      <c r="D10" s="92"/>
      <c r="E10" s="80"/>
      <c r="F10" s="80"/>
      <c r="G10" s="80"/>
      <c r="H10" s="80"/>
      <c r="I10" s="80"/>
      <c r="J10" s="80"/>
      <c r="K10" s="80"/>
      <c r="L10" s="110"/>
      <c r="AJ10" s="450">
        <v>1</v>
      </c>
      <c r="AK10" s="450" t="s">
        <v>218</v>
      </c>
      <c r="AL10" s="453">
        <v>123123123</v>
      </c>
      <c r="AM10" s="455" t="s">
        <v>166</v>
      </c>
    </row>
    <row r="11" spans="1:39" ht="16.5" customHeight="1">
      <c r="A11" s="31"/>
      <c r="B11" s="73"/>
      <c r="C11" s="74"/>
      <c r="D11" s="75" t="s">
        <v>183</v>
      </c>
      <c r="E11" s="76" t="s">
        <v>36</v>
      </c>
      <c r="F11" s="76"/>
      <c r="G11" s="76"/>
      <c r="H11" s="76" t="s">
        <v>36</v>
      </c>
      <c r="I11" s="76" t="s">
        <v>36</v>
      </c>
      <c r="J11" s="76" t="s">
        <v>36</v>
      </c>
      <c r="K11" s="76"/>
      <c r="L11" s="110"/>
      <c r="AJ11" s="450">
        <f xml:space="preserve"> 1+AJ10</f>
        <v>2</v>
      </c>
      <c r="AK11" s="450">
        <v>118</v>
      </c>
      <c r="AL11" s="453">
        <v>123123123</v>
      </c>
      <c r="AM11" s="456" t="s">
        <v>173</v>
      </c>
    </row>
    <row r="12" spans="1:39" ht="19.5" customHeight="1">
      <c r="A12" s="31"/>
      <c r="B12" s="73"/>
      <c r="C12" s="74"/>
      <c r="D12" s="75" t="s">
        <v>107</v>
      </c>
      <c r="E12" s="76"/>
      <c r="F12" s="76" t="s">
        <v>36</v>
      </c>
      <c r="G12" s="76"/>
      <c r="H12" s="76"/>
      <c r="I12" s="76"/>
      <c r="J12" s="76"/>
      <c r="K12" s="76" t="s">
        <v>36</v>
      </c>
      <c r="L12" s="110"/>
      <c r="AJ12" s="450">
        <f t="shared" ref="AJ12:AJ16" si="0" xml:space="preserve"> 1+AJ11</f>
        <v>3</v>
      </c>
      <c r="AK12" s="450"/>
      <c r="AL12" s="453">
        <v>123123123</v>
      </c>
      <c r="AM12" s="455" t="s">
        <v>167</v>
      </c>
    </row>
    <row r="13" spans="1:39" ht="18.75" customHeight="1">
      <c r="A13" s="31"/>
      <c r="B13" s="73"/>
      <c r="C13" s="74"/>
      <c r="D13" s="75" t="s">
        <v>38</v>
      </c>
      <c r="E13" s="76"/>
      <c r="F13" s="76"/>
      <c r="G13" s="76" t="s">
        <v>36</v>
      </c>
      <c r="H13" s="76"/>
      <c r="I13" s="76"/>
      <c r="J13" s="76"/>
      <c r="K13" s="76"/>
      <c r="L13" s="110"/>
      <c r="AJ13" s="450">
        <f t="shared" si="0"/>
        <v>4</v>
      </c>
      <c r="AK13" s="450" t="s">
        <v>219</v>
      </c>
      <c r="AL13" s="453">
        <v>123123123</v>
      </c>
      <c r="AM13" s="455" t="s">
        <v>168</v>
      </c>
    </row>
    <row r="14" spans="1:39" ht="21.6" customHeight="1">
      <c r="A14" s="31"/>
      <c r="B14" s="73" t="s">
        <v>68</v>
      </c>
      <c r="C14" s="74"/>
      <c r="D14" s="75"/>
      <c r="E14" s="76"/>
      <c r="F14" s="76"/>
      <c r="G14" s="76"/>
      <c r="H14" s="76"/>
      <c r="I14" s="76"/>
      <c r="J14" s="76"/>
      <c r="K14" s="76"/>
      <c r="L14" s="110"/>
      <c r="AJ14" s="450">
        <f t="shared" si="0"/>
        <v>5</v>
      </c>
      <c r="AK14" s="450" t="s">
        <v>220</v>
      </c>
      <c r="AL14" s="453">
        <v>11111111</v>
      </c>
      <c r="AM14" s="455" t="s">
        <v>169</v>
      </c>
    </row>
    <row r="15" spans="1:39" ht="18.75">
      <c r="A15" s="31"/>
      <c r="B15" s="73"/>
      <c r="C15" s="74"/>
      <c r="D15" s="75" t="s">
        <v>184</v>
      </c>
      <c r="E15" s="76" t="s">
        <v>36</v>
      </c>
      <c r="F15" s="76" t="s">
        <v>36</v>
      </c>
      <c r="G15" s="76" t="s">
        <v>36</v>
      </c>
      <c r="H15" s="76"/>
      <c r="I15" s="76"/>
      <c r="J15" s="76"/>
      <c r="K15" s="76"/>
      <c r="L15" s="110"/>
      <c r="AJ15" s="450">
        <f t="shared" si="0"/>
        <v>6</v>
      </c>
      <c r="AK15" s="450" t="s">
        <v>221</v>
      </c>
      <c r="AL15" s="453">
        <v>12312</v>
      </c>
      <c r="AM15" s="455" t="s">
        <v>177</v>
      </c>
    </row>
    <row r="16" spans="1:39" ht="18.75">
      <c r="A16" s="31"/>
      <c r="B16" s="73"/>
      <c r="C16" s="74"/>
      <c r="D16" s="75" t="s">
        <v>71</v>
      </c>
      <c r="E16" s="76"/>
      <c r="F16" s="76"/>
      <c r="G16" s="76"/>
      <c r="H16" s="76"/>
      <c r="I16" s="76" t="s">
        <v>36</v>
      </c>
      <c r="J16" s="76"/>
      <c r="K16" s="76" t="s">
        <v>36</v>
      </c>
      <c r="L16" s="110"/>
      <c r="AJ16" s="450">
        <f t="shared" si="0"/>
        <v>7</v>
      </c>
      <c r="AK16" s="450" t="s">
        <v>222</v>
      </c>
      <c r="AL16" s="453"/>
      <c r="AM16" s="455" t="s">
        <v>182</v>
      </c>
    </row>
    <row r="17" spans="1:17" ht="15">
      <c r="A17" s="31"/>
      <c r="B17" s="73"/>
      <c r="C17" s="74"/>
      <c r="D17" s="75" t="s">
        <v>185</v>
      </c>
      <c r="E17" s="76"/>
      <c r="F17" s="76"/>
      <c r="G17" s="76"/>
      <c r="H17" s="76"/>
      <c r="I17" s="76"/>
      <c r="J17" s="76" t="s">
        <v>36</v>
      </c>
      <c r="K17" s="76"/>
      <c r="L17" s="110"/>
      <c r="Q17" s="70"/>
    </row>
    <row r="18" spans="1:17" ht="15.75" thickBot="1">
      <c r="A18" s="31"/>
      <c r="B18" s="73"/>
      <c r="C18" s="74"/>
      <c r="D18" s="75" t="s">
        <v>38</v>
      </c>
      <c r="E18" s="76"/>
      <c r="F18" s="76"/>
      <c r="G18" s="76"/>
      <c r="H18" s="76" t="s">
        <v>36</v>
      </c>
      <c r="I18" s="76"/>
      <c r="J18" s="76"/>
      <c r="K18" s="76"/>
      <c r="L18" s="110"/>
      <c r="Q18" s="70"/>
    </row>
    <row r="19" spans="1:17" ht="15">
      <c r="A19" s="34" t="s">
        <v>34</v>
      </c>
      <c r="B19" s="77" t="s">
        <v>35</v>
      </c>
      <c r="C19" s="78"/>
      <c r="D19" s="79"/>
      <c r="E19" s="80"/>
      <c r="F19" s="80"/>
      <c r="G19" s="80"/>
      <c r="H19" s="80"/>
      <c r="I19" s="80"/>
      <c r="J19" s="80"/>
      <c r="K19" s="80"/>
      <c r="L19" s="110"/>
      <c r="Q19" s="70"/>
    </row>
    <row r="20" spans="1:17" ht="15">
      <c r="A20" s="33"/>
      <c r="B20" s="77"/>
      <c r="C20" s="78"/>
      <c r="D20" s="79" t="s">
        <v>40</v>
      </c>
      <c r="E20" s="80" t="s">
        <v>36</v>
      </c>
      <c r="F20" s="80"/>
      <c r="G20" s="80"/>
      <c r="H20" s="80"/>
      <c r="I20" s="80"/>
      <c r="J20" s="80"/>
      <c r="K20" s="80"/>
      <c r="L20" s="110"/>
    </row>
    <row r="21" spans="1:17" ht="15">
      <c r="A21" s="33"/>
      <c r="B21" s="81"/>
      <c r="C21" s="82"/>
      <c r="D21" s="83" t="s">
        <v>109</v>
      </c>
      <c r="E21" s="76"/>
      <c r="F21" s="76" t="s">
        <v>36</v>
      </c>
      <c r="G21" s="76"/>
      <c r="H21" s="76"/>
      <c r="I21" s="76" t="s">
        <v>36</v>
      </c>
      <c r="J21" s="76" t="s">
        <v>36</v>
      </c>
      <c r="K21" s="76" t="s">
        <v>36</v>
      </c>
      <c r="L21" s="110"/>
    </row>
    <row r="22" spans="1:17" ht="15">
      <c r="A22" s="33"/>
      <c r="B22" s="81"/>
      <c r="C22" s="82"/>
      <c r="D22" s="83" t="s">
        <v>108</v>
      </c>
      <c r="E22" s="76"/>
      <c r="F22" s="76"/>
      <c r="G22" s="76" t="s">
        <v>36</v>
      </c>
      <c r="H22" s="76"/>
      <c r="I22" s="76"/>
      <c r="J22" s="76"/>
      <c r="K22" s="76"/>
      <c r="L22" s="110"/>
    </row>
    <row r="23" spans="1:17" ht="15">
      <c r="A23" s="33"/>
      <c r="B23" s="81"/>
      <c r="C23" s="82"/>
      <c r="D23" s="83" t="s">
        <v>79</v>
      </c>
      <c r="E23" s="76"/>
      <c r="F23" s="76"/>
      <c r="G23" s="76"/>
      <c r="H23" s="76" t="s">
        <v>36</v>
      </c>
      <c r="I23" s="76"/>
      <c r="J23" s="76"/>
      <c r="K23" s="76"/>
      <c r="L23" s="110"/>
    </row>
    <row r="24" spans="1:17">
      <c r="A24" s="40"/>
    </row>
    <row r="27" spans="1:17">
      <c r="B27" s="41"/>
      <c r="C27" s="42"/>
      <c r="D27" s="43"/>
    </row>
  </sheetData>
  <mergeCells count="23">
    <mergeCell ref="A2:B2"/>
    <mergeCell ref="C2:E2"/>
    <mergeCell ref="F2:K2"/>
    <mergeCell ref="F6:K6"/>
    <mergeCell ref="C6:E6"/>
    <mergeCell ref="A6:B6"/>
    <mergeCell ref="A3:B3"/>
    <mergeCell ref="A4:B4"/>
    <mergeCell ref="L3:M3"/>
    <mergeCell ref="F3:K3"/>
    <mergeCell ref="F4:K4"/>
    <mergeCell ref="C4:D4"/>
    <mergeCell ref="C3:E3"/>
    <mergeCell ref="L4:AH4"/>
    <mergeCell ref="C5:AH5"/>
    <mergeCell ref="L2:AH2"/>
    <mergeCell ref="A7:B7"/>
    <mergeCell ref="C7:E7"/>
    <mergeCell ref="F7:K7"/>
    <mergeCell ref="A5:B5"/>
    <mergeCell ref="O6:AH6"/>
    <mergeCell ref="O7:AH7"/>
    <mergeCell ref="L6:N6"/>
  </mergeCells>
  <phoneticPr fontId="13" type="noConversion"/>
  <dataValidations count="2">
    <dataValidation type="list" allowBlank="1" showInputMessage="1" showErrorMessage="1" sqref="F65527:J65531 E11:L23 K65528:AH65531" xr:uid="{00000000-0002-0000-0300-000000000000}">
      <formula1>"O, "</formula1>
    </dataValidation>
    <dataValidation type="list" allowBlank="1" showInputMessage="1" showErrorMessage="1" sqref="E10:L10" xr:uid="{00000000-0002-0000-0300-000001000000}">
      <formula1>" ,O"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43"/>
  <sheetViews>
    <sheetView topLeftCell="U1" zoomScale="90" zoomScaleNormal="115" workbookViewId="0">
      <selection activeCell="W9" sqref="W9:AC19"/>
    </sheetView>
  </sheetViews>
  <sheetFormatPr defaultRowHeight="13.5"/>
  <cols>
    <col min="4" max="4" width="11.75" customWidth="1"/>
    <col min="23" max="23" width="17.875" customWidth="1"/>
    <col min="24" max="25" width="27.5" customWidth="1"/>
    <col min="26" max="26" width="45.625" bestFit="1" customWidth="1"/>
    <col min="27" max="27" width="45.625" customWidth="1"/>
    <col min="28" max="28" width="23.375" bestFit="1" customWidth="1"/>
    <col min="29" max="29" width="41.375" bestFit="1" customWidth="1"/>
    <col min="30" max="30" width="23.375" customWidth="1"/>
    <col min="31" max="31" width="19.5" customWidth="1"/>
    <col min="33" max="33" width="34.375" customWidth="1"/>
  </cols>
  <sheetData>
    <row r="1" spans="1:29" ht="14.25" thickBot="1">
      <c r="A1" s="20"/>
      <c r="B1" s="21"/>
      <c r="C1" s="22"/>
      <c r="D1" s="2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29">
      <c r="A2" s="281" t="s">
        <v>26</v>
      </c>
      <c r="B2" s="282"/>
      <c r="C2" s="283" t="e">
        <f>[2]FunctionList!E11</f>
        <v>#REF!</v>
      </c>
      <c r="D2" s="284"/>
      <c r="E2" s="285"/>
      <c r="F2" s="286" t="s">
        <v>4</v>
      </c>
      <c r="G2" s="287"/>
      <c r="H2" s="287"/>
      <c r="I2" s="287"/>
      <c r="J2" s="287"/>
      <c r="K2" s="287"/>
      <c r="L2" s="288"/>
      <c r="M2" s="289"/>
      <c r="N2" s="289"/>
      <c r="O2" s="289"/>
      <c r="P2" s="289"/>
      <c r="Q2" s="289"/>
      <c r="R2" s="289"/>
      <c r="S2" s="330"/>
    </row>
    <row r="3" spans="1:29">
      <c r="A3" s="291" t="s">
        <v>27</v>
      </c>
      <c r="B3" s="292"/>
      <c r="C3" s="293" t="s">
        <v>11</v>
      </c>
      <c r="D3" s="294"/>
      <c r="E3" s="295"/>
      <c r="F3" s="296" t="s">
        <v>28</v>
      </c>
      <c r="G3" s="297"/>
      <c r="H3" s="297"/>
      <c r="I3" s="297"/>
      <c r="J3" s="297"/>
      <c r="K3" s="298"/>
      <c r="L3" s="294"/>
      <c r="M3" s="294"/>
      <c r="N3" s="294"/>
      <c r="O3" s="27"/>
      <c r="P3" s="27"/>
      <c r="Q3" s="27"/>
      <c r="R3" s="27"/>
      <c r="S3" s="28"/>
    </row>
    <row r="4" spans="1:29">
      <c r="A4" s="291" t="s">
        <v>29</v>
      </c>
      <c r="B4" s="292"/>
      <c r="C4" s="305">
        <v>100</v>
      </c>
      <c r="D4" s="306"/>
      <c r="E4" s="29"/>
      <c r="F4" s="296" t="s">
        <v>30</v>
      </c>
      <c r="G4" s="297"/>
      <c r="H4" s="297"/>
      <c r="I4" s="297"/>
      <c r="J4" s="297"/>
      <c r="K4" s="298"/>
      <c r="L4" s="307"/>
      <c r="M4" s="308"/>
      <c r="N4" s="308"/>
      <c r="O4" s="308"/>
      <c r="P4" s="308"/>
      <c r="Q4" s="308"/>
      <c r="R4" s="308"/>
      <c r="S4" s="328"/>
    </row>
    <row r="5" spans="1:29">
      <c r="A5" s="291" t="s">
        <v>31</v>
      </c>
      <c r="B5" s="292"/>
      <c r="C5" s="310" t="s">
        <v>215</v>
      </c>
      <c r="D5" s="310"/>
      <c r="E5" s="310"/>
      <c r="F5" s="311"/>
      <c r="G5" s="311"/>
      <c r="H5" s="311"/>
      <c r="I5" s="311"/>
      <c r="J5" s="311"/>
      <c r="K5" s="311"/>
      <c r="L5" s="310"/>
      <c r="M5" s="310"/>
      <c r="N5" s="310"/>
      <c r="O5" s="310"/>
      <c r="P5" s="310"/>
      <c r="Q5" s="310"/>
      <c r="R5" s="310"/>
      <c r="S5" s="310"/>
    </row>
    <row r="6" spans="1:29">
      <c r="A6" s="313" t="s">
        <v>7</v>
      </c>
      <c r="B6" s="314"/>
      <c r="C6" s="315" t="s">
        <v>8</v>
      </c>
      <c r="D6" s="316"/>
      <c r="E6" s="317"/>
      <c r="F6" s="315" t="s">
        <v>9</v>
      </c>
      <c r="G6" s="316"/>
      <c r="H6" s="316"/>
      <c r="I6" s="316"/>
      <c r="J6" s="316"/>
      <c r="K6" s="318"/>
      <c r="L6" s="316" t="s">
        <v>32</v>
      </c>
      <c r="M6" s="316"/>
      <c r="N6" s="316"/>
      <c r="O6" s="319" t="s">
        <v>10</v>
      </c>
      <c r="P6" s="316"/>
      <c r="Q6" s="316"/>
      <c r="R6" s="316"/>
      <c r="S6" s="324"/>
    </row>
    <row r="7" spans="1:29" ht="14.25" thickBot="1">
      <c r="A7" s="299">
        <f>COUNTIF(F35:HS35,"P")</f>
        <v>0</v>
      </c>
      <c r="B7" s="300"/>
      <c r="C7" s="301">
        <f>COUNTIF(F35:HS35,"F")</f>
        <v>0</v>
      </c>
      <c r="D7" s="302"/>
      <c r="E7" s="300"/>
      <c r="F7" s="301">
        <f>SUM(O7,- A7,- C7)</f>
        <v>17</v>
      </c>
      <c r="G7" s="302"/>
      <c r="H7" s="302"/>
      <c r="I7" s="302"/>
      <c r="J7" s="302"/>
      <c r="K7" s="303"/>
      <c r="L7" s="39">
        <f>COUNTIF(F39:O39,"N")</f>
        <v>1</v>
      </c>
      <c r="M7" s="39">
        <f>COUNTIF(F39:O39,"A")</f>
        <v>5</v>
      </c>
      <c r="N7" s="39">
        <f>COUNTIF(F39:O39,"B")</f>
        <v>4</v>
      </c>
      <c r="O7" s="304">
        <f>COUNTA(E9:HH9)</f>
        <v>17</v>
      </c>
      <c r="P7" s="302"/>
      <c r="Q7" s="302"/>
      <c r="R7" s="302"/>
      <c r="S7" s="331"/>
    </row>
    <row r="8" spans="1:29" ht="14.25" thickBot="1">
      <c r="A8" s="22"/>
      <c r="B8" s="25"/>
      <c r="C8" s="22"/>
      <c r="D8" s="23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29" ht="59.45" customHeight="1" thickTop="1" thickBot="1">
      <c r="A9" s="37"/>
      <c r="B9" s="104"/>
      <c r="C9" s="105"/>
      <c r="D9" s="105"/>
      <c r="E9" s="105"/>
      <c r="F9" s="106" t="s">
        <v>12</v>
      </c>
      <c r="G9" s="106" t="s">
        <v>13</v>
      </c>
      <c r="H9" s="106" t="s">
        <v>14</v>
      </c>
      <c r="I9" s="106" t="s">
        <v>15</v>
      </c>
      <c r="J9" s="106" t="s">
        <v>16</v>
      </c>
      <c r="K9" s="106" t="s">
        <v>17</v>
      </c>
      <c r="L9" s="106" t="s">
        <v>72</v>
      </c>
      <c r="M9" s="106" t="s">
        <v>73</v>
      </c>
      <c r="N9" s="106" t="s">
        <v>74</v>
      </c>
      <c r="O9" s="106" t="s">
        <v>78</v>
      </c>
      <c r="P9" s="113"/>
      <c r="Q9" s="113"/>
      <c r="R9" s="113"/>
      <c r="S9" s="113"/>
      <c r="W9" s="458" t="s">
        <v>69</v>
      </c>
      <c r="X9" s="458" t="s">
        <v>217</v>
      </c>
      <c r="Y9" s="458" t="s">
        <v>76</v>
      </c>
      <c r="Z9" s="459" t="s">
        <v>80</v>
      </c>
      <c r="AA9" s="459" t="s">
        <v>68</v>
      </c>
      <c r="AB9" s="460" t="s">
        <v>105</v>
      </c>
      <c r="AC9" s="458" t="s">
        <v>70</v>
      </c>
    </row>
    <row r="10" spans="1:29" ht="18.75">
      <c r="A10" s="31"/>
      <c r="B10" s="73" t="s">
        <v>103</v>
      </c>
      <c r="C10" s="74"/>
      <c r="D10" s="75"/>
      <c r="E10" s="93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113"/>
      <c r="Q10" s="113"/>
      <c r="R10" s="113"/>
      <c r="S10" s="113"/>
      <c r="W10" s="450">
        <v>1</v>
      </c>
      <c r="X10" s="450" t="s">
        <v>228</v>
      </c>
      <c r="Y10" s="451" t="s">
        <v>229</v>
      </c>
      <c r="Z10" s="462" t="s">
        <v>233</v>
      </c>
      <c r="AA10" s="461">
        <v>123123123</v>
      </c>
      <c r="AB10" s="454">
        <v>36651</v>
      </c>
      <c r="AC10" s="464" t="s">
        <v>81</v>
      </c>
    </row>
    <row r="11" spans="1:29" ht="18.75">
      <c r="A11" s="31"/>
      <c r="B11" s="73"/>
      <c r="C11" s="74"/>
      <c r="D11" s="75" t="s">
        <v>77</v>
      </c>
      <c r="E11" s="94"/>
      <c r="F11" s="76" t="s">
        <v>36</v>
      </c>
      <c r="G11" s="76" t="s">
        <v>36</v>
      </c>
      <c r="H11" s="76"/>
      <c r="I11" s="76" t="s">
        <v>36</v>
      </c>
      <c r="J11" s="76" t="s">
        <v>36</v>
      </c>
      <c r="K11" s="76" t="s">
        <v>36</v>
      </c>
      <c r="L11" s="76" t="s">
        <v>36</v>
      </c>
      <c r="M11" s="76" t="s">
        <v>36</v>
      </c>
      <c r="N11" s="76" t="s">
        <v>36</v>
      </c>
      <c r="O11" s="76" t="s">
        <v>36</v>
      </c>
      <c r="P11" s="113"/>
      <c r="Q11" s="113"/>
      <c r="R11" s="113"/>
      <c r="S11" s="113"/>
      <c r="W11" s="450">
        <f xml:space="preserve"> 1+W10</f>
        <v>2</v>
      </c>
      <c r="X11" s="450" t="s">
        <v>228</v>
      </c>
      <c r="Y11" s="451" t="s">
        <v>229</v>
      </c>
      <c r="Z11" s="462" t="s">
        <v>230</v>
      </c>
      <c r="AA11" s="461"/>
      <c r="AB11" s="454">
        <v>36652</v>
      </c>
      <c r="AC11" s="464" t="s">
        <v>81</v>
      </c>
    </row>
    <row r="12" spans="1:29" ht="18.75">
      <c r="A12" s="31"/>
      <c r="B12" s="73"/>
      <c r="C12" s="74"/>
      <c r="D12" s="75" t="s">
        <v>38</v>
      </c>
      <c r="E12" s="94"/>
      <c r="F12" s="76"/>
      <c r="G12" s="76"/>
      <c r="H12" s="76" t="s">
        <v>36</v>
      </c>
      <c r="I12" s="76"/>
      <c r="J12" s="76"/>
      <c r="K12" s="76"/>
      <c r="L12" s="76"/>
      <c r="M12" s="76"/>
      <c r="N12" s="76"/>
      <c r="O12" s="76"/>
      <c r="P12" s="113"/>
      <c r="Q12" s="113"/>
      <c r="R12" s="113"/>
      <c r="S12" s="113"/>
      <c r="W12" s="450">
        <f t="shared" ref="W12:W19" si="0" xml:space="preserve"> 1+W11</f>
        <v>3</v>
      </c>
      <c r="X12" s="450"/>
      <c r="Y12" s="451" t="s">
        <v>229</v>
      </c>
      <c r="Z12" s="462" t="s">
        <v>230</v>
      </c>
      <c r="AA12" s="461">
        <v>123123123</v>
      </c>
      <c r="AB12" s="454">
        <v>36653</v>
      </c>
      <c r="AC12" s="464" t="s">
        <v>168</v>
      </c>
    </row>
    <row r="13" spans="1:29" ht="18.75">
      <c r="A13" s="31"/>
      <c r="B13" s="73" t="s">
        <v>76</v>
      </c>
      <c r="C13" s="74"/>
      <c r="D13" s="75"/>
      <c r="E13" s="94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113"/>
      <c r="Q13" s="113"/>
      <c r="R13" s="113"/>
      <c r="S13" s="113"/>
      <c r="W13" s="450">
        <f t="shared" si="0"/>
        <v>4</v>
      </c>
      <c r="X13" s="450" t="s">
        <v>228</v>
      </c>
      <c r="Y13" s="451"/>
      <c r="Z13" s="463"/>
      <c r="AA13" s="461">
        <v>123123123</v>
      </c>
      <c r="AB13" s="454">
        <v>36654</v>
      </c>
      <c r="AC13" s="464" t="s">
        <v>169</v>
      </c>
    </row>
    <row r="14" spans="1:29" ht="18.75">
      <c r="A14" s="31"/>
      <c r="B14" s="73"/>
      <c r="C14" s="74"/>
      <c r="D14" s="75" t="s">
        <v>77</v>
      </c>
      <c r="E14" s="94"/>
      <c r="F14" s="76" t="s">
        <v>36</v>
      </c>
      <c r="G14" s="76" t="s">
        <v>36</v>
      </c>
      <c r="H14" s="76" t="s">
        <v>36</v>
      </c>
      <c r="I14" s="76"/>
      <c r="J14" s="76" t="s">
        <v>36</v>
      </c>
      <c r="K14" s="76" t="s">
        <v>36</v>
      </c>
      <c r="L14" s="76" t="s">
        <v>36</v>
      </c>
      <c r="M14" s="76" t="s">
        <v>36</v>
      </c>
      <c r="N14" s="76" t="s">
        <v>36</v>
      </c>
      <c r="O14" s="76" t="s">
        <v>36</v>
      </c>
      <c r="P14" s="113"/>
      <c r="Q14" s="113"/>
      <c r="R14" s="113"/>
      <c r="S14" s="113"/>
      <c r="W14" s="450">
        <f t="shared" si="0"/>
        <v>5</v>
      </c>
      <c r="X14" s="450" t="s">
        <v>228</v>
      </c>
      <c r="Y14" s="451" t="s">
        <v>229</v>
      </c>
      <c r="Z14" s="462" t="s">
        <v>230</v>
      </c>
      <c r="AA14" s="461">
        <v>123123123</v>
      </c>
      <c r="AB14" s="454">
        <v>36655</v>
      </c>
      <c r="AC14" s="464" t="s">
        <v>177</v>
      </c>
    </row>
    <row r="15" spans="1:29" ht="18.75">
      <c r="A15" s="31"/>
      <c r="B15" s="73"/>
      <c r="C15" s="74"/>
      <c r="D15" s="75" t="s">
        <v>38</v>
      </c>
      <c r="E15" s="94"/>
      <c r="F15" s="76"/>
      <c r="G15" s="76"/>
      <c r="H15" s="76"/>
      <c r="I15" s="76" t="s">
        <v>36</v>
      </c>
      <c r="J15" s="76"/>
      <c r="K15" s="76"/>
      <c r="L15" s="76"/>
      <c r="M15" s="76"/>
      <c r="N15" s="76"/>
      <c r="O15" s="76"/>
      <c r="P15" s="113"/>
      <c r="Q15" s="113"/>
      <c r="R15" s="113"/>
      <c r="S15" s="113"/>
      <c r="W15" s="450">
        <f t="shared" si="0"/>
        <v>6</v>
      </c>
      <c r="X15" s="450" t="s">
        <v>228</v>
      </c>
      <c r="Y15" s="451" t="s">
        <v>229</v>
      </c>
      <c r="Z15" s="462" t="s">
        <v>232</v>
      </c>
      <c r="AA15" s="461">
        <v>123123123</v>
      </c>
      <c r="AB15" s="454">
        <v>36656</v>
      </c>
      <c r="AC15" s="464" t="s">
        <v>182</v>
      </c>
    </row>
    <row r="16" spans="1:29" ht="18.75">
      <c r="A16" s="31"/>
      <c r="B16" s="73"/>
      <c r="C16" s="74"/>
      <c r="D16" s="75"/>
      <c r="E16" s="94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113"/>
      <c r="Q16" s="113"/>
      <c r="R16" s="113"/>
      <c r="S16" s="113"/>
      <c r="W16" s="450">
        <f t="shared" si="0"/>
        <v>7</v>
      </c>
      <c r="X16" s="450" t="s">
        <v>228</v>
      </c>
      <c r="Y16" s="451" t="s">
        <v>229</v>
      </c>
      <c r="Z16" s="462" t="s">
        <v>231</v>
      </c>
      <c r="AA16" s="461"/>
      <c r="AB16" s="454">
        <v>36657</v>
      </c>
      <c r="AC16" s="465" t="s">
        <v>181</v>
      </c>
    </row>
    <row r="17" spans="1:29" ht="18.75">
      <c r="A17" s="31"/>
      <c r="B17" s="73" t="s">
        <v>104</v>
      </c>
      <c r="C17" s="74"/>
      <c r="D17" s="75"/>
      <c r="E17" s="94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113"/>
      <c r="Q17" s="113"/>
      <c r="R17" s="113"/>
      <c r="S17" s="113"/>
      <c r="W17" s="450">
        <f t="shared" si="0"/>
        <v>8</v>
      </c>
      <c r="X17" s="450" t="s">
        <v>228</v>
      </c>
      <c r="Y17" s="451" t="s">
        <v>229</v>
      </c>
      <c r="Z17" s="462" t="s">
        <v>230</v>
      </c>
      <c r="AA17" s="461">
        <v>12312</v>
      </c>
      <c r="AB17" s="454">
        <v>36658</v>
      </c>
      <c r="AC17" s="464" t="s">
        <v>171</v>
      </c>
    </row>
    <row r="18" spans="1:29" ht="18.75">
      <c r="A18" s="31"/>
      <c r="B18" s="73"/>
      <c r="C18" s="74"/>
      <c r="D18" s="75" t="s">
        <v>178</v>
      </c>
      <c r="E18" s="94"/>
      <c r="F18" s="76" t="s">
        <v>36</v>
      </c>
      <c r="G18" s="76" t="s">
        <v>36</v>
      </c>
      <c r="H18" s="76" t="s">
        <v>36</v>
      </c>
      <c r="I18" s="76" t="s">
        <v>36</v>
      </c>
      <c r="J18" s="76"/>
      <c r="K18" s="76"/>
      <c r="L18" s="76"/>
      <c r="M18" s="76"/>
      <c r="N18" s="76"/>
      <c r="O18" s="76"/>
      <c r="P18" s="113"/>
      <c r="Q18" s="113"/>
      <c r="R18" s="113"/>
      <c r="S18" s="113"/>
      <c r="W18" s="450">
        <f xml:space="preserve"> 1+W17</f>
        <v>9</v>
      </c>
      <c r="X18" s="450" t="s">
        <v>228</v>
      </c>
      <c r="Y18" s="451" t="s">
        <v>229</v>
      </c>
      <c r="Z18" s="462" t="s">
        <v>230</v>
      </c>
      <c r="AA18" s="461"/>
      <c r="AB18" s="454">
        <v>42137</v>
      </c>
      <c r="AC18" s="464" t="s">
        <v>172</v>
      </c>
    </row>
    <row r="19" spans="1:29" ht="18.75">
      <c r="A19" s="31"/>
      <c r="B19" s="73"/>
      <c r="C19" s="74"/>
      <c r="D19" s="75" t="s">
        <v>179</v>
      </c>
      <c r="E19" s="94"/>
      <c r="F19" s="76"/>
      <c r="G19" s="76"/>
      <c r="H19" s="76"/>
      <c r="I19" s="76"/>
      <c r="J19" s="76"/>
      <c r="K19" s="76" t="s">
        <v>36</v>
      </c>
      <c r="L19" s="76"/>
      <c r="M19" s="76"/>
      <c r="N19" s="76"/>
      <c r="O19" s="76"/>
      <c r="P19" s="113"/>
      <c r="Q19" s="113"/>
      <c r="R19" s="113"/>
      <c r="S19" s="113"/>
      <c r="W19" s="450">
        <f t="shared" si="0"/>
        <v>10</v>
      </c>
      <c r="X19" s="450" t="s">
        <v>228</v>
      </c>
      <c r="Y19" s="451" t="s">
        <v>229</v>
      </c>
      <c r="Z19" s="462" t="s">
        <v>230</v>
      </c>
      <c r="AA19" s="461">
        <v>123123123</v>
      </c>
      <c r="AB19" s="454"/>
      <c r="AC19" s="466" t="s">
        <v>170</v>
      </c>
    </row>
    <row r="20" spans="1:29" ht="18.75">
      <c r="A20" s="31"/>
      <c r="B20" s="73" t="s">
        <v>68</v>
      </c>
      <c r="C20" s="74"/>
      <c r="D20" s="75"/>
      <c r="E20" s="94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113"/>
      <c r="Q20" s="113"/>
      <c r="R20" s="113"/>
      <c r="S20" s="113"/>
      <c r="W20" s="450"/>
      <c r="X20" s="450"/>
      <c r="Y20" s="451"/>
      <c r="Z20" s="452"/>
      <c r="AA20" s="453"/>
      <c r="AB20" s="454"/>
      <c r="AC20" s="456"/>
    </row>
    <row r="21" spans="1:29" ht="15.75">
      <c r="A21" s="31"/>
      <c r="B21" s="73"/>
      <c r="C21" s="74"/>
      <c r="D21" s="75" t="s">
        <v>164</v>
      </c>
      <c r="E21" s="94"/>
      <c r="F21" s="76" t="s">
        <v>36</v>
      </c>
      <c r="G21" s="76"/>
      <c r="H21" s="76" t="s">
        <v>36</v>
      </c>
      <c r="I21" s="76"/>
      <c r="J21" s="76" t="s">
        <v>36</v>
      </c>
      <c r="K21" s="76"/>
      <c r="L21" s="76" t="s">
        <v>36</v>
      </c>
      <c r="M21" s="76"/>
      <c r="N21" s="76"/>
      <c r="O21" s="76" t="s">
        <v>36</v>
      </c>
      <c r="P21" s="113"/>
      <c r="Q21" s="113"/>
      <c r="R21" s="113"/>
      <c r="S21" s="113"/>
      <c r="W21" s="72"/>
      <c r="X21" s="72"/>
      <c r="Y21" s="89"/>
      <c r="Z21" s="89"/>
      <c r="AA21" s="89"/>
      <c r="AB21" s="89"/>
      <c r="AC21" s="89"/>
    </row>
    <row r="22" spans="1:29" ht="15.75">
      <c r="A22" s="31"/>
      <c r="B22" s="73"/>
      <c r="C22" s="74"/>
      <c r="D22" s="130" t="s">
        <v>38</v>
      </c>
      <c r="E22" s="94"/>
      <c r="F22" s="76"/>
      <c r="G22" s="76" t="s">
        <v>36</v>
      </c>
      <c r="H22" s="76"/>
      <c r="I22" s="76" t="s">
        <v>36</v>
      </c>
      <c r="J22" s="76"/>
      <c r="K22" s="76" t="s">
        <v>36</v>
      </c>
      <c r="L22" s="76"/>
      <c r="M22" s="76"/>
      <c r="N22" s="76" t="s">
        <v>36</v>
      </c>
      <c r="O22" s="76"/>
      <c r="P22" s="113"/>
      <c r="Q22" s="113"/>
      <c r="R22" s="113"/>
      <c r="S22" s="113"/>
    </row>
    <row r="23" spans="1:29" ht="15.75">
      <c r="A23" s="31"/>
      <c r="B23" s="95"/>
      <c r="C23" s="96"/>
      <c r="D23" s="97" t="s">
        <v>165</v>
      </c>
      <c r="E23" s="94"/>
      <c r="F23" s="76"/>
      <c r="G23" s="76"/>
      <c r="H23" s="76"/>
      <c r="I23" s="76"/>
      <c r="J23" s="76"/>
      <c r="K23" s="76"/>
      <c r="L23" s="76"/>
      <c r="M23" s="76" t="s">
        <v>36</v>
      </c>
      <c r="N23" s="76"/>
      <c r="O23" s="76"/>
      <c r="P23" s="113"/>
      <c r="Q23" s="113"/>
      <c r="R23" s="113"/>
      <c r="S23" s="113"/>
    </row>
    <row r="24" spans="1:29" ht="15.75">
      <c r="A24" s="31"/>
      <c r="B24" s="73" t="s">
        <v>105</v>
      </c>
      <c r="C24" s="74"/>
      <c r="D24" s="75"/>
      <c r="E24" s="94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113"/>
      <c r="Q24" s="113"/>
      <c r="R24" s="113"/>
      <c r="S24" s="113"/>
    </row>
    <row r="25" spans="1:29" ht="15.75">
      <c r="A25" s="31"/>
      <c r="B25" s="73"/>
      <c r="C25" s="74"/>
      <c r="D25" s="75" t="s">
        <v>164</v>
      </c>
      <c r="E25" s="94"/>
      <c r="F25" s="76" t="s">
        <v>36</v>
      </c>
      <c r="G25" s="76" t="s">
        <v>36</v>
      </c>
      <c r="H25" s="76" t="s">
        <v>36</v>
      </c>
      <c r="I25" s="76" t="s">
        <v>36</v>
      </c>
      <c r="J25" s="76" t="s">
        <v>36</v>
      </c>
      <c r="K25" s="76" t="s">
        <v>36</v>
      </c>
      <c r="L25" s="76" t="s">
        <v>36</v>
      </c>
      <c r="M25" s="76" t="s">
        <v>36</v>
      </c>
      <c r="N25" s="76"/>
      <c r="O25" s="76"/>
      <c r="P25" s="113"/>
      <c r="Q25" s="113"/>
      <c r="R25" s="113"/>
      <c r="S25" s="113"/>
    </row>
    <row r="26" spans="1:29" ht="15.75">
      <c r="A26" s="131"/>
      <c r="B26" s="73"/>
      <c r="C26" s="74"/>
      <c r="D26" s="75" t="s">
        <v>165</v>
      </c>
      <c r="E26" s="94"/>
      <c r="F26" s="76"/>
      <c r="G26" s="76"/>
      <c r="H26" s="76"/>
      <c r="I26" s="76"/>
      <c r="J26" s="76"/>
      <c r="K26" s="76"/>
      <c r="L26" s="76"/>
      <c r="M26" s="76"/>
      <c r="N26" s="76" t="s">
        <v>36</v>
      </c>
      <c r="O26" s="76"/>
      <c r="P26" s="113"/>
      <c r="Q26" s="113"/>
      <c r="R26" s="113"/>
      <c r="S26" s="113"/>
    </row>
    <row r="27" spans="1:29" ht="15.75">
      <c r="A27" s="131"/>
      <c r="B27" s="132"/>
      <c r="C27" s="133"/>
      <c r="D27" s="75" t="s">
        <v>38</v>
      </c>
      <c r="E27" s="94"/>
      <c r="F27" s="76"/>
      <c r="G27" s="76"/>
      <c r="H27" s="76"/>
      <c r="I27" s="76"/>
      <c r="J27" s="76"/>
      <c r="K27" s="76"/>
      <c r="L27" s="76"/>
      <c r="M27" s="76"/>
      <c r="N27" s="76"/>
      <c r="O27" s="76" t="s">
        <v>36</v>
      </c>
      <c r="P27" s="113"/>
      <c r="Q27" s="113"/>
      <c r="R27" s="113"/>
      <c r="S27" s="113"/>
    </row>
    <row r="28" spans="1:29" ht="15.75">
      <c r="A28" s="33"/>
      <c r="B28" s="77" t="s">
        <v>35</v>
      </c>
      <c r="C28" s="78"/>
      <c r="D28" s="79"/>
      <c r="E28" s="98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113"/>
      <c r="Q28" s="113"/>
      <c r="R28" s="113"/>
      <c r="S28" s="113"/>
    </row>
    <row r="29" spans="1:29" ht="15.75">
      <c r="A29" s="33"/>
      <c r="B29" s="77"/>
      <c r="C29" s="78"/>
      <c r="D29" s="79" t="s">
        <v>81</v>
      </c>
      <c r="E29" s="99"/>
      <c r="F29" s="76" t="s">
        <v>36</v>
      </c>
      <c r="G29" s="76" t="s">
        <v>36</v>
      </c>
      <c r="H29" s="76"/>
      <c r="I29" s="76"/>
      <c r="J29" s="76"/>
      <c r="K29" s="76"/>
      <c r="L29" s="76"/>
      <c r="M29" s="76"/>
      <c r="N29" s="76"/>
      <c r="O29" s="76"/>
      <c r="P29" s="113"/>
      <c r="Q29" s="113"/>
      <c r="R29" s="113"/>
      <c r="S29" s="113"/>
    </row>
    <row r="30" spans="1:29" ht="15.75">
      <c r="A30" s="33"/>
      <c r="B30" s="77"/>
      <c r="C30" s="78"/>
      <c r="D30" s="79" t="s">
        <v>168</v>
      </c>
      <c r="E30" s="99"/>
      <c r="F30" s="76"/>
      <c r="G30" s="76"/>
      <c r="H30" s="76" t="s">
        <v>36</v>
      </c>
      <c r="I30" s="76"/>
      <c r="J30" s="76"/>
      <c r="K30" s="76"/>
      <c r="L30" s="76"/>
      <c r="M30" s="76"/>
      <c r="N30" s="76"/>
      <c r="O30" s="76"/>
      <c r="P30" s="113"/>
      <c r="Q30" s="113"/>
      <c r="R30" s="113"/>
      <c r="S30" s="113"/>
    </row>
    <row r="31" spans="1:29" ht="15.75">
      <c r="A31" s="33"/>
      <c r="B31" s="77"/>
      <c r="C31" s="78"/>
      <c r="D31" s="79" t="s">
        <v>169</v>
      </c>
      <c r="E31" s="99"/>
      <c r="F31" s="76"/>
      <c r="G31" s="76"/>
      <c r="H31" s="76"/>
      <c r="I31" s="76" t="s">
        <v>36</v>
      </c>
      <c r="J31" s="76"/>
      <c r="K31" s="76"/>
      <c r="L31" s="76"/>
      <c r="M31" s="76"/>
      <c r="N31" s="76"/>
      <c r="O31" s="76"/>
      <c r="P31" s="113"/>
      <c r="Q31" s="113"/>
      <c r="R31" s="113"/>
      <c r="S31" s="113"/>
    </row>
    <row r="32" spans="1:29" ht="15.75">
      <c r="A32" s="33"/>
      <c r="B32" s="77"/>
      <c r="C32" s="78"/>
      <c r="D32" s="79" t="s">
        <v>177</v>
      </c>
      <c r="E32" s="99"/>
      <c r="F32" s="76"/>
      <c r="G32" s="76"/>
      <c r="H32" s="76"/>
      <c r="I32" s="76"/>
      <c r="J32" s="76" t="s">
        <v>36</v>
      </c>
      <c r="K32" s="76"/>
      <c r="L32" s="76"/>
      <c r="M32" s="76"/>
      <c r="N32" s="76"/>
      <c r="O32" s="76"/>
      <c r="P32" s="113"/>
      <c r="Q32" s="113"/>
      <c r="R32" s="113"/>
      <c r="S32" s="113"/>
    </row>
    <row r="33" spans="1:19" ht="15.75">
      <c r="A33" s="33"/>
      <c r="B33" s="77"/>
      <c r="C33" s="78"/>
      <c r="D33" s="79" t="s">
        <v>182</v>
      </c>
      <c r="E33" s="99"/>
      <c r="F33" s="76"/>
      <c r="G33" s="76"/>
      <c r="H33" s="76"/>
      <c r="I33" s="76"/>
      <c r="J33" s="76"/>
      <c r="K33" s="76" t="s">
        <v>36</v>
      </c>
      <c r="L33" s="76"/>
      <c r="M33" s="76"/>
      <c r="N33" s="76"/>
      <c r="O33" s="76"/>
      <c r="P33" s="113"/>
      <c r="Q33" s="113"/>
      <c r="R33" s="113"/>
      <c r="S33" s="113"/>
    </row>
    <row r="34" spans="1:19" ht="15.75">
      <c r="A34" s="33"/>
      <c r="B34" s="77"/>
      <c r="C34" s="78"/>
      <c r="D34" s="83" t="s">
        <v>181</v>
      </c>
      <c r="E34" s="99"/>
      <c r="F34" s="76"/>
      <c r="G34" s="76"/>
      <c r="H34" s="76"/>
      <c r="J34" s="76"/>
      <c r="K34" s="76"/>
      <c r="L34" s="76" t="s">
        <v>36</v>
      </c>
      <c r="M34" s="76"/>
      <c r="N34" s="76"/>
      <c r="O34" s="76"/>
      <c r="P34" s="113"/>
      <c r="Q34" s="113"/>
      <c r="R34" s="113"/>
      <c r="S34" s="113"/>
    </row>
    <row r="35" spans="1:19" ht="15.75">
      <c r="A35" s="33"/>
      <c r="B35" s="77"/>
      <c r="C35" s="78"/>
      <c r="D35" s="79" t="s">
        <v>171</v>
      </c>
      <c r="E35" s="99"/>
      <c r="F35" s="76"/>
      <c r="G35" s="76"/>
      <c r="H35" s="76"/>
      <c r="I35" s="76"/>
      <c r="J35" s="76"/>
      <c r="K35" s="76"/>
      <c r="L35" s="76"/>
      <c r="M35" s="76" t="s">
        <v>36</v>
      </c>
      <c r="N35" s="76"/>
      <c r="O35" s="76"/>
      <c r="P35" s="113"/>
      <c r="Q35" s="113"/>
      <c r="R35" s="113"/>
      <c r="S35" s="113"/>
    </row>
    <row r="36" spans="1:19" ht="15.75">
      <c r="A36" s="33"/>
      <c r="B36" s="77"/>
      <c r="C36" s="78"/>
      <c r="D36" s="79" t="s">
        <v>172</v>
      </c>
      <c r="E36" s="99"/>
      <c r="F36" s="76"/>
      <c r="G36" s="76"/>
      <c r="H36" s="76"/>
      <c r="I36" s="76"/>
      <c r="J36" s="76"/>
      <c r="K36" s="76"/>
      <c r="L36" s="76"/>
      <c r="M36" s="76"/>
      <c r="N36" s="76" t="s">
        <v>36</v>
      </c>
      <c r="O36" s="76"/>
      <c r="P36" s="113"/>
      <c r="Q36" s="113"/>
      <c r="R36" s="113"/>
      <c r="S36" s="113"/>
    </row>
    <row r="37" spans="1:19" ht="15.75">
      <c r="A37" s="33"/>
      <c r="B37" s="117"/>
      <c r="C37" s="116"/>
      <c r="D37" s="134" t="s">
        <v>170</v>
      </c>
      <c r="E37" s="100"/>
      <c r="F37" s="76"/>
      <c r="G37" s="76"/>
      <c r="H37" s="76"/>
      <c r="I37" s="76"/>
      <c r="J37" s="76"/>
      <c r="K37" s="76"/>
      <c r="L37" s="76"/>
      <c r="M37" s="76"/>
      <c r="N37" s="76"/>
      <c r="O37" s="76" t="s">
        <v>36</v>
      </c>
      <c r="P37" s="113"/>
      <c r="Q37" s="113"/>
      <c r="R37" s="113"/>
      <c r="S37" s="113"/>
    </row>
    <row r="38" spans="1:19" ht="15.75" thickBot="1">
      <c r="A38" s="33"/>
      <c r="B38" s="81"/>
      <c r="C38" s="135"/>
      <c r="D38" s="83"/>
      <c r="E38" s="100"/>
      <c r="F38" s="76"/>
      <c r="G38" s="76"/>
      <c r="H38" s="76"/>
      <c r="I38" s="76"/>
      <c r="J38" s="76"/>
      <c r="K38" s="76"/>
      <c r="L38" s="76"/>
      <c r="M38" s="76"/>
      <c r="N38" s="76"/>
      <c r="O38" s="76"/>
    </row>
    <row r="39" spans="1:19" ht="14.25" thickTop="1">
      <c r="A39" s="34" t="s">
        <v>18</v>
      </c>
      <c r="B39" s="335" t="s">
        <v>24</v>
      </c>
      <c r="C39" s="336"/>
      <c r="D39" s="337"/>
      <c r="E39" s="71"/>
      <c r="F39" s="30" t="s">
        <v>20</v>
      </c>
      <c r="G39" s="30" t="s">
        <v>22</v>
      </c>
      <c r="H39" s="30" t="s">
        <v>22</v>
      </c>
      <c r="I39" s="30" t="s">
        <v>22</v>
      </c>
      <c r="J39" s="30" t="s">
        <v>22</v>
      </c>
      <c r="K39" s="30" t="s">
        <v>21</v>
      </c>
      <c r="L39" s="30" t="s">
        <v>21</v>
      </c>
      <c r="M39" s="30" t="s">
        <v>21</v>
      </c>
      <c r="N39" s="30" t="s">
        <v>21</v>
      </c>
      <c r="O39" s="30" t="s">
        <v>22</v>
      </c>
    </row>
    <row r="40" spans="1:19" ht="14.25" customHeight="1">
      <c r="A40" s="33"/>
      <c r="B40" s="338"/>
      <c r="C40" s="339"/>
      <c r="D40" s="340"/>
      <c r="E40" s="102"/>
      <c r="F40" s="84" t="s">
        <v>37</v>
      </c>
      <c r="G40" s="84" t="s">
        <v>37</v>
      </c>
      <c r="H40" s="84" t="s">
        <v>37</v>
      </c>
      <c r="I40" s="84" t="s">
        <v>37</v>
      </c>
      <c r="J40" s="84" t="s">
        <v>37</v>
      </c>
      <c r="K40" s="84" t="s">
        <v>37</v>
      </c>
      <c r="L40" s="84" t="s">
        <v>37</v>
      </c>
      <c r="M40" s="84" t="s">
        <v>37</v>
      </c>
      <c r="N40" s="84" t="s">
        <v>37</v>
      </c>
      <c r="O40" s="84" t="s">
        <v>37</v>
      </c>
    </row>
    <row r="41" spans="1:19" ht="54">
      <c r="A41" s="33"/>
      <c r="B41" s="341"/>
      <c r="C41" s="342"/>
      <c r="D41" s="343"/>
      <c r="E41" s="86"/>
      <c r="F41" s="85">
        <v>44695</v>
      </c>
      <c r="G41" s="85">
        <v>44695</v>
      </c>
      <c r="H41" s="85">
        <v>44695</v>
      </c>
      <c r="I41" s="85">
        <v>44695</v>
      </c>
      <c r="J41" s="85">
        <v>44695</v>
      </c>
      <c r="K41" s="85">
        <v>44695</v>
      </c>
      <c r="L41" s="85">
        <v>44695</v>
      </c>
      <c r="M41" s="85">
        <v>44695</v>
      </c>
      <c r="N41" s="85">
        <v>44695</v>
      </c>
      <c r="O41" s="85">
        <v>44695</v>
      </c>
    </row>
    <row r="42" spans="1:19" ht="14.25" thickBot="1">
      <c r="A42" s="36"/>
      <c r="B42" s="323" t="s">
        <v>25</v>
      </c>
      <c r="C42" s="323"/>
      <c r="D42" s="323"/>
      <c r="E42" s="103"/>
      <c r="F42" s="32"/>
      <c r="G42" s="32"/>
      <c r="H42" s="32"/>
      <c r="I42" s="32"/>
      <c r="J42" s="32"/>
      <c r="K42" s="32"/>
      <c r="L42" s="32"/>
      <c r="M42" s="32"/>
      <c r="N42" s="32"/>
      <c r="O42" s="32"/>
    </row>
    <row r="43" spans="1:19" ht="14.25" thickTop="1"/>
  </sheetData>
  <mergeCells count="25">
    <mergeCell ref="B42:D42"/>
    <mergeCell ref="L2:S2"/>
    <mergeCell ref="L4:S4"/>
    <mergeCell ref="C5:S5"/>
    <mergeCell ref="O6:S6"/>
    <mergeCell ref="O7:S7"/>
    <mergeCell ref="A6:B6"/>
    <mergeCell ref="L3:N3"/>
    <mergeCell ref="A4:B4"/>
    <mergeCell ref="C4:D4"/>
    <mergeCell ref="C6:E6"/>
    <mergeCell ref="F6:K6"/>
    <mergeCell ref="L6:N6"/>
    <mergeCell ref="B39:D41"/>
    <mergeCell ref="A2:B2"/>
    <mergeCell ref="C2:E2"/>
    <mergeCell ref="F2:K2"/>
    <mergeCell ref="A3:B3"/>
    <mergeCell ref="C3:E3"/>
    <mergeCell ref="F3:K3"/>
    <mergeCell ref="A7:B7"/>
    <mergeCell ref="C7:E7"/>
    <mergeCell ref="F7:K7"/>
    <mergeCell ref="F4:K4"/>
    <mergeCell ref="A5:B5"/>
  </mergeCells>
  <phoneticPr fontId="13" type="noConversion"/>
  <dataValidations count="4">
    <dataValidation type="list" allowBlank="1" showInputMessage="1" showErrorMessage="1" sqref="F35:O37 F34:H34 J34:O34 F10:O33 P10:S32" xr:uid="{00000000-0002-0000-0700-000000000000}">
      <formula1>" ,O"</formula1>
    </dataValidation>
    <dataValidation type="list" allowBlank="1" showInputMessage="1" showErrorMessage="1" sqref="P33:S33 F38:O38" xr:uid="{00000000-0002-0000-0700-000001000000}">
      <formula1>"O, "</formula1>
    </dataValidation>
    <dataValidation type="list" allowBlank="1" showInputMessage="1" showErrorMessage="1" sqref="P34:S34 F39:O39" xr:uid="{00000000-0002-0000-0700-000002000000}">
      <formula1>"N,A,B"</formula1>
    </dataValidation>
    <dataValidation type="list" allowBlank="1" showInputMessage="1" showErrorMessage="1" sqref="P35:S35 F40:O40" xr:uid="{00000000-0002-0000-0700-000003000000}">
      <formula1>"P,F"</formula1>
    </dataValidation>
  </dataValidations>
  <hyperlinks>
    <hyperlink ref="Z10" r:id="rId1" xr:uid="{C4FA9D07-38A9-4AEC-8725-3DA429EF81F7}"/>
    <hyperlink ref="Z11" r:id="rId2" xr:uid="{CE468B9A-FBCE-4A00-8009-AD1347C757B5}"/>
    <hyperlink ref="Z14" r:id="rId3" xr:uid="{37502A3E-85D4-4DC1-B627-5CEEFC1C7F0B}"/>
    <hyperlink ref="Z12" r:id="rId4" xr:uid="{656CB554-29ED-4851-B8FB-1EF564BC8CD8}"/>
    <hyperlink ref="Z19" r:id="rId5" xr:uid="{E70B4330-A483-4D25-A77B-AB0D3F6C5E77}"/>
    <hyperlink ref="Z15" r:id="rId6" display="lequangloc55@gmail.com" xr:uid="{53CD4A1C-7592-4FEF-A0FB-AD8FB0DAD845}"/>
    <hyperlink ref="Z17:Z18" r:id="rId7" display="lequangloc55@gmail.com" xr:uid="{F26295C1-DED9-430D-94D3-2363BC42EBB7}"/>
  </hyperlinks>
  <pageMargins left="0.7" right="0.7" top="0.75" bottom="0.75" header="0.3" footer="0.3"/>
  <pageSetup orientation="portrait" r:id="rId8"/>
  <legacy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43"/>
  <sheetViews>
    <sheetView topLeftCell="C1" zoomScale="65" zoomScaleNormal="100" workbookViewId="0">
      <selection activeCell="V13" sqref="V13:V16"/>
    </sheetView>
  </sheetViews>
  <sheetFormatPr defaultRowHeight="14.25"/>
  <cols>
    <col min="1" max="1" width="9" style="136"/>
    <col min="2" max="2" width="6" style="136" bestFit="1" customWidth="1"/>
    <col min="3" max="3" width="9" style="136"/>
    <col min="4" max="4" width="30.25" style="136" bestFit="1" customWidth="1"/>
    <col min="5" max="19" width="9" style="136"/>
    <col min="20" max="20" width="17" style="136" bestFit="1" customWidth="1"/>
    <col min="21" max="21" width="15.25" style="136" bestFit="1" customWidth="1"/>
    <col min="22" max="22" width="18.25" style="136" bestFit="1" customWidth="1"/>
    <col min="23" max="23" width="10.25" style="136" bestFit="1" customWidth="1"/>
    <col min="24" max="24" width="10.75" style="136" bestFit="1" customWidth="1"/>
    <col min="25" max="25" width="14.875" style="136" customWidth="1"/>
    <col min="26" max="26" width="41.5" style="136" bestFit="1" customWidth="1"/>
    <col min="27" max="16384" width="9" style="136"/>
  </cols>
  <sheetData>
    <row r="1" spans="1:26">
      <c r="A1" s="344" t="s">
        <v>26</v>
      </c>
      <c r="B1" s="345"/>
      <c r="C1" s="346" t="e">
        <f>[2]FunctionList!E10</f>
        <v>#REF!</v>
      </c>
      <c r="D1" s="347"/>
      <c r="E1" s="348"/>
      <c r="F1" s="349" t="s">
        <v>4</v>
      </c>
      <c r="G1" s="350"/>
      <c r="H1" s="350"/>
      <c r="I1" s="350"/>
      <c r="J1" s="350"/>
      <c r="K1" s="350"/>
      <c r="L1" s="351"/>
      <c r="M1" s="352"/>
      <c r="N1" s="352"/>
      <c r="O1" s="352"/>
      <c r="P1" s="352"/>
      <c r="Q1" s="352"/>
      <c r="R1" s="352"/>
      <c r="S1" s="353"/>
    </row>
    <row r="2" spans="1:26">
      <c r="A2" s="354" t="s">
        <v>27</v>
      </c>
      <c r="B2" s="355"/>
      <c r="C2" s="356" t="s">
        <v>11</v>
      </c>
      <c r="D2" s="357"/>
      <c r="E2" s="358"/>
      <c r="F2" s="359" t="s">
        <v>28</v>
      </c>
      <c r="G2" s="360"/>
      <c r="H2" s="360"/>
      <c r="I2" s="360"/>
      <c r="J2" s="360"/>
      <c r="K2" s="361"/>
      <c r="L2" s="357"/>
      <c r="M2" s="357"/>
      <c r="N2" s="357"/>
      <c r="O2" s="137"/>
      <c r="P2" s="137"/>
      <c r="Q2" s="137"/>
      <c r="R2" s="137"/>
      <c r="S2" s="138"/>
    </row>
    <row r="3" spans="1:26">
      <c r="A3" s="362" t="s">
        <v>29</v>
      </c>
      <c r="B3" s="363"/>
      <c r="C3" s="364">
        <v>100</v>
      </c>
      <c r="D3" s="365"/>
      <c r="E3" s="139"/>
      <c r="F3" s="359" t="s">
        <v>30</v>
      </c>
      <c r="G3" s="360"/>
      <c r="H3" s="360"/>
      <c r="I3" s="360"/>
      <c r="J3" s="360"/>
      <c r="K3" s="361"/>
      <c r="L3" s="366"/>
      <c r="M3" s="367"/>
      <c r="N3" s="367"/>
      <c r="O3" s="367"/>
      <c r="P3" s="367"/>
      <c r="Q3" s="367"/>
      <c r="R3" s="367"/>
      <c r="S3" s="368"/>
    </row>
    <row r="4" spans="1:26">
      <c r="A4" s="362" t="s">
        <v>31</v>
      </c>
      <c r="B4" s="363"/>
      <c r="C4" s="369" t="s">
        <v>75</v>
      </c>
      <c r="D4" s="369"/>
      <c r="E4" s="369"/>
      <c r="F4" s="370"/>
      <c r="G4" s="370"/>
      <c r="H4" s="370"/>
      <c r="I4" s="370"/>
      <c r="J4" s="370"/>
      <c r="K4" s="370"/>
      <c r="L4" s="369"/>
      <c r="M4" s="369"/>
      <c r="N4" s="369"/>
      <c r="O4" s="369"/>
      <c r="P4" s="369"/>
      <c r="Q4" s="369"/>
      <c r="R4" s="369"/>
      <c r="S4" s="369"/>
    </row>
    <row r="5" spans="1:26">
      <c r="A5" s="389" t="s">
        <v>7</v>
      </c>
      <c r="B5" s="390"/>
      <c r="C5" s="371" t="s">
        <v>8</v>
      </c>
      <c r="D5" s="372"/>
      <c r="E5" s="391"/>
      <c r="F5" s="371" t="s">
        <v>9</v>
      </c>
      <c r="G5" s="372"/>
      <c r="H5" s="372"/>
      <c r="I5" s="372"/>
      <c r="J5" s="372"/>
      <c r="K5" s="373"/>
      <c r="L5" s="372" t="s">
        <v>32</v>
      </c>
      <c r="M5" s="372"/>
      <c r="N5" s="372"/>
      <c r="O5" s="374" t="s">
        <v>10</v>
      </c>
      <c r="P5" s="372"/>
      <c r="Q5" s="372"/>
      <c r="R5" s="372"/>
      <c r="S5" s="375"/>
    </row>
    <row r="6" spans="1:26" ht="15" thickBot="1">
      <c r="A6" s="392">
        <f>COUNTIF(F40:I40,"P")</f>
        <v>4</v>
      </c>
      <c r="B6" s="378"/>
      <c r="C6" s="376">
        <f>COUNTIF(F40:H40,"F")</f>
        <v>0</v>
      </c>
      <c r="D6" s="377"/>
      <c r="E6" s="378"/>
      <c r="F6" s="376">
        <f>SUM(O6,- A6,- C6)</f>
        <v>5</v>
      </c>
      <c r="G6" s="377"/>
      <c r="H6" s="377"/>
      <c r="I6" s="377"/>
      <c r="J6" s="377"/>
      <c r="K6" s="379"/>
      <c r="L6" s="140">
        <f>COUNTIF(F39:N39,"N")</f>
        <v>1</v>
      </c>
      <c r="M6" s="140">
        <f>COUNTIF(F39:N39,"A")</f>
        <v>6</v>
      </c>
      <c r="N6" s="140">
        <f>COUNTIF(F39:N39,"B")</f>
        <v>2</v>
      </c>
      <c r="O6" s="380">
        <f>COUNTA(E8:HK8)</f>
        <v>9</v>
      </c>
      <c r="P6" s="377"/>
      <c r="Q6" s="377"/>
      <c r="R6" s="377"/>
      <c r="S6" s="381"/>
    </row>
    <row r="7" spans="1:26" ht="15" thickBot="1">
      <c r="A7" s="141"/>
      <c r="B7" s="142"/>
      <c r="C7" s="141"/>
      <c r="D7" s="143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</row>
    <row r="8" spans="1:26" ht="60" thickTop="1" thickBot="1">
      <c r="A8" s="144"/>
      <c r="B8" s="145"/>
      <c r="C8" s="146"/>
      <c r="D8" s="146"/>
      <c r="E8" s="146"/>
      <c r="F8" s="147" t="s">
        <v>12</v>
      </c>
      <c r="G8" s="147" t="s">
        <v>13</v>
      </c>
      <c r="H8" s="147" t="s">
        <v>14</v>
      </c>
      <c r="I8" s="147" t="s">
        <v>15</v>
      </c>
      <c r="J8" s="147" t="s">
        <v>16</v>
      </c>
      <c r="K8" s="147" t="s">
        <v>17</v>
      </c>
      <c r="L8" s="147" t="s">
        <v>72</v>
      </c>
      <c r="M8" s="147" t="s">
        <v>73</v>
      </c>
      <c r="N8" s="147" t="s">
        <v>74</v>
      </c>
    </row>
    <row r="9" spans="1:26" ht="18.75">
      <c r="A9" s="148" t="s">
        <v>33</v>
      </c>
      <c r="T9" s="458" t="s">
        <v>69</v>
      </c>
      <c r="U9" s="458" t="s">
        <v>110</v>
      </c>
      <c r="V9" s="458" t="s">
        <v>111</v>
      </c>
      <c r="W9" s="459" t="s">
        <v>234</v>
      </c>
      <c r="X9" s="459" t="s">
        <v>235</v>
      </c>
      <c r="Y9" s="460" t="s">
        <v>114</v>
      </c>
      <c r="Z9" s="458" t="s">
        <v>70</v>
      </c>
    </row>
    <row r="10" spans="1:26" ht="15" customHeight="1">
      <c r="A10" s="149"/>
      <c r="B10" s="150" t="s">
        <v>110</v>
      </c>
      <c r="C10" s="151"/>
      <c r="D10" s="152"/>
      <c r="E10" s="153"/>
      <c r="F10" s="172"/>
      <c r="G10" s="172"/>
      <c r="H10" s="172"/>
      <c r="I10" s="172"/>
      <c r="J10" s="172"/>
      <c r="K10" s="172"/>
      <c r="L10" s="172"/>
      <c r="M10" s="172"/>
      <c r="N10" s="172"/>
      <c r="T10" s="450">
        <v>1</v>
      </c>
      <c r="U10" s="450" t="s">
        <v>236</v>
      </c>
      <c r="V10" s="451" t="s">
        <v>243</v>
      </c>
      <c r="W10" s="462">
        <v>12</v>
      </c>
      <c r="X10" s="461">
        <v>21</v>
      </c>
      <c r="Y10" s="454"/>
      <c r="Z10" s="160" t="s">
        <v>116</v>
      </c>
    </row>
    <row r="11" spans="1:26" ht="18.75">
      <c r="A11" s="393"/>
      <c r="B11" s="150"/>
      <c r="C11" s="151"/>
      <c r="D11" s="152" t="s">
        <v>77</v>
      </c>
      <c r="E11" s="156"/>
      <c r="F11" s="172" t="s">
        <v>36</v>
      </c>
      <c r="G11" s="172"/>
      <c r="H11" s="172" t="s">
        <v>36</v>
      </c>
      <c r="I11" s="172" t="s">
        <v>36</v>
      </c>
      <c r="J11" s="172" t="s">
        <v>36</v>
      </c>
      <c r="K11" s="172" t="s">
        <v>36</v>
      </c>
      <c r="L11" s="172" t="s">
        <v>36</v>
      </c>
      <c r="M11" s="172" t="s">
        <v>36</v>
      </c>
      <c r="N11" s="172" t="s">
        <v>36</v>
      </c>
      <c r="T11" s="450">
        <f xml:space="preserve"> 1+T10</f>
        <v>2</v>
      </c>
      <c r="U11" s="450"/>
      <c r="V11" s="451" t="s">
        <v>244</v>
      </c>
      <c r="W11" s="462">
        <v>12</v>
      </c>
      <c r="X11" s="461">
        <v>21</v>
      </c>
      <c r="Y11" s="454"/>
      <c r="Z11" s="160" t="s">
        <v>186</v>
      </c>
    </row>
    <row r="12" spans="1:26" ht="18.75">
      <c r="A12" s="393"/>
      <c r="B12" s="150"/>
      <c r="C12" s="151"/>
      <c r="D12" s="152" t="s">
        <v>38</v>
      </c>
      <c r="E12" s="156"/>
      <c r="F12" s="172"/>
      <c r="G12" s="172" t="s">
        <v>36</v>
      </c>
      <c r="H12" s="172"/>
      <c r="I12" s="172"/>
      <c r="J12" s="172"/>
      <c r="K12" s="172"/>
      <c r="L12" s="172"/>
      <c r="M12" s="172"/>
      <c r="N12" s="172"/>
      <c r="T12" s="450">
        <f t="shared" ref="T12:T19" si="0" xml:space="preserve"> 1+T11</f>
        <v>3</v>
      </c>
      <c r="U12" s="450" t="s">
        <v>237</v>
      </c>
      <c r="V12" s="451"/>
      <c r="W12" s="462">
        <v>12</v>
      </c>
      <c r="X12" s="461">
        <v>21</v>
      </c>
      <c r="Y12" s="454"/>
      <c r="Z12" s="160" t="s">
        <v>187</v>
      </c>
    </row>
    <row r="13" spans="1:26" ht="18.75">
      <c r="A13" s="393"/>
      <c r="B13" s="150" t="s">
        <v>111</v>
      </c>
      <c r="C13" s="151"/>
      <c r="D13" s="152"/>
      <c r="E13" s="153"/>
      <c r="F13" s="172"/>
      <c r="G13" s="172"/>
      <c r="H13" s="172"/>
      <c r="I13" s="172"/>
      <c r="J13" s="172"/>
      <c r="K13" s="172"/>
      <c r="L13" s="172"/>
      <c r="M13" s="172"/>
      <c r="N13" s="172"/>
      <c r="T13" s="450">
        <f t="shared" si="0"/>
        <v>4</v>
      </c>
      <c r="U13" s="450" t="s">
        <v>238</v>
      </c>
      <c r="V13" s="451" t="s">
        <v>245</v>
      </c>
      <c r="W13" s="462"/>
      <c r="X13" s="461">
        <v>21</v>
      </c>
      <c r="Y13" s="454"/>
      <c r="Z13" s="160" t="s">
        <v>188</v>
      </c>
    </row>
    <row r="14" spans="1:26" ht="18.75">
      <c r="A14" s="393"/>
      <c r="B14" s="150"/>
      <c r="C14" s="151"/>
      <c r="D14" s="152" t="s">
        <v>77</v>
      </c>
      <c r="E14" s="156"/>
      <c r="F14" s="172" t="s">
        <v>36</v>
      </c>
      <c r="G14" s="172" t="s">
        <v>36</v>
      </c>
      <c r="H14" s="172"/>
      <c r="I14" s="172" t="s">
        <v>36</v>
      </c>
      <c r="J14" s="172" t="s">
        <v>36</v>
      </c>
      <c r="K14" s="172" t="s">
        <v>36</v>
      </c>
      <c r="L14" s="172" t="s">
        <v>36</v>
      </c>
      <c r="M14" s="172" t="s">
        <v>36</v>
      </c>
      <c r="N14" s="172" t="s">
        <v>36</v>
      </c>
      <c r="T14" s="450">
        <f t="shared" si="0"/>
        <v>5</v>
      </c>
      <c r="U14" s="450" t="s">
        <v>239</v>
      </c>
      <c r="V14" s="451" t="s">
        <v>246</v>
      </c>
      <c r="W14" s="462">
        <v>12</v>
      </c>
      <c r="X14" s="461"/>
      <c r="Y14" s="454"/>
      <c r="Z14" s="160" t="s">
        <v>189</v>
      </c>
    </row>
    <row r="15" spans="1:26" ht="16.149999999999999" customHeight="1">
      <c r="A15" s="393"/>
      <c r="B15" s="150"/>
      <c r="C15" s="151"/>
      <c r="D15" s="152" t="s">
        <v>38</v>
      </c>
      <c r="E15" s="156"/>
      <c r="F15" s="172"/>
      <c r="G15" s="172"/>
      <c r="H15" s="172" t="s">
        <v>36</v>
      </c>
      <c r="I15" s="172"/>
      <c r="J15" s="172"/>
      <c r="K15" s="172"/>
      <c r="L15" s="172"/>
      <c r="M15" s="172"/>
      <c r="N15" s="172"/>
      <c r="T15" s="450">
        <f t="shared" si="0"/>
        <v>6</v>
      </c>
      <c r="U15" s="450" t="s">
        <v>240</v>
      </c>
      <c r="V15" s="451" t="s">
        <v>247</v>
      </c>
      <c r="W15" s="462">
        <v>12</v>
      </c>
      <c r="X15" s="461">
        <v>11</v>
      </c>
      <c r="Y15" s="454"/>
      <c r="Z15" s="160" t="s">
        <v>190</v>
      </c>
    </row>
    <row r="16" spans="1:26" ht="18.75">
      <c r="A16" s="393"/>
      <c r="B16" s="150" t="s">
        <v>112</v>
      </c>
      <c r="C16" s="151"/>
      <c r="D16" s="152"/>
      <c r="E16" s="153"/>
      <c r="F16" s="172"/>
      <c r="G16" s="172"/>
      <c r="H16" s="172"/>
      <c r="I16" s="172"/>
      <c r="J16" s="172"/>
      <c r="K16" s="172"/>
      <c r="L16" s="172"/>
      <c r="M16" s="172"/>
      <c r="N16" s="172"/>
      <c r="T16" s="450">
        <f t="shared" si="0"/>
        <v>7</v>
      </c>
      <c r="U16" s="450" t="s">
        <v>241</v>
      </c>
      <c r="V16" s="451" t="s">
        <v>248</v>
      </c>
      <c r="W16" s="462">
        <v>12</v>
      </c>
      <c r="X16" s="461">
        <v>21</v>
      </c>
      <c r="Y16" s="454" t="s">
        <v>250</v>
      </c>
      <c r="Z16" s="160" t="s">
        <v>191</v>
      </c>
    </row>
    <row r="17" spans="1:26" ht="18.75">
      <c r="A17" s="393"/>
      <c r="B17" s="150"/>
      <c r="C17" s="151"/>
      <c r="D17" s="152" t="s">
        <v>192</v>
      </c>
      <c r="E17" s="156"/>
      <c r="F17" s="172" t="s">
        <v>36</v>
      </c>
      <c r="G17" s="172" t="s">
        <v>36</v>
      </c>
      <c r="H17" s="172" t="s">
        <v>36</v>
      </c>
      <c r="I17" s="172"/>
      <c r="J17" s="172" t="s">
        <v>36</v>
      </c>
      <c r="K17" s="172"/>
      <c r="L17" s="172" t="s">
        <v>36</v>
      </c>
      <c r="M17" s="172" t="s">
        <v>36</v>
      </c>
      <c r="N17" s="172" t="s">
        <v>36</v>
      </c>
      <c r="T17" s="450">
        <f t="shared" si="0"/>
        <v>8</v>
      </c>
      <c r="U17" s="450" t="s">
        <v>242</v>
      </c>
      <c r="V17" s="451" t="s">
        <v>249</v>
      </c>
      <c r="W17" s="462">
        <v>12</v>
      </c>
      <c r="X17" s="461">
        <v>21</v>
      </c>
      <c r="Y17" s="454" t="s">
        <v>251</v>
      </c>
      <c r="Z17" s="160" t="s">
        <v>117</v>
      </c>
    </row>
    <row r="18" spans="1:26" ht="18.75">
      <c r="A18" s="393"/>
      <c r="B18" s="150"/>
      <c r="C18" s="151"/>
      <c r="D18" s="152" t="s">
        <v>193</v>
      </c>
      <c r="E18" s="156"/>
      <c r="F18" s="172"/>
      <c r="G18" s="172"/>
      <c r="H18" s="172"/>
      <c r="I18" s="172"/>
      <c r="J18" s="172"/>
      <c r="K18" s="172" t="s">
        <v>36</v>
      </c>
      <c r="L18" s="172"/>
      <c r="M18" s="172"/>
      <c r="N18" s="172"/>
      <c r="T18" s="450"/>
      <c r="U18" s="450"/>
      <c r="V18" s="451"/>
      <c r="W18" s="462"/>
      <c r="X18" s="461"/>
      <c r="Y18" s="454"/>
      <c r="Z18" s="464"/>
    </row>
    <row r="19" spans="1:26" ht="18.75">
      <c r="A19" s="393"/>
      <c r="B19" s="150"/>
      <c r="C19" s="151"/>
      <c r="D19" s="152" t="s">
        <v>38</v>
      </c>
      <c r="E19" s="156"/>
      <c r="F19" s="172"/>
      <c r="G19" s="172"/>
      <c r="H19" s="172"/>
      <c r="I19" s="172" t="s">
        <v>36</v>
      </c>
      <c r="J19" s="172"/>
      <c r="K19" s="172"/>
      <c r="L19" s="172"/>
      <c r="M19" s="172"/>
      <c r="N19" s="172"/>
      <c r="T19" s="450"/>
      <c r="U19" s="450"/>
      <c r="V19" s="451"/>
      <c r="W19" s="462"/>
      <c r="X19" s="461"/>
      <c r="Y19" s="454"/>
      <c r="Z19" s="464"/>
    </row>
    <row r="20" spans="1:26">
      <c r="A20" s="393"/>
      <c r="B20" s="150" t="s">
        <v>113</v>
      </c>
      <c r="C20" s="151"/>
      <c r="D20" s="152"/>
      <c r="E20" s="153"/>
      <c r="F20" s="172"/>
      <c r="G20" s="172"/>
      <c r="H20" s="172"/>
      <c r="I20" s="172"/>
      <c r="J20" s="172"/>
      <c r="K20" s="172"/>
      <c r="L20" s="172"/>
      <c r="M20" s="172"/>
      <c r="N20" s="172"/>
    </row>
    <row r="21" spans="1:26">
      <c r="A21" s="393"/>
      <c r="B21" s="150"/>
      <c r="C21" s="151"/>
      <c r="D21" s="152" t="s">
        <v>192</v>
      </c>
      <c r="E21" s="156"/>
      <c r="F21" s="172" t="s">
        <v>36</v>
      </c>
      <c r="G21" s="172" t="s">
        <v>36</v>
      </c>
      <c r="H21" s="172" t="s">
        <v>36</v>
      </c>
      <c r="I21" s="172" t="s">
        <v>36</v>
      </c>
      <c r="J21" s="172"/>
      <c r="K21" s="172" t="s">
        <v>36</v>
      </c>
      <c r="L21" s="172"/>
      <c r="M21" s="172" t="s">
        <v>36</v>
      </c>
      <c r="N21" s="172" t="s">
        <v>36</v>
      </c>
    </row>
    <row r="22" spans="1:26">
      <c r="A22" s="393"/>
      <c r="B22" s="150"/>
      <c r="C22" s="151"/>
      <c r="D22" s="152" t="s">
        <v>193</v>
      </c>
      <c r="E22" s="156"/>
      <c r="F22" s="172"/>
      <c r="G22" s="172"/>
      <c r="H22" s="172"/>
      <c r="I22" s="172"/>
      <c r="J22" s="172"/>
      <c r="K22" s="172"/>
      <c r="L22" s="172" t="s">
        <v>36</v>
      </c>
      <c r="M22" s="172"/>
      <c r="N22" s="172"/>
    </row>
    <row r="23" spans="1:26">
      <c r="A23" s="393"/>
      <c r="B23" s="150"/>
      <c r="C23" s="151"/>
      <c r="D23" s="152" t="s">
        <v>38</v>
      </c>
      <c r="E23" s="156"/>
      <c r="F23" s="172"/>
      <c r="G23" s="172"/>
      <c r="H23" s="172"/>
      <c r="I23" s="172"/>
      <c r="J23" s="172" t="s">
        <v>36</v>
      </c>
      <c r="K23" s="172"/>
      <c r="M23" s="172"/>
      <c r="N23" s="172"/>
    </row>
    <row r="24" spans="1:26">
      <c r="A24" s="393"/>
      <c r="B24" s="150" t="s">
        <v>114</v>
      </c>
      <c r="C24" s="151"/>
      <c r="D24" s="152"/>
      <c r="E24" s="153"/>
      <c r="F24" s="172"/>
      <c r="G24" s="172"/>
      <c r="H24" s="172"/>
      <c r="I24" s="172"/>
      <c r="J24" s="172"/>
      <c r="K24" s="172"/>
      <c r="L24" s="172"/>
      <c r="M24" s="172"/>
      <c r="N24" s="172"/>
    </row>
    <row r="25" spans="1:26">
      <c r="A25" s="393"/>
      <c r="B25" s="150"/>
      <c r="C25" s="151"/>
      <c r="D25" s="152" t="s">
        <v>195</v>
      </c>
      <c r="E25" s="156"/>
      <c r="F25" s="176" t="s">
        <v>36</v>
      </c>
      <c r="G25" s="176" t="s">
        <v>36</v>
      </c>
      <c r="H25" s="176" t="s">
        <v>36</v>
      </c>
      <c r="I25" s="176" t="s">
        <v>36</v>
      </c>
      <c r="J25" s="176" t="s">
        <v>36</v>
      </c>
      <c r="K25" s="176" t="s">
        <v>36</v>
      </c>
      <c r="L25" s="176" t="s">
        <v>36</v>
      </c>
      <c r="M25" s="176"/>
      <c r="N25" s="172"/>
    </row>
    <row r="26" spans="1:26">
      <c r="A26" s="393"/>
      <c r="B26" s="150"/>
      <c r="C26" s="151"/>
      <c r="D26" s="152" t="s">
        <v>194</v>
      </c>
      <c r="E26" s="156"/>
      <c r="F26" s="172"/>
      <c r="G26" s="172"/>
      <c r="H26" s="172"/>
      <c r="I26" s="172"/>
      <c r="J26" s="172"/>
      <c r="K26" s="172"/>
      <c r="L26" s="172"/>
      <c r="M26" s="176" t="s">
        <v>36</v>
      </c>
      <c r="N26" s="172"/>
    </row>
    <row r="27" spans="1:26">
      <c r="A27" s="393"/>
      <c r="B27" s="150"/>
      <c r="C27" s="151"/>
      <c r="D27" s="152" t="s">
        <v>115</v>
      </c>
      <c r="E27" s="156"/>
      <c r="F27" s="175"/>
      <c r="G27" s="172"/>
      <c r="H27" s="172"/>
      <c r="I27" s="172"/>
      <c r="J27" s="174"/>
      <c r="K27" s="172"/>
      <c r="L27" s="172"/>
      <c r="M27" s="172"/>
      <c r="N27" s="176" t="s">
        <v>36</v>
      </c>
    </row>
    <row r="28" spans="1:26" ht="15" thickBot="1">
      <c r="A28" s="155"/>
      <c r="B28" s="150"/>
      <c r="C28" s="151"/>
      <c r="D28" s="152"/>
      <c r="E28" s="156"/>
      <c r="F28" s="172"/>
      <c r="G28" s="172"/>
      <c r="H28" s="172"/>
      <c r="I28" s="172"/>
      <c r="J28" s="172"/>
      <c r="K28" s="172"/>
      <c r="L28" s="172"/>
      <c r="M28" s="172"/>
      <c r="N28" s="172"/>
    </row>
    <row r="29" spans="1:26">
      <c r="A29" s="157" t="s">
        <v>34</v>
      </c>
      <c r="B29" s="158" t="s">
        <v>35</v>
      </c>
      <c r="C29" s="159"/>
      <c r="D29" s="160"/>
      <c r="E29" s="161"/>
      <c r="F29" s="173"/>
      <c r="G29" s="173"/>
      <c r="H29" s="173"/>
      <c r="I29" s="173"/>
      <c r="J29" s="173"/>
      <c r="K29" s="173"/>
      <c r="L29" s="173"/>
      <c r="M29" s="173"/>
      <c r="N29" s="173"/>
    </row>
    <row r="30" spans="1:26">
      <c r="A30" s="162"/>
      <c r="B30" s="158"/>
      <c r="C30" s="159"/>
      <c r="D30" s="160" t="s">
        <v>116</v>
      </c>
      <c r="E30" s="161"/>
      <c r="F30" s="173" t="s">
        <v>36</v>
      </c>
      <c r="G30" s="173"/>
      <c r="H30" s="173"/>
      <c r="I30" s="173"/>
      <c r="J30" s="173"/>
      <c r="K30" s="173"/>
      <c r="L30" s="173"/>
      <c r="M30" s="173"/>
      <c r="N30" s="173"/>
    </row>
    <row r="31" spans="1:26">
      <c r="A31" s="162"/>
      <c r="B31" s="158"/>
      <c r="C31" s="159"/>
      <c r="D31" s="160" t="s">
        <v>186</v>
      </c>
      <c r="E31" s="161"/>
      <c r="F31" s="172"/>
      <c r="G31" s="172" t="s">
        <v>36</v>
      </c>
      <c r="H31" s="172"/>
      <c r="I31" s="172"/>
      <c r="J31" s="172"/>
      <c r="K31" s="172"/>
      <c r="L31" s="172"/>
      <c r="M31" s="172"/>
      <c r="N31" s="172"/>
    </row>
    <row r="32" spans="1:26">
      <c r="A32" s="162"/>
      <c r="B32" s="158"/>
      <c r="C32" s="159"/>
      <c r="D32" s="160" t="s">
        <v>187</v>
      </c>
      <c r="E32" s="161"/>
      <c r="F32" s="172"/>
      <c r="G32" s="172"/>
      <c r="H32" s="172" t="s">
        <v>36</v>
      </c>
      <c r="I32" s="172"/>
      <c r="J32" s="172"/>
      <c r="K32" s="172"/>
      <c r="L32" s="172"/>
      <c r="M32" s="172"/>
      <c r="N32" s="172"/>
    </row>
    <row r="33" spans="1:14">
      <c r="A33" s="149"/>
      <c r="B33" s="158"/>
      <c r="C33" s="159"/>
      <c r="D33" s="160" t="s">
        <v>188</v>
      </c>
      <c r="E33" s="161"/>
      <c r="F33" s="173"/>
      <c r="G33" s="173"/>
      <c r="H33" s="173"/>
      <c r="I33" s="173" t="s">
        <v>36</v>
      </c>
      <c r="J33" s="173"/>
      <c r="K33" s="173"/>
      <c r="L33" s="173"/>
      <c r="M33" s="173"/>
      <c r="N33" s="173"/>
    </row>
    <row r="34" spans="1:14">
      <c r="A34" s="149"/>
      <c r="B34" s="158"/>
      <c r="C34" s="159"/>
      <c r="D34" s="160" t="s">
        <v>189</v>
      </c>
      <c r="E34" s="161"/>
      <c r="F34" s="172"/>
      <c r="G34" s="172"/>
      <c r="H34" s="172"/>
      <c r="I34" s="172"/>
      <c r="J34" s="172" t="s">
        <v>36</v>
      </c>
      <c r="K34" s="172"/>
      <c r="L34" s="172"/>
      <c r="M34" s="172"/>
      <c r="N34" s="172"/>
    </row>
    <row r="35" spans="1:14">
      <c r="A35" s="149"/>
      <c r="B35" s="158"/>
      <c r="C35" s="159"/>
      <c r="D35" s="160" t="s">
        <v>190</v>
      </c>
      <c r="E35" s="161"/>
      <c r="F35" s="172"/>
      <c r="G35" s="172"/>
      <c r="H35" s="172"/>
      <c r="I35" s="172"/>
      <c r="J35" s="172"/>
      <c r="K35" s="172" t="s">
        <v>36</v>
      </c>
      <c r="L35" s="172" t="s">
        <v>36</v>
      </c>
      <c r="M35" s="172"/>
      <c r="N35" s="172"/>
    </row>
    <row r="36" spans="1:14">
      <c r="A36" s="162"/>
      <c r="B36" s="158"/>
      <c r="C36" s="159"/>
      <c r="D36" s="160" t="s">
        <v>191</v>
      </c>
      <c r="E36" s="161"/>
      <c r="F36" s="172"/>
      <c r="G36" s="172"/>
      <c r="H36" s="172"/>
      <c r="I36" s="172"/>
      <c r="J36" s="172"/>
      <c r="K36" s="172"/>
      <c r="L36" s="172"/>
      <c r="M36" s="172" t="s">
        <v>36</v>
      </c>
      <c r="N36" s="172"/>
    </row>
    <row r="37" spans="1:14">
      <c r="A37" s="162"/>
      <c r="B37" s="158"/>
      <c r="C37" s="159"/>
      <c r="D37" s="160" t="s">
        <v>117</v>
      </c>
      <c r="E37" s="161"/>
      <c r="F37" s="172"/>
      <c r="G37" s="172"/>
      <c r="H37" s="172"/>
      <c r="I37" s="172"/>
      <c r="J37" s="172"/>
      <c r="K37" s="172"/>
      <c r="L37" s="172"/>
      <c r="M37" s="172"/>
      <c r="N37" s="172" t="s">
        <v>36</v>
      </c>
    </row>
    <row r="38" spans="1:14" ht="15" thickBot="1">
      <c r="A38" s="162"/>
      <c r="B38" s="158"/>
      <c r="C38" s="159"/>
      <c r="E38" s="163"/>
      <c r="F38" s="154"/>
      <c r="G38" s="154"/>
      <c r="H38" s="160"/>
      <c r="I38" s="154"/>
    </row>
    <row r="39" spans="1:14" ht="15" thickTop="1">
      <c r="A39" s="157" t="s">
        <v>18</v>
      </c>
      <c r="B39" s="388" t="s">
        <v>19</v>
      </c>
      <c r="C39" s="388"/>
      <c r="D39" s="388"/>
      <c r="E39" s="164"/>
      <c r="F39" s="165" t="s">
        <v>20</v>
      </c>
      <c r="G39" s="165" t="s">
        <v>22</v>
      </c>
      <c r="H39" s="165" t="s">
        <v>22</v>
      </c>
      <c r="I39" s="165" t="s">
        <v>22</v>
      </c>
      <c r="J39" s="165" t="s">
        <v>22</v>
      </c>
      <c r="K39" s="165" t="s">
        <v>22</v>
      </c>
      <c r="L39" s="165" t="s">
        <v>21</v>
      </c>
      <c r="M39" s="165" t="s">
        <v>21</v>
      </c>
      <c r="N39" s="165" t="s">
        <v>22</v>
      </c>
    </row>
    <row r="40" spans="1:14">
      <c r="A40" s="166"/>
      <c r="B40" s="382" t="s">
        <v>23</v>
      </c>
      <c r="C40" s="383"/>
      <c r="D40" s="383"/>
      <c r="E40" s="167"/>
      <c r="F40" s="87" t="s">
        <v>37</v>
      </c>
      <c r="G40" s="87" t="s">
        <v>37</v>
      </c>
      <c r="H40" s="87" t="s">
        <v>37</v>
      </c>
      <c r="I40" s="87" t="s">
        <v>37</v>
      </c>
      <c r="J40" s="87" t="s">
        <v>37</v>
      </c>
      <c r="K40" s="87" t="s">
        <v>37</v>
      </c>
      <c r="L40" s="87" t="s">
        <v>37</v>
      </c>
      <c r="M40" s="87" t="s">
        <v>37</v>
      </c>
      <c r="N40" s="87" t="s">
        <v>37</v>
      </c>
    </row>
    <row r="41" spans="1:14" ht="72.75">
      <c r="A41" s="166"/>
      <c r="B41" s="384" t="s">
        <v>24</v>
      </c>
      <c r="C41" s="385"/>
      <c r="D41" s="385"/>
      <c r="E41" s="168"/>
      <c r="F41" s="169">
        <v>44695</v>
      </c>
      <c r="G41" s="169">
        <v>44695</v>
      </c>
      <c r="H41" s="169">
        <v>44695</v>
      </c>
      <c r="I41" s="169">
        <v>44695</v>
      </c>
      <c r="J41" s="169">
        <v>44696</v>
      </c>
      <c r="K41" s="169">
        <v>44697</v>
      </c>
      <c r="L41" s="169">
        <v>44698</v>
      </c>
      <c r="M41" s="169">
        <v>44699</v>
      </c>
      <c r="N41" s="169">
        <v>44700</v>
      </c>
    </row>
    <row r="42" spans="1:14" ht="15" thickBot="1">
      <c r="A42" s="166"/>
      <c r="B42" s="386" t="s">
        <v>25</v>
      </c>
      <c r="C42" s="387"/>
      <c r="D42" s="387"/>
      <c r="E42" s="170"/>
      <c r="F42" s="171"/>
      <c r="G42" s="171"/>
      <c r="H42" s="171"/>
      <c r="I42" s="171"/>
      <c r="J42" s="171"/>
      <c r="K42" s="171"/>
      <c r="L42" s="171"/>
      <c r="M42" s="171"/>
      <c r="N42" s="171"/>
    </row>
    <row r="43" spans="1:14" ht="15" thickTop="1"/>
  </sheetData>
  <mergeCells count="28">
    <mergeCell ref="B40:D40"/>
    <mergeCell ref="B41:D41"/>
    <mergeCell ref="B42:D42"/>
    <mergeCell ref="B39:D39"/>
    <mergeCell ref="A5:B5"/>
    <mergeCell ref="C5:E5"/>
    <mergeCell ref="A6:B6"/>
    <mergeCell ref="A11:A27"/>
    <mergeCell ref="F5:K5"/>
    <mergeCell ref="L5:N5"/>
    <mergeCell ref="O5:S5"/>
    <mergeCell ref="C6:E6"/>
    <mergeCell ref="F6:K6"/>
    <mergeCell ref="O6:S6"/>
    <mergeCell ref="A3:B3"/>
    <mergeCell ref="C3:D3"/>
    <mergeCell ref="F3:K3"/>
    <mergeCell ref="L3:S3"/>
    <mergeCell ref="A4:B4"/>
    <mergeCell ref="C4:S4"/>
    <mergeCell ref="A1:B1"/>
    <mergeCell ref="C1:E1"/>
    <mergeCell ref="F1:K1"/>
    <mergeCell ref="L1:S1"/>
    <mergeCell ref="A2:B2"/>
    <mergeCell ref="C2:E2"/>
    <mergeCell ref="F2:K2"/>
    <mergeCell ref="L2:N2"/>
  </mergeCells>
  <phoneticPr fontId="13" type="noConversion"/>
  <dataValidations count="3">
    <dataValidation type="list" allowBlank="1" showInputMessage="1" showErrorMessage="1" sqref="F40:N40" xr:uid="{00000000-0002-0000-0800-000000000000}">
      <formula1>"P,F"</formula1>
    </dataValidation>
    <dataValidation type="list" allowBlank="1" showInputMessage="1" showErrorMessage="1" sqref="F39:N39" xr:uid="{00000000-0002-0000-0800-000001000000}">
      <formula1>"N,A,B"</formula1>
    </dataValidation>
    <dataValidation type="list" allowBlank="1" showInputMessage="1" showErrorMessage="1" sqref="I38 F38:G38 F26 J26 N25:N26 N28 F28 J28 G26:I28 F29:N37 M21:N23 L22 F10:N21 F24:N24 F22:K23 K26:L28 M27:M28" xr:uid="{00000000-0002-0000-0800-000002000000}">
      <formula1>" ,O"</formula1>
    </dataValidation>
  </dataValidations>
  <hyperlinks>
    <hyperlink ref="W17:W18" r:id="rId1" display="lequangloc55@gmail.com" xr:uid="{072473FE-AFD3-4C40-833F-EF33B133E667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8"/>
  <sheetViews>
    <sheetView topLeftCell="D1" zoomScale="59" zoomScaleNormal="96" workbookViewId="0">
      <selection activeCell="R28" sqref="R28"/>
    </sheetView>
  </sheetViews>
  <sheetFormatPr defaultRowHeight="15"/>
  <cols>
    <col min="1" max="3" width="9" style="115"/>
    <col min="4" max="4" width="37" style="115" customWidth="1"/>
    <col min="5" max="16" width="9" style="115"/>
    <col min="17" max="17" width="7.375" style="115" bestFit="1" customWidth="1"/>
    <col min="18" max="19" width="27.5" style="115" customWidth="1"/>
    <col min="20" max="20" width="45.625" style="115" bestFit="1" customWidth="1"/>
    <col min="21" max="21" width="45.625" style="115" customWidth="1"/>
    <col min="22" max="22" width="23.375" style="115" bestFit="1" customWidth="1"/>
    <col min="23" max="23" width="62" style="115" bestFit="1" customWidth="1"/>
    <col min="24" max="24" width="23.375" style="115" customWidth="1"/>
    <col min="25" max="25" width="50" style="115" customWidth="1"/>
    <col min="26" max="16384" width="9" style="115"/>
  </cols>
  <sheetData>
    <row r="1" spans="1:23">
      <c r="A1" s="281" t="s">
        <v>26</v>
      </c>
      <c r="B1" s="282"/>
      <c r="C1" s="283" t="e">
        <f>[2]FunctionList!E10</f>
        <v>#REF!</v>
      </c>
      <c r="D1" s="284"/>
      <c r="E1" s="285"/>
      <c r="F1" s="286" t="s">
        <v>4</v>
      </c>
      <c r="G1" s="287"/>
      <c r="H1" s="287"/>
      <c r="I1" s="287"/>
      <c r="J1" s="287"/>
      <c r="K1" s="287"/>
      <c r="L1" s="288"/>
      <c r="M1" s="289"/>
      <c r="N1" s="289"/>
      <c r="O1" s="289"/>
      <c r="P1" s="289"/>
      <c r="Q1" s="289"/>
      <c r="R1" s="289"/>
      <c r="S1" s="330"/>
    </row>
    <row r="2" spans="1:23">
      <c r="A2" s="291" t="s">
        <v>27</v>
      </c>
      <c r="B2" s="292"/>
      <c r="C2" s="293" t="s">
        <v>11</v>
      </c>
      <c r="D2" s="294"/>
      <c r="E2" s="295"/>
      <c r="F2" s="296" t="s">
        <v>28</v>
      </c>
      <c r="G2" s="297"/>
      <c r="H2" s="297"/>
      <c r="I2" s="297"/>
      <c r="J2" s="297"/>
      <c r="K2" s="298"/>
      <c r="L2" s="294"/>
      <c r="M2" s="294"/>
      <c r="N2" s="294"/>
      <c r="O2" s="27"/>
      <c r="P2" s="27"/>
      <c r="Q2" s="27"/>
      <c r="R2" s="27"/>
      <c r="S2" s="28"/>
    </row>
    <row r="3" spans="1:23">
      <c r="A3" s="291" t="s">
        <v>29</v>
      </c>
      <c r="B3" s="292"/>
      <c r="C3" s="305">
        <v>100</v>
      </c>
      <c r="D3" s="306"/>
      <c r="E3" s="29"/>
      <c r="F3" s="296" t="s">
        <v>30</v>
      </c>
      <c r="G3" s="297"/>
      <c r="H3" s="297"/>
      <c r="I3" s="297"/>
      <c r="J3" s="297"/>
      <c r="K3" s="298"/>
      <c r="L3" s="307"/>
      <c r="M3" s="308"/>
      <c r="N3" s="308"/>
      <c r="O3" s="308"/>
      <c r="P3" s="308"/>
      <c r="Q3" s="308"/>
      <c r="R3" s="308"/>
      <c r="S3" s="328"/>
    </row>
    <row r="4" spans="1:23">
      <c r="A4" s="291" t="s">
        <v>31</v>
      </c>
      <c r="B4" s="292"/>
      <c r="C4" s="310" t="s">
        <v>75</v>
      </c>
      <c r="D4" s="310"/>
      <c r="E4" s="310"/>
      <c r="F4" s="311"/>
      <c r="G4" s="311"/>
      <c r="H4" s="311"/>
      <c r="I4" s="311"/>
      <c r="J4" s="311"/>
      <c r="K4" s="311"/>
      <c r="L4" s="310"/>
      <c r="M4" s="310"/>
      <c r="N4" s="310"/>
      <c r="O4" s="310"/>
      <c r="P4" s="310"/>
      <c r="Q4" s="310"/>
      <c r="R4" s="310"/>
      <c r="S4" s="310"/>
    </row>
    <row r="5" spans="1:23">
      <c r="A5" s="313" t="s">
        <v>7</v>
      </c>
      <c r="B5" s="314"/>
      <c r="C5" s="315" t="s">
        <v>8</v>
      </c>
      <c r="D5" s="316"/>
      <c r="E5" s="317"/>
      <c r="F5" s="315" t="s">
        <v>9</v>
      </c>
      <c r="G5" s="316"/>
      <c r="H5" s="316"/>
      <c r="I5" s="316"/>
      <c r="J5" s="316"/>
      <c r="K5" s="318"/>
      <c r="L5" s="316" t="s">
        <v>32</v>
      </c>
      <c r="M5" s="316"/>
      <c r="N5" s="316"/>
      <c r="O5" s="319" t="s">
        <v>10</v>
      </c>
      <c r="P5" s="316"/>
      <c r="Q5" s="316"/>
      <c r="R5" s="316"/>
      <c r="S5" s="324"/>
    </row>
    <row r="6" spans="1:23" ht="15.75" thickBot="1">
      <c r="A6" s="299">
        <f>COUNTIF(F36:HS36,"P")</f>
        <v>0</v>
      </c>
      <c r="B6" s="300"/>
      <c r="C6" s="301">
        <f>COUNTIF(F36:HS36,"F")</f>
        <v>0</v>
      </c>
      <c r="D6" s="302"/>
      <c r="E6" s="300"/>
      <c r="F6" s="301">
        <f>SUM(O6,- A6,- C6)</f>
        <v>0</v>
      </c>
      <c r="G6" s="302"/>
      <c r="H6" s="302"/>
      <c r="I6" s="302"/>
      <c r="J6" s="302"/>
      <c r="K6" s="303"/>
      <c r="L6" s="39">
        <f>COUNTIF(F24:I24,"N")</f>
        <v>1</v>
      </c>
      <c r="M6" s="39">
        <f>COUNTIF(F24:I24,"A")</f>
        <v>3</v>
      </c>
      <c r="N6" s="39">
        <f>COUNTIF(F24:I24,"B")</f>
        <v>0</v>
      </c>
      <c r="O6" s="304">
        <f>COUNTA(E8:HV8)</f>
        <v>0</v>
      </c>
      <c r="P6" s="302"/>
      <c r="Q6" s="302"/>
      <c r="R6" s="302"/>
      <c r="S6" s="331"/>
    </row>
    <row r="7" spans="1:23" ht="15.75" thickBot="1">
      <c r="A7" s="180"/>
      <c r="B7" s="181"/>
      <c r="C7" s="182"/>
      <c r="D7" s="183"/>
      <c r="E7" s="182"/>
      <c r="F7" s="182"/>
      <c r="G7" s="182"/>
      <c r="H7" s="182"/>
      <c r="I7" s="182"/>
      <c r="J7" s="182"/>
      <c r="K7" s="182"/>
      <c r="L7" s="182"/>
      <c r="M7" s="182"/>
    </row>
    <row r="8" spans="1:23">
      <c r="A8" s="182"/>
      <c r="B8" s="188"/>
      <c r="C8" s="182"/>
      <c r="D8" s="183"/>
      <c r="E8" s="182"/>
      <c r="F8" s="182"/>
      <c r="G8" s="182"/>
      <c r="H8" s="182"/>
      <c r="I8" s="182"/>
      <c r="J8" s="182"/>
      <c r="K8" s="182"/>
      <c r="L8" s="182"/>
      <c r="M8" s="182"/>
    </row>
    <row r="9" spans="1:23" ht="59.45" customHeight="1">
      <c r="A9" s="189"/>
      <c r="B9" s="190"/>
      <c r="C9" s="191"/>
      <c r="D9" s="191"/>
      <c r="E9" s="191"/>
      <c r="F9" s="192" t="s">
        <v>12</v>
      </c>
      <c r="G9" s="192" t="s">
        <v>13</v>
      </c>
      <c r="H9" s="193" t="s">
        <v>14</v>
      </c>
      <c r="I9" s="192" t="s">
        <v>15</v>
      </c>
      <c r="J9" s="177"/>
      <c r="K9" s="177"/>
      <c r="L9" s="177"/>
      <c r="M9" s="177"/>
    </row>
    <row r="10" spans="1:23" ht="18.75">
      <c r="A10" s="194" t="s">
        <v>33</v>
      </c>
      <c r="B10" s="195" t="s">
        <v>196</v>
      </c>
      <c r="C10" s="196"/>
      <c r="D10" s="197"/>
      <c r="E10" s="198"/>
      <c r="F10" s="199"/>
      <c r="G10" s="199"/>
      <c r="H10" s="199"/>
      <c r="I10" s="199"/>
      <c r="J10" s="177"/>
      <c r="K10" s="177"/>
      <c r="L10" s="177"/>
      <c r="M10" s="177"/>
      <c r="Q10" s="469" t="s">
        <v>69</v>
      </c>
      <c r="R10" s="469" t="s">
        <v>252</v>
      </c>
      <c r="S10" s="458" t="s">
        <v>253</v>
      </c>
      <c r="T10" s="459" t="s">
        <v>118</v>
      </c>
      <c r="U10" s="469" t="s">
        <v>254</v>
      </c>
      <c r="V10" s="460" t="s">
        <v>119</v>
      </c>
      <c r="W10" s="458" t="s">
        <v>70</v>
      </c>
    </row>
    <row r="11" spans="1:23" ht="18.75">
      <c r="A11" s="194"/>
      <c r="B11" s="200"/>
      <c r="C11" s="201"/>
      <c r="D11" s="202" t="s">
        <v>198</v>
      </c>
      <c r="E11" s="198"/>
      <c r="F11" s="203" t="s">
        <v>36</v>
      </c>
      <c r="G11" s="203"/>
      <c r="H11" s="203"/>
      <c r="I11" s="203"/>
      <c r="J11" s="177"/>
      <c r="K11" s="177"/>
      <c r="L11" s="177"/>
      <c r="M11" s="177"/>
      <c r="Q11" s="470">
        <v>1</v>
      </c>
      <c r="R11" s="470" t="s">
        <v>255</v>
      </c>
      <c r="S11" s="468" t="s">
        <v>256</v>
      </c>
      <c r="T11" s="468" t="s">
        <v>245</v>
      </c>
      <c r="U11" s="471">
        <v>1</v>
      </c>
      <c r="V11" s="454" t="s">
        <v>259</v>
      </c>
      <c r="W11" s="472" t="s">
        <v>120</v>
      </c>
    </row>
    <row r="12" spans="1:23" ht="18.75">
      <c r="A12" s="194"/>
      <c r="B12" s="200"/>
      <c r="C12" s="201"/>
      <c r="D12" s="202" t="s">
        <v>197</v>
      </c>
      <c r="E12" s="198"/>
      <c r="F12" s="203"/>
      <c r="G12" s="203" t="s">
        <v>36</v>
      </c>
      <c r="H12" s="203"/>
      <c r="I12" s="203"/>
      <c r="J12" s="177"/>
      <c r="K12" s="177"/>
      <c r="L12" s="177"/>
      <c r="M12" s="177"/>
      <c r="Q12" s="470">
        <f xml:space="preserve"> 1+Q11</f>
        <v>2</v>
      </c>
      <c r="R12" s="470" t="s">
        <v>255</v>
      </c>
      <c r="S12" s="468" t="s">
        <v>256</v>
      </c>
      <c r="T12" s="468" t="s">
        <v>245</v>
      </c>
      <c r="U12" s="471">
        <v>1</v>
      </c>
      <c r="V12" s="454" t="s">
        <v>259</v>
      </c>
      <c r="W12" s="473" t="s">
        <v>200</v>
      </c>
    </row>
    <row r="13" spans="1:23" ht="18.75">
      <c r="A13" s="194"/>
      <c r="B13" s="200" t="s">
        <v>118</v>
      </c>
      <c r="C13" s="201"/>
      <c r="E13" s="204"/>
      <c r="F13" s="203"/>
      <c r="G13" s="203"/>
      <c r="H13" s="203"/>
      <c r="I13" s="203"/>
      <c r="J13" s="177"/>
      <c r="K13" s="177"/>
      <c r="L13" s="177"/>
      <c r="M13" s="177"/>
      <c r="Q13" s="470">
        <f t="shared" ref="Q13:Q17" si="0" xml:space="preserve"> 1+Q12</f>
        <v>3</v>
      </c>
      <c r="R13" s="470" t="s">
        <v>255</v>
      </c>
      <c r="S13" s="468" t="s">
        <v>258</v>
      </c>
      <c r="T13" s="468"/>
      <c r="U13" s="471">
        <v>1</v>
      </c>
      <c r="V13" s="454" t="s">
        <v>261</v>
      </c>
      <c r="W13" s="473" t="s">
        <v>121</v>
      </c>
    </row>
    <row r="14" spans="1:23" ht="18.75">
      <c r="A14" s="194"/>
      <c r="B14" s="200"/>
      <c r="C14" s="201"/>
      <c r="D14" s="202" t="s">
        <v>199</v>
      </c>
      <c r="E14" s="204"/>
      <c r="F14" s="203"/>
      <c r="G14" s="203"/>
      <c r="H14" s="203" t="s">
        <v>36</v>
      </c>
      <c r="I14" s="203"/>
      <c r="J14" s="177"/>
      <c r="K14" s="177"/>
      <c r="L14" s="177"/>
      <c r="M14" s="177"/>
      <c r="Q14" s="470">
        <f t="shared" si="0"/>
        <v>4</v>
      </c>
      <c r="R14" s="470" t="s">
        <v>255</v>
      </c>
      <c r="S14" s="468" t="s">
        <v>256</v>
      </c>
      <c r="T14" s="468" t="s">
        <v>248</v>
      </c>
      <c r="U14" s="471">
        <v>1</v>
      </c>
      <c r="V14" s="454"/>
      <c r="W14" s="473" t="s">
        <v>122</v>
      </c>
    </row>
    <row r="15" spans="1:23" ht="18.75">
      <c r="A15" s="194"/>
      <c r="B15" s="200" t="s">
        <v>119</v>
      </c>
      <c r="C15" s="201"/>
      <c r="D15" s="202"/>
      <c r="E15" s="204"/>
      <c r="F15" s="203"/>
      <c r="G15" s="203"/>
      <c r="H15" s="203"/>
      <c r="I15" s="203"/>
      <c r="J15" s="177"/>
      <c r="K15" s="177"/>
      <c r="L15" s="177"/>
      <c r="M15" s="177"/>
      <c r="Q15" s="470">
        <f t="shared" si="0"/>
        <v>5</v>
      </c>
      <c r="R15" s="470" t="s">
        <v>255</v>
      </c>
      <c r="S15" s="468" t="s">
        <v>256</v>
      </c>
      <c r="T15" s="468" t="s">
        <v>246</v>
      </c>
      <c r="U15" s="471">
        <v>1</v>
      </c>
      <c r="V15" s="454" t="s">
        <v>260</v>
      </c>
      <c r="W15" s="473" t="s">
        <v>120</v>
      </c>
    </row>
    <row r="16" spans="1:23" ht="18.75">
      <c r="A16" s="194"/>
      <c r="B16" s="200"/>
      <c r="C16" s="201"/>
      <c r="D16" s="202" t="s">
        <v>199</v>
      </c>
      <c r="E16" s="205"/>
      <c r="F16" s="203"/>
      <c r="G16" s="203"/>
      <c r="H16" s="203"/>
      <c r="I16" s="203" t="s">
        <v>36</v>
      </c>
      <c r="J16" s="177"/>
      <c r="K16" s="177"/>
      <c r="L16" s="177"/>
      <c r="M16" s="177"/>
      <c r="Q16" s="470">
        <f t="shared" si="0"/>
        <v>6</v>
      </c>
      <c r="R16" s="470" t="s">
        <v>255</v>
      </c>
      <c r="S16" s="468" t="s">
        <v>256</v>
      </c>
      <c r="T16" s="468" t="s">
        <v>247</v>
      </c>
      <c r="U16" s="471">
        <v>1</v>
      </c>
      <c r="V16" s="454" t="s">
        <v>261</v>
      </c>
      <c r="W16" s="473" t="s">
        <v>120</v>
      </c>
    </row>
    <row r="17" spans="1:23" ht="19.5" thickBot="1">
      <c r="A17" s="194"/>
      <c r="B17" s="195"/>
      <c r="C17" s="196"/>
      <c r="D17" s="197"/>
      <c r="E17" s="205"/>
      <c r="F17" s="199"/>
      <c r="G17" s="199"/>
      <c r="H17" s="199"/>
      <c r="I17" s="199"/>
      <c r="J17" s="177"/>
      <c r="K17" s="177"/>
      <c r="L17" s="177"/>
      <c r="M17" s="177"/>
      <c r="Q17" s="470">
        <f t="shared" si="0"/>
        <v>7</v>
      </c>
      <c r="R17" s="470" t="s">
        <v>255</v>
      </c>
      <c r="S17" s="468" t="s">
        <v>257</v>
      </c>
      <c r="T17" s="468" t="s">
        <v>248</v>
      </c>
      <c r="U17" s="471">
        <v>3</v>
      </c>
      <c r="V17" s="454" t="s">
        <v>262</v>
      </c>
      <c r="W17" s="473" t="s">
        <v>120</v>
      </c>
    </row>
    <row r="18" spans="1:23">
      <c r="A18" s="206" t="s">
        <v>34</v>
      </c>
      <c r="B18" s="207" t="s">
        <v>35</v>
      </c>
      <c r="C18" s="208"/>
      <c r="D18" s="197"/>
      <c r="E18" s="205"/>
      <c r="F18" s="199"/>
      <c r="G18" s="199"/>
      <c r="H18" s="199"/>
      <c r="I18" s="199"/>
      <c r="J18" s="177"/>
      <c r="K18" s="177"/>
      <c r="L18" s="177"/>
      <c r="M18" s="177"/>
      <c r="Q18" s="225"/>
      <c r="R18" s="224"/>
    </row>
    <row r="19" spans="1:23">
      <c r="A19" s="209"/>
      <c r="B19" s="178"/>
      <c r="C19" s="221"/>
      <c r="D19" s="223" t="s">
        <v>120</v>
      </c>
      <c r="E19" s="205"/>
      <c r="F19" s="199" t="s">
        <v>36</v>
      </c>
      <c r="G19" s="199"/>
      <c r="H19" s="199"/>
      <c r="I19" s="199"/>
      <c r="J19" s="177"/>
      <c r="K19" s="177"/>
      <c r="L19" s="177"/>
      <c r="M19" s="177"/>
      <c r="Q19" s="225"/>
      <c r="R19" s="224"/>
    </row>
    <row r="20" spans="1:23">
      <c r="A20" s="209"/>
      <c r="B20" s="222"/>
      <c r="C20" s="227"/>
      <c r="D20" s="226" t="s">
        <v>200</v>
      </c>
      <c r="E20" s="205"/>
      <c r="F20" s="203"/>
      <c r="G20" s="203" t="s">
        <v>36</v>
      </c>
      <c r="I20" s="108"/>
      <c r="J20" s="177"/>
      <c r="K20" s="177"/>
      <c r="L20" s="177"/>
      <c r="M20" s="177"/>
      <c r="Q20" s="225"/>
      <c r="R20" s="224"/>
    </row>
    <row r="21" spans="1:23">
      <c r="A21" s="209"/>
      <c r="B21" s="179"/>
      <c r="C21" s="227"/>
      <c r="D21" s="226" t="s">
        <v>121</v>
      </c>
      <c r="E21" s="205"/>
      <c r="F21" s="203"/>
      <c r="G21" s="203"/>
      <c r="H21" s="203" t="s">
        <v>36</v>
      </c>
      <c r="I21" s="203"/>
      <c r="J21" s="177"/>
      <c r="K21" s="177"/>
      <c r="L21" s="177"/>
      <c r="M21" s="177"/>
    </row>
    <row r="22" spans="1:23">
      <c r="A22" s="209"/>
      <c r="B22" s="179"/>
      <c r="C22" s="227"/>
      <c r="D22" s="226" t="s">
        <v>122</v>
      </c>
      <c r="E22" s="205"/>
      <c r="F22" s="203"/>
      <c r="G22" s="203"/>
      <c r="H22" s="203"/>
      <c r="I22" s="203" t="s">
        <v>36</v>
      </c>
      <c r="J22" s="177"/>
      <c r="K22" s="177"/>
      <c r="L22" s="177"/>
      <c r="M22" s="177"/>
    </row>
    <row r="23" spans="1:23" ht="15.75" thickBot="1">
      <c r="A23" s="209"/>
      <c r="B23" s="210"/>
      <c r="C23" s="228"/>
      <c r="E23" s="211"/>
      <c r="F23" s="203"/>
      <c r="G23" s="203"/>
      <c r="H23" s="203"/>
      <c r="I23" s="203"/>
      <c r="J23" s="177"/>
      <c r="K23" s="177"/>
      <c r="L23" s="177"/>
      <c r="M23" s="177"/>
    </row>
    <row r="24" spans="1:23" ht="15.75" thickTop="1">
      <c r="A24" s="206" t="s">
        <v>18</v>
      </c>
      <c r="B24" s="394" t="s">
        <v>19</v>
      </c>
      <c r="C24" s="394"/>
      <c r="D24" s="394"/>
      <c r="E24" s="212"/>
      <c r="F24" s="213" t="s">
        <v>20</v>
      </c>
      <c r="G24" s="213" t="s">
        <v>22</v>
      </c>
      <c r="H24" s="213" t="s">
        <v>22</v>
      </c>
      <c r="I24" s="213" t="s">
        <v>22</v>
      </c>
      <c r="J24" s="177"/>
      <c r="K24" s="177"/>
      <c r="L24" s="177"/>
      <c r="M24" s="177"/>
    </row>
    <row r="25" spans="1:23">
      <c r="A25" s="209"/>
      <c r="B25" s="395" t="s">
        <v>23</v>
      </c>
      <c r="C25" s="395"/>
      <c r="D25" s="395"/>
      <c r="E25" s="214"/>
      <c r="F25" s="215" t="s">
        <v>37</v>
      </c>
      <c r="G25" s="215" t="s">
        <v>37</v>
      </c>
      <c r="H25" s="215" t="s">
        <v>37</v>
      </c>
      <c r="I25" s="215" t="s">
        <v>37</v>
      </c>
      <c r="J25" s="177"/>
      <c r="K25" s="177"/>
      <c r="L25" s="177"/>
      <c r="M25" s="177"/>
    </row>
    <row r="26" spans="1:23" ht="76.5">
      <c r="A26" s="209"/>
      <c r="B26" s="395" t="s">
        <v>24</v>
      </c>
      <c r="C26" s="395"/>
      <c r="D26" s="395"/>
      <c r="E26" s="216"/>
      <c r="F26" s="217">
        <v>44695</v>
      </c>
      <c r="G26" s="217">
        <v>44695</v>
      </c>
      <c r="H26" s="217">
        <v>44695</v>
      </c>
      <c r="I26" s="217">
        <v>44696</v>
      </c>
      <c r="J26" s="177"/>
      <c r="K26" s="177"/>
      <c r="L26" s="177"/>
      <c r="M26" s="177"/>
    </row>
    <row r="27" spans="1:23" ht="15.75" thickBot="1">
      <c r="A27" s="218"/>
      <c r="B27" s="396" t="s">
        <v>25</v>
      </c>
      <c r="C27" s="396"/>
      <c r="D27" s="396"/>
      <c r="E27" s="219"/>
      <c r="F27" s="220"/>
      <c r="G27" s="220"/>
      <c r="H27" s="220"/>
      <c r="I27" s="220"/>
      <c r="J27" s="177"/>
      <c r="K27" s="177"/>
      <c r="L27" s="177"/>
      <c r="M27" s="177"/>
    </row>
    <row r="28" spans="1:23" ht="15.75" thickTop="1"/>
  </sheetData>
  <mergeCells count="27">
    <mergeCell ref="A2:B2"/>
    <mergeCell ref="C2:E2"/>
    <mergeCell ref="A3:B3"/>
    <mergeCell ref="F2:K2"/>
    <mergeCell ref="F3:K3"/>
    <mergeCell ref="B24:D24"/>
    <mergeCell ref="B25:D25"/>
    <mergeCell ref="B26:D26"/>
    <mergeCell ref="B27:D27"/>
    <mergeCell ref="F6:K6"/>
    <mergeCell ref="C6:E6"/>
    <mergeCell ref="O6:S6"/>
    <mergeCell ref="A1:B1"/>
    <mergeCell ref="C1:E1"/>
    <mergeCell ref="F1:K1"/>
    <mergeCell ref="L1:S1"/>
    <mergeCell ref="L2:N2"/>
    <mergeCell ref="C3:D3"/>
    <mergeCell ref="L3:S3"/>
    <mergeCell ref="C4:S4"/>
    <mergeCell ref="C5:E5"/>
    <mergeCell ref="F5:K5"/>
    <mergeCell ref="L5:N5"/>
    <mergeCell ref="O5:S5"/>
    <mergeCell ref="A6:B6"/>
    <mergeCell ref="A4:B4"/>
    <mergeCell ref="A5:B5"/>
  </mergeCells>
  <phoneticPr fontId="13" type="noConversion"/>
  <dataValidations count="4">
    <dataValidation type="list" allowBlank="1" showInputMessage="1" showErrorMessage="1" sqref="F20:G22 H21:I22 J20:M22 F10:M19" xr:uid="{00000000-0002-0000-0900-000003000000}">
      <formula1>" ,O"</formula1>
    </dataValidation>
    <dataValidation type="list" allowBlank="1" showInputMessage="1" showErrorMessage="1" sqref="F25:M25" xr:uid="{00000000-0002-0000-0900-000000000000}">
      <formula1>"P,F"</formula1>
    </dataValidation>
    <dataValidation type="list" allowBlank="1" showInputMessage="1" showErrorMessage="1" sqref="F24:M24" xr:uid="{00000000-0002-0000-0900-000001000000}">
      <formula1>"N,A,B"</formula1>
    </dataValidation>
    <dataValidation type="list" allowBlank="1" showInputMessage="1" showErrorMessage="1" sqref="F23:M23" xr:uid="{00000000-0002-0000-0900-000002000000}">
      <formula1>"O, 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44"/>
  <sheetViews>
    <sheetView topLeftCell="M1" zoomScale="85" zoomScaleNormal="85" workbookViewId="0">
      <selection activeCell="X25" sqref="X25"/>
    </sheetView>
  </sheetViews>
  <sheetFormatPr defaultRowHeight="13.5"/>
  <cols>
    <col min="4" max="4" width="17.875" bestFit="1" customWidth="1"/>
    <col min="20" max="20" width="10.75" bestFit="1" customWidth="1"/>
    <col min="21" max="21" width="12.875" bestFit="1" customWidth="1"/>
    <col min="22" max="22" width="18.625" bestFit="1" customWidth="1"/>
    <col min="23" max="23" width="12.375" bestFit="1" customWidth="1"/>
    <col min="24" max="24" width="44" bestFit="1" customWidth="1"/>
    <col min="25" max="25" width="27.5" customWidth="1"/>
    <col min="26" max="26" width="45.625" bestFit="1" customWidth="1"/>
    <col min="27" max="27" width="45.625" customWidth="1"/>
    <col min="28" max="28" width="23.375" bestFit="1" customWidth="1"/>
    <col min="29" max="30" width="23.375" customWidth="1"/>
    <col min="31" max="31" width="19.5" customWidth="1"/>
    <col min="32" max="32" width="37.25" customWidth="1"/>
    <col min="33" max="33" width="34.375" customWidth="1"/>
  </cols>
  <sheetData>
    <row r="1" spans="1:24" ht="14.25" thickBot="1">
      <c r="A1" s="20"/>
      <c r="B1" s="21"/>
      <c r="C1" s="22"/>
      <c r="D1" s="2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24">
      <c r="A2" s="281" t="s">
        <v>26</v>
      </c>
      <c r="B2" s="282"/>
      <c r="C2" s="283" t="e">
        <f>[2]FunctionList!E11</f>
        <v>#REF!</v>
      </c>
      <c r="D2" s="284"/>
      <c r="E2" s="285"/>
      <c r="F2" s="286" t="s">
        <v>4</v>
      </c>
      <c r="G2" s="287"/>
      <c r="H2" s="287"/>
      <c r="I2" s="287"/>
      <c r="J2" s="287"/>
      <c r="K2" s="287"/>
      <c r="L2" s="288"/>
      <c r="M2" s="289"/>
      <c r="N2" s="289"/>
      <c r="O2" s="289"/>
      <c r="P2" s="289"/>
      <c r="Q2" s="289"/>
      <c r="R2" s="289"/>
      <c r="S2" s="330"/>
    </row>
    <row r="3" spans="1:24">
      <c r="A3" s="291" t="s">
        <v>27</v>
      </c>
      <c r="B3" s="292"/>
      <c r="C3" s="293" t="s">
        <v>11</v>
      </c>
      <c r="D3" s="294"/>
      <c r="E3" s="295"/>
      <c r="F3" s="296" t="s">
        <v>28</v>
      </c>
      <c r="G3" s="297"/>
      <c r="H3" s="297"/>
      <c r="I3" s="297"/>
      <c r="J3" s="297"/>
      <c r="K3" s="298"/>
      <c r="L3" s="294"/>
      <c r="M3" s="294"/>
      <c r="N3" s="294"/>
      <c r="O3" s="27"/>
      <c r="P3" s="27"/>
      <c r="Q3" s="27"/>
      <c r="R3" s="27"/>
      <c r="S3" s="28"/>
    </row>
    <row r="4" spans="1:24">
      <c r="A4" s="291" t="s">
        <v>29</v>
      </c>
      <c r="B4" s="292"/>
      <c r="C4" s="305">
        <v>100</v>
      </c>
      <c r="D4" s="306"/>
      <c r="E4" s="29"/>
      <c r="F4" s="296" t="s">
        <v>30</v>
      </c>
      <c r="G4" s="297"/>
      <c r="H4" s="297"/>
      <c r="I4" s="297"/>
      <c r="J4" s="297"/>
      <c r="K4" s="298"/>
      <c r="L4" s="307"/>
      <c r="M4" s="308"/>
      <c r="N4" s="308"/>
      <c r="O4" s="308"/>
      <c r="P4" s="308"/>
      <c r="Q4" s="308"/>
      <c r="R4" s="308"/>
      <c r="S4" s="328"/>
    </row>
    <row r="5" spans="1:24">
      <c r="A5" s="291" t="s">
        <v>31</v>
      </c>
      <c r="B5" s="292"/>
      <c r="C5" s="310" t="s">
        <v>215</v>
      </c>
      <c r="D5" s="310"/>
      <c r="E5" s="310"/>
      <c r="F5" s="311"/>
      <c r="G5" s="311"/>
      <c r="H5" s="311"/>
      <c r="I5" s="311"/>
      <c r="J5" s="311"/>
      <c r="K5" s="311"/>
      <c r="L5" s="310"/>
      <c r="M5" s="310"/>
      <c r="N5" s="310"/>
      <c r="O5" s="310"/>
      <c r="P5" s="310"/>
      <c r="Q5" s="310"/>
      <c r="R5" s="310"/>
      <c r="S5" s="310"/>
    </row>
    <row r="6" spans="1:24">
      <c r="A6" s="313" t="s">
        <v>7</v>
      </c>
      <c r="B6" s="314"/>
      <c r="C6" s="315" t="s">
        <v>8</v>
      </c>
      <c r="D6" s="316"/>
      <c r="E6" s="317"/>
      <c r="F6" s="315" t="s">
        <v>9</v>
      </c>
      <c r="G6" s="316"/>
      <c r="H6" s="316"/>
      <c r="I6" s="316"/>
      <c r="J6" s="316"/>
      <c r="K6" s="318"/>
      <c r="L6" s="316" t="s">
        <v>32</v>
      </c>
      <c r="M6" s="316"/>
      <c r="N6" s="316"/>
      <c r="O6" s="319" t="s">
        <v>10</v>
      </c>
      <c r="P6" s="316"/>
      <c r="Q6" s="316"/>
      <c r="R6" s="316"/>
      <c r="S6" s="324"/>
    </row>
    <row r="7" spans="1:24" ht="14.25" thickBot="1">
      <c r="A7" s="299" t="e">
        <f>COUNTIF(#REF!,"P")</f>
        <v>#REF!</v>
      </c>
      <c r="B7" s="300"/>
      <c r="C7" s="301" t="e">
        <f>COUNTIF(#REF!,"F")</f>
        <v>#REF!</v>
      </c>
      <c r="D7" s="302"/>
      <c r="E7" s="300"/>
      <c r="F7" s="301" t="e">
        <f>SUM(O7,- A7,- C7)</f>
        <v>#REF!</v>
      </c>
      <c r="G7" s="302"/>
      <c r="H7" s="302"/>
      <c r="I7" s="302"/>
      <c r="J7" s="302"/>
      <c r="K7" s="303"/>
      <c r="L7" s="39">
        <f>COUNTIF(F40:M40,"N")</f>
        <v>1</v>
      </c>
      <c r="M7" s="39">
        <f>COUNTIF(F40:M40,"A")</f>
        <v>6</v>
      </c>
      <c r="N7" s="39">
        <f>COUNTIF(F40:M40,"B")</f>
        <v>1</v>
      </c>
      <c r="O7" s="304">
        <f>COUNTA(E9:HV9)</f>
        <v>8</v>
      </c>
      <c r="P7" s="302"/>
      <c r="Q7" s="302"/>
      <c r="R7" s="302"/>
      <c r="S7" s="331"/>
    </row>
    <row r="8" spans="1:24" ht="14.25" thickBot="1">
      <c r="A8" s="22"/>
      <c r="B8" s="25"/>
      <c r="C8" s="22"/>
      <c r="D8" s="23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24" ht="59.45" customHeight="1" thickTop="1" thickBot="1">
      <c r="A9" s="37"/>
      <c r="B9" s="104"/>
      <c r="C9" s="105"/>
      <c r="D9" s="105"/>
      <c r="E9" s="105"/>
      <c r="F9" s="106" t="s">
        <v>12</v>
      </c>
      <c r="G9" s="106" t="s">
        <v>13</v>
      </c>
      <c r="H9" s="106" t="s">
        <v>14</v>
      </c>
      <c r="I9" s="106" t="s">
        <v>15</v>
      </c>
      <c r="J9" s="106" t="s">
        <v>16</v>
      </c>
      <c r="K9" s="106" t="s">
        <v>17</v>
      </c>
      <c r="L9" s="106" t="s">
        <v>72</v>
      </c>
      <c r="M9" s="106" t="s">
        <v>73</v>
      </c>
      <c r="O9" s="113"/>
      <c r="P9" s="113"/>
      <c r="Q9" s="113"/>
      <c r="R9" s="113"/>
      <c r="S9" s="113"/>
    </row>
    <row r="10" spans="1:24" ht="18.75">
      <c r="A10" s="35" t="s">
        <v>33</v>
      </c>
      <c r="O10" s="113"/>
      <c r="P10" s="113"/>
      <c r="Q10" s="113"/>
      <c r="R10" s="113"/>
      <c r="S10" s="458" t="s">
        <v>69</v>
      </c>
      <c r="T10" s="458" t="s">
        <v>263</v>
      </c>
      <c r="U10" s="458" t="s">
        <v>124</v>
      </c>
      <c r="V10" s="459" t="s">
        <v>126</v>
      </c>
      <c r="W10" s="459" t="s">
        <v>264</v>
      </c>
      <c r="X10" s="458" t="s">
        <v>70</v>
      </c>
    </row>
    <row r="11" spans="1:24" ht="18.75">
      <c r="A11" s="31"/>
      <c r="B11" s="90" t="s">
        <v>123</v>
      </c>
      <c r="C11" s="91"/>
      <c r="D11" s="92"/>
      <c r="E11" s="93"/>
      <c r="F11" s="80"/>
      <c r="G11" s="80"/>
      <c r="H11" s="80"/>
      <c r="I11" s="80"/>
      <c r="J11" s="80"/>
      <c r="K11" s="80"/>
      <c r="L11" s="80"/>
      <c r="M11" s="80"/>
      <c r="O11" s="113"/>
      <c r="P11" s="113"/>
      <c r="Q11" s="113"/>
      <c r="R11" s="113"/>
      <c r="S11" s="450">
        <v>1</v>
      </c>
      <c r="T11" s="450" t="s">
        <v>265</v>
      </c>
      <c r="U11" s="451" t="s">
        <v>269</v>
      </c>
      <c r="V11" s="450">
        <v>50</v>
      </c>
      <c r="W11" s="461">
        <v>35</v>
      </c>
      <c r="X11" s="474" t="s">
        <v>84</v>
      </c>
    </row>
    <row r="12" spans="1:24" ht="18.75">
      <c r="A12" s="31"/>
      <c r="B12" s="73"/>
      <c r="C12" s="74"/>
      <c r="D12" s="75" t="s">
        <v>77</v>
      </c>
      <c r="E12" s="93"/>
      <c r="F12" s="76" t="s">
        <v>36</v>
      </c>
      <c r="G12" s="76"/>
      <c r="H12" s="76" t="s">
        <v>36</v>
      </c>
      <c r="I12" s="76" t="s">
        <v>36</v>
      </c>
      <c r="J12" s="76" t="s">
        <v>36</v>
      </c>
      <c r="K12" s="76" t="s">
        <v>36</v>
      </c>
      <c r="L12" s="76" t="s">
        <v>36</v>
      </c>
      <c r="M12" s="76" t="s">
        <v>36</v>
      </c>
      <c r="O12" s="113"/>
      <c r="P12" s="113"/>
      <c r="Q12" s="113"/>
      <c r="R12" s="113"/>
      <c r="S12" s="450">
        <f xml:space="preserve"> 1+S11</f>
        <v>2</v>
      </c>
      <c r="T12" s="450"/>
      <c r="U12" s="451" t="s">
        <v>269</v>
      </c>
      <c r="V12" s="450">
        <v>70</v>
      </c>
      <c r="W12" s="461">
        <v>35</v>
      </c>
      <c r="X12" s="475" t="s">
        <v>133</v>
      </c>
    </row>
    <row r="13" spans="1:24" ht="18.75">
      <c r="A13" s="31"/>
      <c r="B13" s="73"/>
      <c r="C13" s="74"/>
      <c r="D13" s="75" t="s">
        <v>38</v>
      </c>
      <c r="E13" s="93"/>
      <c r="F13" s="76"/>
      <c r="G13" s="76" t="s">
        <v>36</v>
      </c>
      <c r="H13" s="76"/>
      <c r="I13" s="76"/>
      <c r="J13" s="76"/>
      <c r="K13" s="76"/>
      <c r="L13" s="76"/>
      <c r="M13" s="76"/>
      <c r="O13" s="113"/>
      <c r="P13" s="113"/>
      <c r="Q13" s="113"/>
      <c r="R13" s="113"/>
      <c r="S13" s="450">
        <f t="shared" ref="S13:S20" si="0" xml:space="preserve"> 1+S12</f>
        <v>3</v>
      </c>
      <c r="T13" s="450" t="s">
        <v>265</v>
      </c>
      <c r="U13" s="451" t="s">
        <v>270</v>
      </c>
      <c r="V13" s="450">
        <v>90</v>
      </c>
      <c r="W13" s="461">
        <v>35</v>
      </c>
      <c r="X13" s="475" t="s">
        <v>137</v>
      </c>
    </row>
    <row r="14" spans="1:24" ht="18.75">
      <c r="A14" s="31"/>
      <c r="B14" s="73" t="s">
        <v>124</v>
      </c>
      <c r="C14" s="74"/>
      <c r="D14" s="75"/>
      <c r="E14" s="93"/>
      <c r="F14" s="76"/>
      <c r="G14" s="76"/>
      <c r="H14" s="76"/>
      <c r="I14" s="76"/>
      <c r="J14" s="76"/>
      <c r="K14" s="76"/>
      <c r="L14" s="76"/>
      <c r="M14" s="76"/>
      <c r="O14" s="113"/>
      <c r="P14" s="113"/>
      <c r="Q14" s="113"/>
      <c r="R14" s="113"/>
      <c r="S14" s="450">
        <f t="shared" si="0"/>
        <v>4</v>
      </c>
      <c r="T14" s="450" t="s">
        <v>266</v>
      </c>
      <c r="U14" s="451" t="s">
        <v>269</v>
      </c>
      <c r="V14" s="450"/>
      <c r="W14" s="461">
        <v>35</v>
      </c>
      <c r="X14" s="475" t="s">
        <v>134</v>
      </c>
    </row>
    <row r="15" spans="1:24" ht="18.75">
      <c r="A15" s="31"/>
      <c r="B15" s="73"/>
      <c r="C15" s="74"/>
      <c r="D15" s="75" t="s">
        <v>131</v>
      </c>
      <c r="E15" s="94"/>
      <c r="F15" s="76" t="s">
        <v>36</v>
      </c>
      <c r="G15" s="76" t="s">
        <v>36</v>
      </c>
      <c r="H15" s="76"/>
      <c r="I15" s="76" t="s">
        <v>36</v>
      </c>
      <c r="J15" s="76" t="s">
        <v>36</v>
      </c>
      <c r="K15" s="76" t="s">
        <v>36</v>
      </c>
      <c r="L15" s="76" t="s">
        <v>36</v>
      </c>
      <c r="M15" s="76" t="s">
        <v>36</v>
      </c>
      <c r="O15" s="113"/>
      <c r="P15" s="113"/>
      <c r="Q15" s="113"/>
      <c r="R15" s="113"/>
      <c r="S15" s="450">
        <f t="shared" si="0"/>
        <v>5</v>
      </c>
      <c r="T15" s="450" t="s">
        <v>267</v>
      </c>
      <c r="U15" s="451" t="s">
        <v>269</v>
      </c>
      <c r="V15" s="450">
        <v>60</v>
      </c>
      <c r="W15" s="461">
        <v>35</v>
      </c>
      <c r="X15" s="475" t="s">
        <v>135</v>
      </c>
    </row>
    <row r="16" spans="1:24" ht="18.75">
      <c r="A16" s="31"/>
      <c r="B16" s="73"/>
      <c r="C16" s="74"/>
      <c r="D16" s="75" t="s">
        <v>132</v>
      </c>
      <c r="E16" s="94"/>
      <c r="F16" s="76"/>
      <c r="G16" s="76"/>
      <c r="H16" s="76" t="s">
        <v>36</v>
      </c>
      <c r="I16" s="76"/>
      <c r="J16" s="76"/>
      <c r="K16" s="76"/>
      <c r="L16" s="76"/>
      <c r="M16" s="76"/>
      <c r="O16" s="113"/>
      <c r="P16" s="113"/>
      <c r="Q16" s="113"/>
      <c r="R16" s="113"/>
      <c r="S16" s="450">
        <f t="shared" si="0"/>
        <v>6</v>
      </c>
      <c r="T16" s="450" t="s">
        <v>268</v>
      </c>
      <c r="U16" s="451" t="s">
        <v>269</v>
      </c>
      <c r="V16" s="450">
        <v>50</v>
      </c>
      <c r="W16" s="461" t="s">
        <v>273</v>
      </c>
      <c r="X16" s="475" t="s">
        <v>136</v>
      </c>
    </row>
    <row r="17" spans="1:24" ht="18.75">
      <c r="A17" s="31"/>
      <c r="B17" s="73" t="s">
        <v>125</v>
      </c>
      <c r="C17" s="74"/>
      <c r="D17" s="75"/>
      <c r="E17" s="94"/>
      <c r="F17" s="76"/>
      <c r="G17" s="76"/>
      <c r="H17" s="76"/>
      <c r="I17" s="76"/>
      <c r="J17" s="76"/>
      <c r="K17" s="76"/>
      <c r="L17" s="76"/>
      <c r="M17" s="76"/>
      <c r="O17" s="113"/>
      <c r="P17" s="113"/>
      <c r="Q17" s="113"/>
      <c r="R17" s="113"/>
      <c r="S17" s="450">
        <f t="shared" ref="S17:S18" si="1" xml:space="preserve"> 1+S16</f>
        <v>7</v>
      </c>
      <c r="T17" s="450" t="s">
        <v>271</v>
      </c>
      <c r="U17" s="451" t="s">
        <v>269</v>
      </c>
      <c r="V17" s="450" t="s">
        <v>273</v>
      </c>
      <c r="W17" s="461">
        <v>35</v>
      </c>
      <c r="X17" s="475" t="s">
        <v>136</v>
      </c>
    </row>
    <row r="18" spans="1:24" ht="18.75">
      <c r="A18" s="31"/>
      <c r="B18" s="73"/>
      <c r="C18" s="74"/>
      <c r="D18" s="75" t="s">
        <v>106</v>
      </c>
      <c r="E18" s="94"/>
      <c r="F18" s="76" t="s">
        <v>36</v>
      </c>
      <c r="G18" s="76"/>
      <c r="H18" s="76"/>
      <c r="I18" s="76" t="s">
        <v>36</v>
      </c>
      <c r="J18" s="76"/>
      <c r="K18" s="76" t="s">
        <v>36</v>
      </c>
      <c r="L18" s="76" t="s">
        <v>36</v>
      </c>
      <c r="M18" s="76" t="s">
        <v>36</v>
      </c>
      <c r="O18" s="113"/>
      <c r="P18" s="113"/>
      <c r="Q18" s="113"/>
      <c r="R18" s="113"/>
      <c r="S18" s="450">
        <f t="shared" si="1"/>
        <v>8</v>
      </c>
      <c r="T18" s="450" t="s">
        <v>272</v>
      </c>
      <c r="U18" s="451" t="s">
        <v>269</v>
      </c>
      <c r="V18" s="450" t="s">
        <v>274</v>
      </c>
      <c r="W18" s="461">
        <v>-10</v>
      </c>
      <c r="X18" s="475" t="s">
        <v>136</v>
      </c>
    </row>
    <row r="19" spans="1:24" ht="18.75">
      <c r="A19" s="31"/>
      <c r="B19" s="73"/>
      <c r="C19" s="74"/>
      <c r="D19" s="75" t="s">
        <v>129</v>
      </c>
      <c r="E19" s="94"/>
      <c r="F19" s="76"/>
      <c r="G19" s="76" t="s">
        <v>36</v>
      </c>
      <c r="H19" s="76" t="s">
        <v>36</v>
      </c>
      <c r="I19" s="76"/>
      <c r="J19" s="76" t="s">
        <v>36</v>
      </c>
      <c r="K19" s="76"/>
      <c r="L19" s="76"/>
      <c r="M19" s="76"/>
      <c r="O19" s="113"/>
      <c r="P19" s="113"/>
      <c r="Q19" s="113"/>
      <c r="R19" s="113"/>
      <c r="S19" s="450"/>
      <c r="T19" s="450"/>
      <c r="U19" s="451"/>
      <c r="V19" s="462"/>
      <c r="W19" s="461"/>
      <c r="X19" s="476"/>
    </row>
    <row r="20" spans="1:24" ht="18.75">
      <c r="A20" s="31"/>
      <c r="B20" s="73" t="s">
        <v>126</v>
      </c>
      <c r="C20" s="74"/>
      <c r="D20" s="75"/>
      <c r="E20" s="94"/>
      <c r="F20" s="76"/>
      <c r="G20" s="76"/>
      <c r="H20" s="76"/>
      <c r="I20" s="76"/>
      <c r="J20" s="76"/>
      <c r="K20" s="76"/>
      <c r="L20" s="76"/>
      <c r="M20" s="76"/>
      <c r="O20" s="113"/>
      <c r="P20" s="113"/>
      <c r="Q20" s="113"/>
      <c r="R20" s="113"/>
      <c r="S20" s="450"/>
      <c r="T20" s="450"/>
      <c r="U20" s="451"/>
      <c r="V20" s="462"/>
      <c r="W20" s="461"/>
      <c r="X20" s="476"/>
    </row>
    <row r="21" spans="1:24" ht="15.75">
      <c r="A21" s="31"/>
      <c r="B21" s="73"/>
      <c r="C21" s="74"/>
      <c r="D21" s="75" t="s">
        <v>130</v>
      </c>
      <c r="E21" s="94"/>
      <c r="F21" s="76" t="s">
        <v>36</v>
      </c>
      <c r="G21" s="76" t="s">
        <v>36</v>
      </c>
      <c r="H21" s="76" t="s">
        <v>36</v>
      </c>
      <c r="I21" s="76"/>
      <c r="J21" s="76" t="s">
        <v>36</v>
      </c>
      <c r="K21" s="76"/>
      <c r="L21" s="76"/>
      <c r="M21" s="76"/>
      <c r="O21" s="113"/>
      <c r="P21" s="113"/>
      <c r="Q21" s="113"/>
      <c r="R21" s="113"/>
      <c r="S21" s="113"/>
    </row>
    <row r="22" spans="1:24" ht="15.75">
      <c r="A22" s="31"/>
      <c r="B22" s="73"/>
      <c r="C22" s="74"/>
      <c r="D22" s="75" t="s">
        <v>139</v>
      </c>
      <c r="E22" s="94"/>
      <c r="F22" s="76"/>
      <c r="G22" s="76"/>
      <c r="H22" s="76"/>
      <c r="I22" s="76"/>
      <c r="J22" s="76"/>
      <c r="K22" s="76"/>
      <c r="L22" s="76" t="s">
        <v>36</v>
      </c>
      <c r="M22" s="76" t="s">
        <v>36</v>
      </c>
      <c r="O22" s="113"/>
      <c r="P22" s="113"/>
      <c r="Q22" s="113"/>
      <c r="R22" s="113"/>
      <c r="S22" s="113"/>
    </row>
    <row r="23" spans="1:24" ht="15.75">
      <c r="A23" s="31"/>
      <c r="B23" s="73"/>
      <c r="C23" s="74"/>
      <c r="D23" s="75" t="s">
        <v>38</v>
      </c>
      <c r="E23" s="94"/>
      <c r="F23" s="76"/>
      <c r="G23" s="76"/>
      <c r="H23" s="76"/>
      <c r="I23" s="76" t="s">
        <v>36</v>
      </c>
      <c r="J23" s="76"/>
      <c r="K23" s="76" t="s">
        <v>36</v>
      </c>
      <c r="L23" s="76"/>
      <c r="M23" s="76"/>
      <c r="O23" s="113"/>
      <c r="P23" s="113"/>
      <c r="Q23" s="113"/>
      <c r="R23" s="113"/>
      <c r="S23" s="113"/>
    </row>
    <row r="24" spans="1:24" ht="15.75">
      <c r="A24" s="31"/>
      <c r="B24" s="73" t="s">
        <v>127</v>
      </c>
      <c r="C24" s="74"/>
      <c r="D24" s="75"/>
      <c r="E24" s="94"/>
      <c r="F24" s="76"/>
      <c r="G24" s="76"/>
      <c r="H24" s="76"/>
      <c r="I24" s="76"/>
      <c r="J24" s="76"/>
      <c r="K24" s="76"/>
      <c r="L24" s="76"/>
      <c r="M24" s="76"/>
      <c r="O24" s="113"/>
      <c r="P24" s="113"/>
      <c r="Q24" s="113"/>
      <c r="R24" s="113"/>
      <c r="S24" s="113"/>
    </row>
    <row r="25" spans="1:24" ht="15.75">
      <c r="A25" s="31"/>
      <c r="B25" s="95"/>
      <c r="C25" s="96"/>
      <c r="D25" s="75" t="s">
        <v>138</v>
      </c>
      <c r="E25" s="94"/>
      <c r="F25" s="76" t="s">
        <v>36</v>
      </c>
      <c r="G25" s="76" t="s">
        <v>36</v>
      </c>
      <c r="H25" s="76" t="s">
        <v>36</v>
      </c>
      <c r="I25" s="76" t="s">
        <v>36</v>
      </c>
      <c r="J25" s="76"/>
      <c r="K25" s="76"/>
      <c r="L25" s="76"/>
      <c r="M25" s="76"/>
      <c r="O25" s="113"/>
      <c r="P25" s="113"/>
      <c r="Q25" s="113"/>
      <c r="R25" s="113"/>
      <c r="S25" s="113"/>
    </row>
    <row r="26" spans="1:24" ht="15.75">
      <c r="A26" s="31"/>
      <c r="B26" s="95"/>
      <c r="C26" s="96"/>
      <c r="D26" s="75" t="s">
        <v>139</v>
      </c>
      <c r="E26" s="94"/>
      <c r="F26" s="76"/>
      <c r="G26" s="76"/>
      <c r="H26" s="76"/>
      <c r="I26" s="76"/>
      <c r="J26" s="76"/>
      <c r="K26" s="76" t="s">
        <v>36</v>
      </c>
      <c r="L26" s="76"/>
      <c r="M26" s="76" t="s">
        <v>36</v>
      </c>
      <c r="O26" s="113"/>
      <c r="P26" s="113"/>
      <c r="Q26" s="113"/>
      <c r="R26" s="113"/>
      <c r="S26" s="113"/>
    </row>
    <row r="27" spans="1:24" ht="15.75">
      <c r="A27" s="31"/>
      <c r="B27" s="73"/>
      <c r="C27" s="74"/>
      <c r="D27" s="75" t="s">
        <v>38</v>
      </c>
      <c r="E27" s="94"/>
      <c r="F27" s="76"/>
      <c r="G27" s="76"/>
      <c r="H27" s="76"/>
      <c r="I27" s="76"/>
      <c r="J27" s="76" t="s">
        <v>36</v>
      </c>
      <c r="K27" s="76"/>
      <c r="L27" s="76" t="s">
        <v>36</v>
      </c>
      <c r="M27" s="76"/>
      <c r="O27" s="113"/>
      <c r="P27" s="113"/>
      <c r="Q27" s="113"/>
      <c r="R27" s="113"/>
      <c r="S27" s="113"/>
    </row>
    <row r="28" spans="1:24" ht="15.75">
      <c r="A28" s="31"/>
      <c r="B28" s="73" t="s">
        <v>128</v>
      </c>
      <c r="C28" s="74"/>
      <c r="D28" s="75"/>
      <c r="E28" s="94"/>
      <c r="F28" s="76"/>
      <c r="G28" s="76"/>
      <c r="H28" s="76"/>
      <c r="I28" s="76"/>
      <c r="J28" s="76"/>
      <c r="K28" s="76"/>
      <c r="L28" s="76"/>
      <c r="M28" s="76"/>
      <c r="O28" s="113"/>
      <c r="P28" s="113"/>
      <c r="Q28" s="113"/>
      <c r="R28" s="113"/>
      <c r="S28" s="113"/>
    </row>
    <row r="29" spans="1:24" ht="15.75">
      <c r="A29" s="31"/>
      <c r="B29" s="73"/>
      <c r="C29" s="74"/>
      <c r="D29" s="75" t="s">
        <v>106</v>
      </c>
      <c r="E29" s="94"/>
      <c r="F29" s="76" t="s">
        <v>36</v>
      </c>
      <c r="G29" s="76"/>
      <c r="H29" s="76" t="s">
        <v>36</v>
      </c>
      <c r="I29" s="76"/>
      <c r="J29" s="76"/>
      <c r="K29" s="76" t="s">
        <v>36</v>
      </c>
      <c r="L29" s="76" t="s">
        <v>36</v>
      </c>
      <c r="M29" s="76"/>
      <c r="O29" s="113"/>
      <c r="P29" s="113"/>
      <c r="Q29" s="113"/>
      <c r="R29" s="113"/>
      <c r="S29" s="113"/>
    </row>
    <row r="30" spans="1:24" ht="15.75">
      <c r="A30" s="31"/>
      <c r="B30" s="95"/>
      <c r="C30" s="96"/>
      <c r="D30" s="75" t="s">
        <v>129</v>
      </c>
      <c r="E30" s="94"/>
      <c r="F30" s="76"/>
      <c r="G30" s="76" t="s">
        <v>36</v>
      </c>
      <c r="H30" s="76"/>
      <c r="I30" s="76" t="s">
        <v>36</v>
      </c>
      <c r="J30" s="76" t="s">
        <v>36</v>
      </c>
      <c r="K30" s="76"/>
      <c r="L30" s="76"/>
      <c r="M30" s="76" t="s">
        <v>36</v>
      </c>
      <c r="O30" s="113"/>
      <c r="P30" s="113"/>
      <c r="Q30" s="113"/>
      <c r="R30" s="113"/>
      <c r="S30" s="113"/>
    </row>
    <row r="31" spans="1:24" ht="16.5" thickBot="1">
      <c r="A31" s="31"/>
      <c r="B31" s="95"/>
      <c r="C31" s="96"/>
      <c r="D31" s="75"/>
      <c r="E31" s="94"/>
      <c r="F31" s="76"/>
      <c r="G31" s="76"/>
      <c r="H31" s="76"/>
      <c r="I31" s="76"/>
      <c r="J31" s="76"/>
      <c r="K31" s="76"/>
      <c r="L31" s="76"/>
      <c r="M31" s="76"/>
      <c r="O31" s="113"/>
      <c r="P31" s="113"/>
      <c r="Q31" s="113"/>
      <c r="R31" s="113"/>
      <c r="S31" s="113"/>
    </row>
    <row r="32" spans="1:24" ht="15">
      <c r="A32" s="34" t="s">
        <v>34</v>
      </c>
      <c r="B32" s="77" t="s">
        <v>35</v>
      </c>
      <c r="C32" s="78"/>
      <c r="D32" s="79"/>
      <c r="E32" s="98"/>
      <c r="F32" s="80"/>
      <c r="G32" s="80"/>
      <c r="H32" s="80"/>
      <c r="I32" s="80"/>
      <c r="J32" s="80"/>
      <c r="K32" s="80"/>
      <c r="L32" s="80"/>
      <c r="M32" s="80"/>
    </row>
    <row r="33" spans="1:13" ht="15">
      <c r="A33" s="33"/>
      <c r="B33" s="77" t="s">
        <v>84</v>
      </c>
      <c r="C33" s="78"/>
      <c r="E33" s="98"/>
      <c r="F33" s="80" t="s">
        <v>36</v>
      </c>
      <c r="G33" s="80"/>
      <c r="H33" s="80"/>
      <c r="I33" s="80"/>
      <c r="J33" s="80"/>
      <c r="K33" s="80"/>
      <c r="L33" s="80"/>
      <c r="M33" s="80"/>
    </row>
    <row r="34" spans="1:13" ht="15">
      <c r="A34" s="33"/>
      <c r="B34" s="77" t="s">
        <v>133</v>
      </c>
      <c r="C34" s="78"/>
      <c r="E34" s="99"/>
      <c r="F34" s="76"/>
      <c r="G34" s="76" t="s">
        <v>36</v>
      </c>
      <c r="H34" s="76"/>
      <c r="I34" s="76"/>
      <c r="J34" s="76"/>
      <c r="K34" s="76"/>
      <c r="L34" s="76"/>
      <c r="M34" s="76"/>
    </row>
    <row r="35" spans="1:13" ht="15">
      <c r="A35" s="33"/>
      <c r="B35" s="77" t="s">
        <v>137</v>
      </c>
      <c r="C35" s="78"/>
      <c r="E35" s="99"/>
      <c r="F35" s="76"/>
      <c r="G35" s="76"/>
      <c r="H35" s="76" t="s">
        <v>36</v>
      </c>
      <c r="I35" s="76"/>
      <c r="J35" s="76"/>
      <c r="K35" s="76"/>
      <c r="L35" s="76"/>
      <c r="M35" s="76"/>
    </row>
    <row r="36" spans="1:13" ht="15">
      <c r="A36" s="33"/>
      <c r="B36" s="77" t="s">
        <v>134</v>
      </c>
      <c r="C36" s="78"/>
      <c r="E36" s="99"/>
      <c r="F36" s="76"/>
      <c r="G36" s="76"/>
      <c r="H36" s="76"/>
      <c r="I36" s="76" t="s">
        <v>36</v>
      </c>
      <c r="J36" s="76"/>
      <c r="K36" s="76"/>
      <c r="L36" s="76"/>
      <c r="M36" s="76"/>
    </row>
    <row r="37" spans="1:13" ht="15">
      <c r="A37" s="33"/>
      <c r="B37" s="77" t="s">
        <v>135</v>
      </c>
      <c r="C37" s="78"/>
      <c r="E37" s="99"/>
      <c r="F37" s="76"/>
      <c r="G37" s="76"/>
      <c r="H37" s="76"/>
      <c r="I37" s="76"/>
      <c r="J37" s="76" t="s">
        <v>36</v>
      </c>
      <c r="K37" s="76"/>
      <c r="L37" s="76"/>
      <c r="M37" s="76"/>
    </row>
    <row r="38" spans="1:13" ht="15">
      <c r="A38" s="33"/>
      <c r="B38" s="77" t="s">
        <v>136</v>
      </c>
      <c r="C38" s="78"/>
      <c r="E38" s="99"/>
      <c r="F38" s="76"/>
      <c r="G38" s="76"/>
      <c r="H38" s="76"/>
      <c r="I38" s="76"/>
      <c r="J38" s="76"/>
      <c r="K38" s="76" t="s">
        <v>36</v>
      </c>
      <c r="L38" s="76" t="s">
        <v>36</v>
      </c>
      <c r="M38" s="76" t="s">
        <v>36</v>
      </c>
    </row>
    <row r="39" spans="1:13" ht="15.75" thickBot="1">
      <c r="A39" s="33"/>
      <c r="B39" s="77"/>
      <c r="C39" s="78"/>
      <c r="D39" s="83"/>
      <c r="E39" s="99"/>
      <c r="F39" s="76"/>
      <c r="G39" s="76"/>
      <c r="H39" s="76"/>
      <c r="J39" s="76"/>
      <c r="K39" s="76"/>
      <c r="L39" s="76"/>
      <c r="M39" s="76"/>
    </row>
    <row r="40" spans="1:13" ht="14.25" thickTop="1">
      <c r="A40" s="34" t="s">
        <v>18</v>
      </c>
      <c r="B40" s="320" t="s">
        <v>19</v>
      </c>
      <c r="C40" s="320"/>
      <c r="D40" s="320"/>
      <c r="E40" s="71"/>
      <c r="F40" s="30" t="s">
        <v>20</v>
      </c>
      <c r="G40" s="30" t="s">
        <v>22</v>
      </c>
      <c r="H40" s="30" t="s">
        <v>21</v>
      </c>
      <c r="I40" s="30" t="s">
        <v>22</v>
      </c>
      <c r="J40" s="30" t="s">
        <v>22</v>
      </c>
      <c r="K40" s="30" t="s">
        <v>22</v>
      </c>
      <c r="L40" s="30" t="s">
        <v>22</v>
      </c>
      <c r="M40" s="30" t="s">
        <v>22</v>
      </c>
    </row>
    <row r="41" spans="1:13">
      <c r="A41" s="33"/>
      <c r="B41" s="321" t="s">
        <v>23</v>
      </c>
      <c r="C41" s="321"/>
      <c r="D41" s="321"/>
      <c r="E41" s="102"/>
      <c r="F41" s="84" t="s">
        <v>37</v>
      </c>
      <c r="G41" s="84" t="s">
        <v>37</v>
      </c>
      <c r="H41" s="84" t="s">
        <v>37</v>
      </c>
      <c r="I41" s="84" t="s">
        <v>37</v>
      </c>
      <c r="J41" s="84" t="s">
        <v>37</v>
      </c>
      <c r="K41" s="84" t="s">
        <v>37</v>
      </c>
      <c r="L41" s="84" t="s">
        <v>37</v>
      </c>
      <c r="M41" s="84" t="s">
        <v>37</v>
      </c>
    </row>
    <row r="42" spans="1:13" ht="54">
      <c r="A42" s="33"/>
      <c r="B42" s="322" t="s">
        <v>24</v>
      </c>
      <c r="C42" s="322"/>
      <c r="D42" s="322"/>
      <c r="E42" s="86"/>
      <c r="F42" s="85">
        <v>44695</v>
      </c>
      <c r="G42" s="85">
        <v>44695</v>
      </c>
      <c r="H42" s="85">
        <v>44695</v>
      </c>
      <c r="I42" s="85">
        <v>44695</v>
      </c>
      <c r="J42" s="85">
        <v>44695</v>
      </c>
      <c r="K42" s="85">
        <v>44695</v>
      </c>
      <c r="L42" s="85">
        <v>44695</v>
      </c>
      <c r="M42" s="85">
        <v>44695</v>
      </c>
    </row>
    <row r="43" spans="1:13" ht="14.25" thickBot="1">
      <c r="A43" s="36"/>
      <c r="B43" s="323" t="s">
        <v>25</v>
      </c>
      <c r="C43" s="323"/>
      <c r="D43" s="323"/>
      <c r="E43" s="103"/>
      <c r="F43" s="32"/>
      <c r="G43" s="32"/>
      <c r="H43" s="32"/>
      <c r="I43" s="32"/>
      <c r="J43" s="32"/>
      <c r="K43" s="32"/>
      <c r="L43" s="32"/>
      <c r="M43" s="32"/>
    </row>
    <row r="44" spans="1:13" ht="14.25" thickTop="1"/>
  </sheetData>
  <mergeCells count="27">
    <mergeCell ref="B42:D42"/>
    <mergeCell ref="B43:D43"/>
    <mergeCell ref="B40:D40"/>
    <mergeCell ref="B41:D41"/>
    <mergeCell ref="A6:B6"/>
    <mergeCell ref="C6:E6"/>
    <mergeCell ref="F6:K6"/>
    <mergeCell ref="L6:N6"/>
    <mergeCell ref="O6:S6"/>
    <mergeCell ref="A7:B7"/>
    <mergeCell ref="C7:E7"/>
    <mergeCell ref="F7:K7"/>
    <mergeCell ref="O7:S7"/>
    <mergeCell ref="A4:B4"/>
    <mergeCell ref="C4:D4"/>
    <mergeCell ref="F4:K4"/>
    <mergeCell ref="L4:S4"/>
    <mergeCell ref="A5:B5"/>
    <mergeCell ref="C5:S5"/>
    <mergeCell ref="A2:B2"/>
    <mergeCell ref="C2:E2"/>
    <mergeCell ref="F2:K2"/>
    <mergeCell ref="L2:S2"/>
    <mergeCell ref="A3:B3"/>
    <mergeCell ref="C3:E3"/>
    <mergeCell ref="F3:K3"/>
    <mergeCell ref="L3:N3"/>
  </mergeCells>
  <phoneticPr fontId="13" type="noConversion"/>
  <dataValidations count="3">
    <dataValidation type="list" allowBlank="1" showInputMessage="1" showErrorMessage="1" sqref="F39:H39 J39:M39 F11:M38 O10:R31 S21:S31" xr:uid="{00000000-0002-0000-0A00-000000000000}">
      <formula1>" ,O"</formula1>
    </dataValidation>
    <dataValidation type="list" allowBlank="1" showInputMessage="1" showErrorMessage="1" sqref="F40:M40" xr:uid="{00000000-0002-0000-0A00-000002000000}">
      <formula1>"N,A,B"</formula1>
    </dataValidation>
    <dataValidation type="list" allowBlank="1" showInputMessage="1" showErrorMessage="1" sqref="F41:M41" xr:uid="{00000000-0002-0000-0A00-000003000000}">
      <formula1>"P,F"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2"/>
  <sheetViews>
    <sheetView topLeftCell="E1" zoomScale="61" zoomScaleNormal="85" workbookViewId="0">
      <selection activeCell="X24" sqref="X24"/>
    </sheetView>
  </sheetViews>
  <sheetFormatPr defaultRowHeight="15"/>
  <cols>
    <col min="1" max="1" width="9" style="115"/>
    <col min="2" max="2" width="9.375" style="115" customWidth="1"/>
    <col min="3" max="3" width="3.875" style="115" customWidth="1"/>
    <col min="4" max="4" width="33.875" style="115" customWidth="1"/>
    <col min="5" max="21" width="9" style="115"/>
    <col min="22" max="22" width="54.25" style="115" bestFit="1" customWidth="1"/>
    <col min="23" max="23" width="55.875" style="115" bestFit="1" customWidth="1"/>
    <col min="24" max="24" width="15.25" style="115" customWidth="1"/>
    <col min="25" max="25" width="42.125" style="115" bestFit="1" customWidth="1"/>
    <col min="26" max="26" width="44.25" style="115" bestFit="1" customWidth="1"/>
    <col min="27" max="27" width="51.625" style="115" customWidth="1"/>
    <col min="28" max="28" width="27.5" style="115" customWidth="1"/>
    <col min="29" max="29" width="45.625" style="115" bestFit="1" customWidth="1"/>
    <col min="30" max="30" width="45.625" style="115" customWidth="1"/>
    <col min="31" max="31" width="23.375" style="115" bestFit="1" customWidth="1"/>
    <col min="32" max="32" width="37.75" style="115" bestFit="1" customWidth="1"/>
    <col min="33" max="33" width="41.125" style="115" bestFit="1" customWidth="1"/>
    <col min="34" max="34" width="50.5" style="115" bestFit="1" customWidth="1"/>
    <col min="35" max="35" width="42.25" style="115" bestFit="1" customWidth="1"/>
    <col min="36" max="16384" width="9" style="115"/>
  </cols>
  <sheetData>
    <row r="1" spans="1:26" ht="15.75" thickBot="1">
      <c r="A1" s="180"/>
      <c r="B1" s="181"/>
      <c r="C1" s="182"/>
      <c r="D1" s="183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</row>
    <row r="2" spans="1:26">
      <c r="A2" s="404" t="s">
        <v>26</v>
      </c>
      <c r="B2" s="405"/>
      <c r="C2" s="406" t="e">
        <f>[2]FunctionList!E11</f>
        <v>#REF!</v>
      </c>
      <c r="D2" s="407"/>
      <c r="E2" s="408"/>
      <c r="F2" s="409" t="s">
        <v>4</v>
      </c>
      <c r="G2" s="410"/>
      <c r="H2" s="410"/>
      <c r="I2" s="410"/>
      <c r="J2" s="410"/>
      <c r="K2" s="410"/>
      <c r="L2" s="410"/>
      <c r="M2" s="410"/>
      <c r="N2" s="410"/>
      <c r="O2" s="433"/>
      <c r="P2" s="434"/>
      <c r="Q2" s="434"/>
      <c r="R2" s="434"/>
      <c r="S2" s="434"/>
      <c r="T2" s="434"/>
      <c r="U2" s="434"/>
      <c r="V2" s="435"/>
    </row>
    <row r="3" spans="1:26">
      <c r="A3" s="411" t="s">
        <v>27</v>
      </c>
      <c r="B3" s="412"/>
      <c r="C3" s="413" t="s">
        <v>11</v>
      </c>
      <c r="D3" s="414"/>
      <c r="E3" s="415"/>
      <c r="F3" s="416" t="s">
        <v>28</v>
      </c>
      <c r="G3" s="417"/>
      <c r="H3" s="417"/>
      <c r="I3" s="417"/>
      <c r="J3" s="417"/>
      <c r="K3" s="417"/>
      <c r="L3" s="417"/>
      <c r="M3" s="417"/>
      <c r="N3" s="418"/>
      <c r="O3" s="414"/>
      <c r="P3" s="414"/>
      <c r="Q3" s="414"/>
      <c r="R3" s="184"/>
      <c r="S3" s="184"/>
      <c r="T3" s="184"/>
      <c r="U3" s="184"/>
      <c r="V3" s="185"/>
    </row>
    <row r="4" spans="1:26">
      <c r="A4" s="411" t="s">
        <v>29</v>
      </c>
      <c r="B4" s="412"/>
      <c r="C4" s="431">
        <v>100</v>
      </c>
      <c r="D4" s="432"/>
      <c r="E4" s="186"/>
      <c r="F4" s="416" t="s">
        <v>30</v>
      </c>
      <c r="G4" s="417"/>
      <c r="H4" s="417"/>
      <c r="I4" s="417"/>
      <c r="J4" s="417"/>
      <c r="K4" s="417"/>
      <c r="L4" s="417"/>
      <c r="M4" s="417"/>
      <c r="N4" s="418"/>
      <c r="O4" s="436"/>
      <c r="P4" s="437"/>
      <c r="Q4" s="437"/>
      <c r="R4" s="437"/>
      <c r="S4" s="437"/>
      <c r="T4" s="437"/>
      <c r="U4" s="437"/>
      <c r="V4" s="438"/>
    </row>
    <row r="5" spans="1:26">
      <c r="A5" s="411" t="s">
        <v>31</v>
      </c>
      <c r="B5" s="412"/>
      <c r="C5" s="439" t="s">
        <v>215</v>
      </c>
      <c r="D5" s="439"/>
      <c r="E5" s="439"/>
      <c r="F5" s="440"/>
      <c r="G5" s="440"/>
      <c r="H5" s="440"/>
      <c r="I5" s="440"/>
      <c r="J5" s="440"/>
      <c r="K5" s="440"/>
      <c r="L5" s="440"/>
      <c r="M5" s="440"/>
      <c r="N5" s="440"/>
      <c r="O5" s="439"/>
      <c r="P5" s="439"/>
      <c r="Q5" s="439"/>
      <c r="R5" s="439"/>
      <c r="S5" s="439"/>
      <c r="T5" s="439"/>
      <c r="U5" s="439"/>
      <c r="V5" s="439"/>
    </row>
    <row r="6" spans="1:26">
      <c r="A6" s="429" t="s">
        <v>7</v>
      </c>
      <c r="B6" s="430"/>
      <c r="C6" s="422" t="s">
        <v>8</v>
      </c>
      <c r="D6" s="423"/>
      <c r="E6" s="424"/>
      <c r="F6" s="422" t="s">
        <v>9</v>
      </c>
      <c r="G6" s="423"/>
      <c r="H6" s="423"/>
      <c r="I6" s="423"/>
      <c r="J6" s="423"/>
      <c r="K6" s="423"/>
      <c r="L6" s="423"/>
      <c r="M6" s="423"/>
      <c r="N6" s="425"/>
      <c r="O6" s="423" t="s">
        <v>32</v>
      </c>
      <c r="P6" s="423"/>
      <c r="Q6" s="423"/>
      <c r="R6" s="441" t="s">
        <v>10</v>
      </c>
      <c r="S6" s="423"/>
      <c r="T6" s="423"/>
      <c r="U6" s="423"/>
      <c r="V6" s="442"/>
    </row>
    <row r="7" spans="1:26" ht="15.75" thickBot="1">
      <c r="A7" s="426">
        <f>COUNTIF(F44:HN44,"P")</f>
        <v>6</v>
      </c>
      <c r="B7" s="427"/>
      <c r="C7" s="446">
        <f>COUNTIF(F44:HN44,"F")</f>
        <v>0</v>
      </c>
      <c r="D7" s="444"/>
      <c r="E7" s="427"/>
      <c r="F7" s="446">
        <f>SUM(R7,- A7,- C7)</f>
        <v>6</v>
      </c>
      <c r="G7" s="444"/>
      <c r="H7" s="444"/>
      <c r="I7" s="444"/>
      <c r="J7" s="444"/>
      <c r="K7" s="444"/>
      <c r="L7" s="444"/>
      <c r="M7" s="444"/>
      <c r="N7" s="447"/>
      <c r="O7" s="187">
        <f>COUNTIF(E43:HL43,"N")</f>
        <v>1</v>
      </c>
      <c r="P7" s="187">
        <f>COUNTIF(E43:HL43,"A")</f>
        <v>5</v>
      </c>
      <c r="Q7" s="187">
        <f>COUNTIF(E43:HL43,"B")</f>
        <v>0</v>
      </c>
      <c r="R7" s="443">
        <f>COUNTA(E9:HE9)</f>
        <v>12</v>
      </c>
      <c r="S7" s="444"/>
      <c r="T7" s="444"/>
      <c r="U7" s="444"/>
      <c r="V7" s="445"/>
    </row>
    <row r="8" spans="1:26" ht="15.75" thickBot="1">
      <c r="A8" s="182"/>
      <c r="B8" s="188"/>
      <c r="C8" s="182"/>
      <c r="D8" s="183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</row>
    <row r="9" spans="1:26" ht="59.45" customHeight="1" thickTop="1" thickBot="1">
      <c r="A9" s="230"/>
      <c r="B9" s="231"/>
      <c r="C9" s="232"/>
      <c r="D9" s="232"/>
      <c r="E9" s="232"/>
      <c r="F9" s="233" t="s">
        <v>12</v>
      </c>
      <c r="G9" s="233" t="s">
        <v>13</v>
      </c>
      <c r="H9" s="233" t="s">
        <v>14</v>
      </c>
      <c r="I9" s="233" t="s">
        <v>15</v>
      </c>
      <c r="J9" s="233" t="s">
        <v>16</v>
      </c>
      <c r="K9" s="233" t="s">
        <v>17</v>
      </c>
      <c r="U9" s="458" t="s">
        <v>69</v>
      </c>
      <c r="V9" s="458" t="s">
        <v>140</v>
      </c>
      <c r="W9" s="458" t="s">
        <v>278</v>
      </c>
      <c r="X9" s="458" t="s">
        <v>142</v>
      </c>
      <c r="Y9" s="459" t="s">
        <v>144</v>
      </c>
      <c r="Z9" s="458" t="s">
        <v>70</v>
      </c>
    </row>
    <row r="10" spans="1:26" ht="18.75">
      <c r="A10" s="194"/>
      <c r="B10" s="200" t="s">
        <v>140</v>
      </c>
      <c r="C10" s="201"/>
      <c r="D10" s="202"/>
      <c r="E10" s="198"/>
      <c r="F10" s="247"/>
      <c r="G10" s="247"/>
      <c r="H10" s="247"/>
      <c r="I10" s="247"/>
      <c r="J10" s="247"/>
      <c r="K10" s="247"/>
      <c r="U10" s="450">
        <v>1</v>
      </c>
      <c r="V10" s="450" t="s">
        <v>275</v>
      </c>
      <c r="W10" s="450" t="s">
        <v>280</v>
      </c>
      <c r="X10" s="450" t="s">
        <v>279</v>
      </c>
      <c r="Y10" s="478" t="s">
        <v>148</v>
      </c>
      <c r="Z10" s="477" t="s">
        <v>84</v>
      </c>
    </row>
    <row r="11" spans="1:26" ht="18.75">
      <c r="A11" s="194"/>
      <c r="B11" s="200"/>
      <c r="C11" s="201"/>
      <c r="D11" s="202" t="s">
        <v>82</v>
      </c>
      <c r="E11" s="198"/>
      <c r="F11" s="203" t="s">
        <v>36</v>
      </c>
      <c r="G11" s="203"/>
      <c r="H11" s="203" t="s">
        <v>36</v>
      </c>
      <c r="I11" s="203" t="s">
        <v>36</v>
      </c>
      <c r="J11" s="203" t="s">
        <v>36</v>
      </c>
      <c r="K11" s="203" t="s">
        <v>36</v>
      </c>
      <c r="U11" s="450">
        <f xml:space="preserve"> 1+U10</f>
        <v>2</v>
      </c>
      <c r="V11" s="450"/>
      <c r="W11" s="450"/>
      <c r="X11" s="450" t="s">
        <v>273</v>
      </c>
      <c r="Y11" s="478" t="s">
        <v>149</v>
      </c>
      <c r="Z11" s="477" t="s">
        <v>157</v>
      </c>
    </row>
    <row r="12" spans="1:26" ht="18.75">
      <c r="A12" s="194"/>
      <c r="B12" s="200"/>
      <c r="C12" s="201"/>
      <c r="D12" s="202" t="s">
        <v>38</v>
      </c>
      <c r="E12" s="198"/>
      <c r="F12" s="203"/>
      <c r="G12" s="203" t="s">
        <v>36</v>
      </c>
      <c r="H12" s="203"/>
      <c r="I12" s="203"/>
      <c r="J12" s="203"/>
      <c r="K12" s="203"/>
      <c r="U12" s="450">
        <f t="shared" ref="U12:U16" si="0" xml:space="preserve"> 1+U11</f>
        <v>3</v>
      </c>
      <c r="V12" s="450" t="s">
        <v>276</v>
      </c>
      <c r="W12" s="450"/>
      <c r="X12" s="450" t="s">
        <v>21</v>
      </c>
      <c r="Y12" s="478" t="s">
        <v>148</v>
      </c>
      <c r="Z12" s="477" t="s">
        <v>158</v>
      </c>
    </row>
    <row r="13" spans="1:26" ht="18.75">
      <c r="A13" s="194"/>
      <c r="B13" s="200" t="s">
        <v>141</v>
      </c>
      <c r="C13" s="201"/>
      <c r="D13" s="202"/>
      <c r="E13" s="198"/>
      <c r="F13" s="247"/>
      <c r="G13" s="247"/>
      <c r="H13" s="247"/>
      <c r="I13" s="247"/>
      <c r="J13" s="247"/>
      <c r="K13" s="247"/>
      <c r="U13" s="450">
        <f t="shared" si="0"/>
        <v>4</v>
      </c>
      <c r="V13" s="450" t="s">
        <v>277</v>
      </c>
      <c r="W13" s="450"/>
      <c r="X13" s="450" t="s">
        <v>282</v>
      </c>
      <c r="Y13" s="478" t="s">
        <v>150</v>
      </c>
      <c r="Z13" s="477" t="s">
        <v>281</v>
      </c>
    </row>
    <row r="14" spans="1:26" ht="18.75">
      <c r="A14" s="194"/>
      <c r="B14" s="200"/>
      <c r="C14" s="201"/>
      <c r="D14" s="202" t="s">
        <v>77</v>
      </c>
      <c r="E14" s="198"/>
      <c r="F14" s="203" t="s">
        <v>36</v>
      </c>
      <c r="G14" s="203" t="s">
        <v>36</v>
      </c>
      <c r="H14" s="203"/>
      <c r="I14" s="203" t="s">
        <v>36</v>
      </c>
      <c r="J14" s="203" t="s">
        <v>36</v>
      </c>
      <c r="K14" s="203" t="s">
        <v>36</v>
      </c>
      <c r="U14" s="450">
        <f t="shared" si="0"/>
        <v>5</v>
      </c>
      <c r="V14" s="450" t="s">
        <v>283</v>
      </c>
      <c r="W14" s="450" t="s">
        <v>284</v>
      </c>
      <c r="X14" s="450" t="s">
        <v>22</v>
      </c>
      <c r="Y14" s="478" t="s">
        <v>149</v>
      </c>
      <c r="Z14" s="478" t="s">
        <v>160</v>
      </c>
    </row>
    <row r="15" spans="1:26" ht="18.75">
      <c r="A15" s="194"/>
      <c r="B15" s="200"/>
      <c r="C15" s="201"/>
      <c r="D15" s="202" t="s">
        <v>38</v>
      </c>
      <c r="E15" s="198"/>
      <c r="F15" s="203"/>
      <c r="G15" s="108"/>
      <c r="H15" s="203" t="s">
        <v>36</v>
      </c>
      <c r="I15" s="203"/>
      <c r="J15" s="203"/>
      <c r="K15" s="203"/>
      <c r="U15" s="450">
        <f t="shared" si="0"/>
        <v>6</v>
      </c>
      <c r="V15" s="450" t="s">
        <v>286</v>
      </c>
      <c r="W15" s="450" t="s">
        <v>287</v>
      </c>
      <c r="X15" s="450"/>
      <c r="Y15" s="478" t="s">
        <v>148</v>
      </c>
      <c r="Z15" s="478" t="s">
        <v>285</v>
      </c>
    </row>
    <row r="16" spans="1:26" ht="18.75">
      <c r="A16" s="194"/>
      <c r="B16" s="200" t="s">
        <v>142</v>
      </c>
      <c r="C16" s="201"/>
      <c r="D16" s="202"/>
      <c r="E16" s="198"/>
      <c r="F16" s="247"/>
      <c r="G16" s="247"/>
      <c r="H16" s="247"/>
      <c r="I16" s="247"/>
      <c r="J16" s="247"/>
      <c r="K16" s="247"/>
      <c r="U16" s="450">
        <f t="shared" si="0"/>
        <v>7</v>
      </c>
      <c r="V16" s="450"/>
      <c r="W16" s="450"/>
      <c r="X16" s="450"/>
      <c r="Y16" s="451"/>
      <c r="Z16" s="451"/>
    </row>
    <row r="17" spans="1:12">
      <c r="A17" s="194"/>
      <c r="B17" s="200"/>
      <c r="C17" s="201"/>
      <c r="D17" s="202" t="s">
        <v>145</v>
      </c>
      <c r="E17" s="198"/>
      <c r="F17" s="203" t="s">
        <v>36</v>
      </c>
      <c r="G17" s="203" t="s">
        <v>36</v>
      </c>
      <c r="H17" s="203" t="s">
        <v>36</v>
      </c>
      <c r="I17" s="203"/>
      <c r="J17" s="203"/>
      <c r="K17" s="203"/>
    </row>
    <row r="18" spans="1:12">
      <c r="A18" s="194"/>
      <c r="B18" s="200"/>
      <c r="C18" s="201"/>
      <c r="D18" s="202" t="s">
        <v>146</v>
      </c>
      <c r="E18" s="198"/>
      <c r="F18" s="203"/>
      <c r="G18" s="203"/>
      <c r="H18" s="203"/>
      <c r="I18" s="203"/>
      <c r="J18" s="203"/>
      <c r="K18" s="203" t="s">
        <v>36</v>
      </c>
    </row>
    <row r="19" spans="1:12">
      <c r="A19" s="194"/>
      <c r="B19" s="200"/>
      <c r="C19" s="201"/>
      <c r="D19" s="202" t="s">
        <v>147</v>
      </c>
      <c r="E19" s="198"/>
      <c r="F19" s="203"/>
      <c r="G19" s="203"/>
      <c r="H19" s="203"/>
      <c r="I19" s="203" t="s">
        <v>36</v>
      </c>
      <c r="J19" s="203"/>
      <c r="K19" s="203"/>
    </row>
    <row r="20" spans="1:12" ht="19.5" customHeight="1">
      <c r="A20" s="194"/>
      <c r="B20" s="200"/>
      <c r="C20" s="201"/>
      <c r="D20" s="202" t="s">
        <v>143</v>
      </c>
      <c r="E20" s="198"/>
      <c r="F20" s="203"/>
      <c r="G20" s="108"/>
      <c r="H20" s="203"/>
      <c r="I20" s="203"/>
      <c r="J20" s="203" t="s">
        <v>36</v>
      </c>
      <c r="K20" s="203"/>
      <c r="L20" s="239"/>
    </row>
    <row r="21" spans="1:12">
      <c r="A21" s="194"/>
      <c r="B21" s="200" t="s">
        <v>144</v>
      </c>
      <c r="C21" s="201"/>
      <c r="D21" s="202"/>
      <c r="E21" s="198"/>
      <c r="F21" s="247"/>
      <c r="G21" s="247"/>
      <c r="H21" s="247"/>
      <c r="I21" s="247"/>
      <c r="J21" s="247"/>
      <c r="K21" s="247"/>
      <c r="L21" s="239"/>
    </row>
    <row r="22" spans="1:12">
      <c r="A22" s="194"/>
      <c r="B22" s="200"/>
      <c r="C22" s="201"/>
      <c r="D22" s="202" t="s">
        <v>148</v>
      </c>
      <c r="E22" s="198"/>
      <c r="F22" s="203" t="s">
        <v>36</v>
      </c>
      <c r="G22" s="203" t="s">
        <v>36</v>
      </c>
      <c r="H22" s="203" t="s">
        <v>36</v>
      </c>
      <c r="I22" s="203"/>
      <c r="J22" s="203" t="s">
        <v>36</v>
      </c>
      <c r="K22" s="203"/>
      <c r="L22" s="239"/>
    </row>
    <row r="23" spans="1:12">
      <c r="A23" s="194"/>
      <c r="B23" s="200"/>
      <c r="C23" s="201"/>
      <c r="D23" s="202" t="s">
        <v>149</v>
      </c>
      <c r="E23" s="198"/>
      <c r="F23" s="203"/>
      <c r="G23" s="203"/>
      <c r="H23" s="203"/>
      <c r="I23" s="203"/>
      <c r="J23" s="203"/>
      <c r="K23" s="203" t="s">
        <v>36</v>
      </c>
      <c r="L23" s="239"/>
    </row>
    <row r="24" spans="1:12">
      <c r="A24" s="194"/>
      <c r="B24" s="200"/>
      <c r="C24" s="201"/>
      <c r="D24" s="202" t="s">
        <v>150</v>
      </c>
      <c r="E24" s="198"/>
      <c r="F24" s="203"/>
      <c r="G24" s="108"/>
      <c r="H24" s="203"/>
      <c r="I24" s="203" t="s">
        <v>36</v>
      </c>
      <c r="J24" s="203"/>
      <c r="K24" s="203"/>
      <c r="L24" s="239"/>
    </row>
    <row r="25" spans="1:12">
      <c r="A25" s="194"/>
      <c r="B25" s="200" t="s">
        <v>155</v>
      </c>
      <c r="C25" s="201"/>
      <c r="D25" s="202"/>
      <c r="E25" s="198"/>
      <c r="F25" s="247"/>
      <c r="G25" s="247"/>
      <c r="H25" s="247"/>
      <c r="I25" s="247"/>
      <c r="J25" s="247"/>
      <c r="K25" s="247"/>
      <c r="L25" s="239"/>
    </row>
    <row r="26" spans="1:12">
      <c r="A26" s="194"/>
      <c r="B26" s="200"/>
      <c r="C26" s="201"/>
      <c r="D26" s="202" t="s">
        <v>106</v>
      </c>
      <c r="E26" s="198"/>
      <c r="F26" s="203" t="s">
        <v>36</v>
      </c>
      <c r="G26" s="203"/>
      <c r="H26" s="203" t="s">
        <v>36</v>
      </c>
      <c r="I26" s="203" t="s">
        <v>36</v>
      </c>
      <c r="J26" s="203"/>
      <c r="K26" s="203"/>
      <c r="L26" s="239"/>
    </row>
    <row r="27" spans="1:12">
      <c r="A27" s="194"/>
      <c r="B27" s="200"/>
      <c r="C27" s="201"/>
      <c r="D27" s="202" t="s">
        <v>129</v>
      </c>
      <c r="E27" s="198"/>
      <c r="F27" s="203"/>
      <c r="G27" s="203" t="s">
        <v>36</v>
      </c>
      <c r="H27" s="203"/>
      <c r="I27" s="203"/>
      <c r="J27" s="203" t="s">
        <v>36</v>
      </c>
      <c r="K27" s="203" t="s">
        <v>36</v>
      </c>
      <c r="L27" s="239"/>
    </row>
    <row r="28" spans="1:12">
      <c r="A28" s="194"/>
      <c r="B28" s="200" t="s">
        <v>118</v>
      </c>
      <c r="C28" s="201"/>
      <c r="D28" s="202"/>
      <c r="E28" s="198"/>
      <c r="F28" s="248"/>
      <c r="G28" s="248"/>
      <c r="H28" s="248"/>
      <c r="I28" s="248"/>
      <c r="J28" s="248"/>
      <c r="K28" s="248"/>
      <c r="L28" s="239"/>
    </row>
    <row r="29" spans="1:12">
      <c r="A29" s="194"/>
      <c r="B29" s="200"/>
      <c r="C29" s="201"/>
      <c r="D29" s="202" t="s">
        <v>106</v>
      </c>
      <c r="E29" s="198"/>
      <c r="F29" s="203" t="s">
        <v>36</v>
      </c>
      <c r="G29" s="203"/>
      <c r="H29" s="203" t="s">
        <v>36</v>
      </c>
      <c r="I29" s="203" t="s">
        <v>36</v>
      </c>
      <c r="J29" s="203"/>
      <c r="K29" s="203"/>
      <c r="L29" s="239"/>
    </row>
    <row r="30" spans="1:12">
      <c r="A30" s="194"/>
      <c r="B30" s="200"/>
      <c r="C30" s="201"/>
      <c r="D30" s="202" t="s">
        <v>129</v>
      </c>
      <c r="E30" s="198"/>
      <c r="F30" s="203"/>
      <c r="G30" s="203" t="s">
        <v>36</v>
      </c>
      <c r="H30" s="203"/>
      <c r="I30" s="203"/>
      <c r="J30" s="203" t="s">
        <v>36</v>
      </c>
      <c r="K30" s="203" t="s">
        <v>36</v>
      </c>
      <c r="L30" s="239"/>
    </row>
    <row r="31" spans="1:12">
      <c r="A31" s="194"/>
      <c r="B31" s="200" t="s">
        <v>156</v>
      </c>
      <c r="C31" s="201"/>
      <c r="D31" s="202"/>
      <c r="E31" s="198"/>
      <c r="F31" s="247"/>
      <c r="G31" s="247"/>
      <c r="H31" s="247"/>
      <c r="I31" s="247"/>
      <c r="J31" s="247"/>
      <c r="K31" s="247"/>
      <c r="L31" s="239"/>
    </row>
    <row r="32" spans="1:12">
      <c r="A32" s="194"/>
      <c r="B32" s="200"/>
      <c r="C32" s="201"/>
      <c r="D32" s="202" t="s">
        <v>106</v>
      </c>
      <c r="E32" s="198"/>
      <c r="F32" s="203" t="s">
        <v>36</v>
      </c>
      <c r="G32" s="203"/>
      <c r="H32" s="203" t="s">
        <v>36</v>
      </c>
      <c r="I32" s="203" t="s">
        <v>36</v>
      </c>
      <c r="J32" s="203"/>
      <c r="K32" s="203"/>
      <c r="L32" s="239"/>
    </row>
    <row r="33" spans="1:21">
      <c r="A33" s="194"/>
      <c r="B33" s="200"/>
      <c r="C33" s="201"/>
      <c r="D33" s="202" t="s">
        <v>129</v>
      </c>
      <c r="E33" s="198"/>
      <c r="F33" s="203"/>
      <c r="G33" s="203" t="s">
        <v>36</v>
      </c>
      <c r="H33" s="203"/>
      <c r="I33" s="203"/>
      <c r="J33" s="203" t="s">
        <v>36</v>
      </c>
      <c r="K33" s="203" t="s">
        <v>36</v>
      </c>
      <c r="L33" s="239"/>
    </row>
    <row r="34" spans="1:21" ht="15.75" thickBot="1">
      <c r="A34" s="194"/>
      <c r="B34" s="200"/>
      <c r="C34" s="201"/>
      <c r="D34" s="202"/>
      <c r="E34" s="198"/>
      <c r="F34" s="247"/>
      <c r="G34" s="247"/>
      <c r="H34" s="247"/>
      <c r="I34" s="247"/>
      <c r="J34" s="247"/>
      <c r="K34" s="247"/>
      <c r="L34" s="239"/>
    </row>
    <row r="35" spans="1:21">
      <c r="A35" s="206" t="s">
        <v>34</v>
      </c>
      <c r="B35" s="207" t="s">
        <v>35</v>
      </c>
      <c r="C35" s="208"/>
      <c r="D35" s="197"/>
      <c r="E35" s="249"/>
      <c r="F35" s="247"/>
      <c r="G35" s="247"/>
      <c r="H35" s="247"/>
      <c r="I35" s="247"/>
      <c r="J35" s="247"/>
      <c r="K35" s="247"/>
    </row>
    <row r="36" spans="1:21">
      <c r="A36" s="209"/>
      <c r="B36" s="207"/>
      <c r="C36" s="208"/>
      <c r="D36" s="197" t="s">
        <v>84</v>
      </c>
      <c r="E36" s="249"/>
      <c r="F36" s="203" t="s">
        <v>36</v>
      </c>
      <c r="G36" s="203"/>
      <c r="H36" s="203"/>
      <c r="I36" s="203"/>
      <c r="J36" s="203"/>
      <c r="K36" s="203"/>
    </row>
    <row r="37" spans="1:21">
      <c r="A37" s="209"/>
      <c r="B37" s="207"/>
      <c r="C37" s="208"/>
      <c r="D37" s="197" t="s">
        <v>157</v>
      </c>
      <c r="E37" s="249"/>
      <c r="F37" s="203"/>
      <c r="G37" s="203" t="s">
        <v>36</v>
      </c>
      <c r="H37" s="203"/>
      <c r="I37" s="203"/>
      <c r="J37" s="203"/>
      <c r="K37" s="203"/>
    </row>
    <row r="38" spans="1:21">
      <c r="A38" s="209"/>
      <c r="B38" s="207"/>
      <c r="C38" s="208"/>
      <c r="D38" s="197" t="s">
        <v>158</v>
      </c>
      <c r="E38" s="249"/>
      <c r="F38" s="203"/>
      <c r="G38" s="203"/>
      <c r="H38" s="203" t="s">
        <v>36</v>
      </c>
      <c r="I38" s="203"/>
      <c r="J38" s="203"/>
      <c r="K38" s="203"/>
    </row>
    <row r="39" spans="1:21">
      <c r="A39" s="209"/>
      <c r="B39" s="207"/>
      <c r="C39" s="208"/>
      <c r="D39" s="197" t="s">
        <v>281</v>
      </c>
      <c r="E39" s="249"/>
      <c r="F39" s="203"/>
      <c r="G39" s="203"/>
      <c r="H39" s="203"/>
      <c r="I39" s="203" t="s">
        <v>36</v>
      </c>
      <c r="J39" s="203"/>
      <c r="K39" s="203"/>
    </row>
    <row r="40" spans="1:21">
      <c r="A40" s="209"/>
      <c r="B40" s="207"/>
      <c r="C40" s="250"/>
      <c r="D40" s="197" t="s">
        <v>159</v>
      </c>
      <c r="E40" s="249"/>
      <c r="F40" s="203"/>
      <c r="G40" s="203"/>
      <c r="H40" s="203"/>
      <c r="I40" s="203"/>
      <c r="J40" s="203" t="s">
        <v>36</v>
      </c>
      <c r="K40" s="203"/>
    </row>
    <row r="41" spans="1:21">
      <c r="A41" s="209"/>
      <c r="B41" s="251"/>
      <c r="C41" s="252"/>
      <c r="D41" s="202" t="s">
        <v>160</v>
      </c>
      <c r="E41" s="249"/>
      <c r="F41" s="203"/>
      <c r="G41" s="203"/>
      <c r="H41" s="203"/>
      <c r="I41" s="203"/>
      <c r="J41" s="203"/>
      <c r="K41" s="203" t="s">
        <v>36</v>
      </c>
    </row>
    <row r="42" spans="1:21" ht="15.75" thickBot="1">
      <c r="A42" s="194"/>
      <c r="B42" s="208"/>
      <c r="C42" s="253"/>
      <c r="D42" s="254"/>
      <c r="E42" s="254"/>
      <c r="F42" s="108"/>
      <c r="G42" s="108"/>
      <c r="H42" s="108"/>
      <c r="I42" s="108"/>
      <c r="J42" s="108"/>
      <c r="K42" s="108"/>
    </row>
    <row r="43" spans="1:21" ht="15.75" thickTop="1">
      <c r="A43" s="206" t="s">
        <v>18</v>
      </c>
      <c r="B43" s="394" t="s">
        <v>19</v>
      </c>
      <c r="C43" s="428"/>
      <c r="D43" s="428"/>
      <c r="E43" s="212"/>
      <c r="F43" s="255" t="s">
        <v>20</v>
      </c>
      <c r="G43" s="255" t="s">
        <v>22</v>
      </c>
      <c r="H43" s="255" t="s">
        <v>22</v>
      </c>
      <c r="I43" s="255" t="s">
        <v>22</v>
      </c>
      <c r="J43" s="255" t="s">
        <v>22</v>
      </c>
      <c r="K43" s="255" t="s">
        <v>22</v>
      </c>
    </row>
    <row r="44" spans="1:21">
      <c r="A44" s="240"/>
      <c r="B44" s="419" t="s">
        <v>23</v>
      </c>
      <c r="C44" s="395"/>
      <c r="D44" s="395"/>
      <c r="E44" s="214"/>
      <c r="F44" s="215" t="s">
        <v>37</v>
      </c>
      <c r="G44" s="215" t="s">
        <v>37</v>
      </c>
      <c r="H44" s="215" t="s">
        <v>37</v>
      </c>
      <c r="I44" s="215" t="s">
        <v>37</v>
      </c>
      <c r="J44" s="215" t="s">
        <v>37</v>
      </c>
      <c r="K44" s="215" t="s">
        <v>37</v>
      </c>
    </row>
    <row r="45" spans="1:21" ht="76.5">
      <c r="A45" s="240"/>
      <c r="B45" s="419" t="s">
        <v>24</v>
      </c>
      <c r="C45" s="395"/>
      <c r="D45" s="395"/>
      <c r="E45" s="216"/>
      <c r="F45" s="217">
        <v>44691</v>
      </c>
      <c r="G45" s="217">
        <v>44692</v>
      </c>
      <c r="H45" s="217">
        <v>44693</v>
      </c>
      <c r="I45" s="217">
        <v>44694</v>
      </c>
      <c r="J45" s="217">
        <v>44695</v>
      </c>
      <c r="K45" s="217">
        <v>44696</v>
      </c>
    </row>
    <row r="46" spans="1:21" ht="15.75" thickBot="1">
      <c r="A46" s="240"/>
      <c r="B46" s="420" t="s">
        <v>25</v>
      </c>
      <c r="C46" s="421"/>
      <c r="D46" s="421"/>
      <c r="E46" s="256"/>
      <c r="F46" s="257"/>
      <c r="G46" s="257"/>
      <c r="H46" s="257"/>
      <c r="I46" s="257"/>
      <c r="J46" s="257"/>
      <c r="K46" s="257"/>
    </row>
    <row r="47" spans="1:21" ht="15.75" thickTop="1">
      <c r="A47" s="241"/>
      <c r="U47" s="225"/>
    </row>
    <row r="48" spans="1:21">
      <c r="A48" s="241"/>
    </row>
    <row r="49" spans="1:27">
      <c r="A49" s="241"/>
      <c r="AA49" s="224"/>
    </row>
    <row r="50" spans="1:27">
      <c r="A50" s="241"/>
    </row>
    <row r="51" spans="1:27">
      <c r="A51" s="241"/>
      <c r="B51" s="402" t="s">
        <v>163</v>
      </c>
      <c r="C51" s="403"/>
      <c r="D51" s="403"/>
      <c r="E51" s="403"/>
      <c r="F51" s="403"/>
      <c r="G51" s="403"/>
      <c r="H51" s="403"/>
      <c r="I51" s="403"/>
    </row>
    <row r="52" spans="1:27" ht="15.75" thickBot="1">
      <c r="A52" s="241"/>
    </row>
    <row r="53" spans="1:27">
      <c r="A53" s="241"/>
      <c r="B53" s="397" t="s">
        <v>161</v>
      </c>
    </row>
    <row r="54" spans="1:27">
      <c r="A54" s="241"/>
      <c r="B54" s="398"/>
      <c r="C54" s="234" t="s">
        <v>151</v>
      </c>
      <c r="D54" s="235"/>
      <c r="E54" s="236"/>
      <c r="F54" s="400"/>
      <c r="G54" s="238"/>
      <c r="H54" s="238"/>
      <c r="I54" s="238"/>
    </row>
    <row r="55" spans="1:27">
      <c r="A55" s="241"/>
      <c r="B55" s="398"/>
      <c r="C55" s="234"/>
      <c r="D55" s="235"/>
      <c r="E55" s="236" t="s">
        <v>152</v>
      </c>
      <c r="F55" s="401"/>
      <c r="G55" s="238" t="s">
        <v>36</v>
      </c>
      <c r="H55" s="108"/>
      <c r="I55" s="108"/>
    </row>
    <row r="56" spans="1:27">
      <c r="B56" s="398"/>
      <c r="C56" s="234"/>
      <c r="D56" s="235"/>
      <c r="E56" s="236" t="s">
        <v>153</v>
      </c>
      <c r="F56" s="401"/>
      <c r="G56" s="238"/>
      <c r="H56" s="238"/>
      <c r="I56" s="238" t="s">
        <v>36</v>
      </c>
    </row>
    <row r="57" spans="1:27" ht="15.75" thickBot="1">
      <c r="A57" s="241"/>
      <c r="B57" s="399"/>
      <c r="C57" s="234"/>
      <c r="D57" s="235"/>
      <c r="E57" s="236" t="s">
        <v>154</v>
      </c>
      <c r="F57" s="401"/>
      <c r="G57" s="238"/>
      <c r="H57" s="238" t="s">
        <v>36</v>
      </c>
      <c r="I57" s="238"/>
    </row>
    <row r="58" spans="1:27" ht="15.75" thickBot="1">
      <c r="A58" s="241"/>
      <c r="B58" s="397" t="s">
        <v>34</v>
      </c>
      <c r="C58" s="229"/>
      <c r="D58" s="242"/>
      <c r="E58" s="243"/>
      <c r="F58" s="401"/>
      <c r="G58" s="238"/>
      <c r="H58" s="238"/>
      <c r="I58" s="238"/>
    </row>
    <row r="59" spans="1:27" ht="15.75" thickTop="1">
      <c r="B59" s="398"/>
      <c r="C59" s="244" t="s">
        <v>35</v>
      </c>
      <c r="D59" s="245"/>
      <c r="E59" s="246"/>
      <c r="F59" s="401"/>
      <c r="G59" s="238"/>
      <c r="H59" s="238"/>
      <c r="I59" s="238"/>
    </row>
    <row r="60" spans="1:27">
      <c r="B60" s="398"/>
      <c r="C60" s="234"/>
      <c r="D60" s="235"/>
      <c r="E60" s="236" t="s">
        <v>84</v>
      </c>
      <c r="F60" s="401"/>
      <c r="G60" s="238" t="s">
        <v>36</v>
      </c>
      <c r="H60" s="108"/>
      <c r="I60" s="108"/>
    </row>
    <row r="61" spans="1:27">
      <c r="B61" s="398"/>
      <c r="C61" s="234"/>
      <c r="D61" s="235"/>
      <c r="E61" s="236" t="s">
        <v>162</v>
      </c>
      <c r="F61" s="401"/>
      <c r="G61" s="238"/>
      <c r="H61" s="238" t="s">
        <v>36</v>
      </c>
      <c r="I61" s="238" t="s">
        <v>36</v>
      </c>
    </row>
    <row r="62" spans="1:27">
      <c r="B62" s="398"/>
      <c r="C62" s="234"/>
      <c r="D62" s="235"/>
      <c r="E62" s="236"/>
      <c r="F62" s="237"/>
      <c r="G62" s="238"/>
      <c r="H62" s="238"/>
      <c r="I62" s="238"/>
    </row>
  </sheetData>
  <mergeCells count="31">
    <mergeCell ref="O2:V2"/>
    <mergeCell ref="O4:V4"/>
    <mergeCell ref="C5:V5"/>
    <mergeCell ref="R6:V6"/>
    <mergeCell ref="R7:V7"/>
    <mergeCell ref="C7:E7"/>
    <mergeCell ref="F7:N7"/>
    <mergeCell ref="B43:D43"/>
    <mergeCell ref="A6:B6"/>
    <mergeCell ref="O3:Q3"/>
    <mergeCell ref="A4:B4"/>
    <mergeCell ref="C4:D4"/>
    <mergeCell ref="O6:Q6"/>
    <mergeCell ref="F4:N4"/>
    <mergeCell ref="A5:B5"/>
    <mergeCell ref="B53:B57"/>
    <mergeCell ref="B58:B62"/>
    <mergeCell ref="F54:F61"/>
    <mergeCell ref="B51:I51"/>
    <mergeCell ref="A2:B2"/>
    <mergeCell ref="C2:E2"/>
    <mergeCell ref="F2:N2"/>
    <mergeCell ref="A3:B3"/>
    <mergeCell ref="C3:E3"/>
    <mergeCell ref="F3:N3"/>
    <mergeCell ref="B44:D44"/>
    <mergeCell ref="B45:D45"/>
    <mergeCell ref="B46:D46"/>
    <mergeCell ref="C6:E6"/>
    <mergeCell ref="F6:N6"/>
    <mergeCell ref="A7:B7"/>
  </mergeCells>
  <phoneticPr fontId="13" type="noConversion"/>
  <dataValidations count="3">
    <dataValidation type="list" allowBlank="1" showInputMessage="1" showErrorMessage="1" sqref="G54:I54 G55 G56:I59 G36:K41 H24:K24 G11:K12 G14 H14:K15 G22:K23 G17:K19 H20:L20 L21:L25 G26:L27 L28 G29:L30 G32:L33 L31 L34 G60 G61:I62 F10:F41" xr:uid="{00000000-0002-0000-0B00-000000000000}">
      <formula1>" ,O"</formula1>
    </dataValidation>
    <dataValidation type="list" allowBlank="1" showInputMessage="1" showErrorMessage="1" sqref="F44:K44" xr:uid="{00000000-0002-0000-0B00-000001000000}">
      <formula1>"P,F"</formula1>
    </dataValidation>
    <dataValidation type="list" allowBlank="1" showInputMessage="1" showErrorMessage="1" sqref="F43:K43" xr:uid="{00000000-0002-0000-0B00-000002000000}">
      <formula1>"N,A,B"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FunctionList</vt:lpstr>
      <vt:lpstr>Test Report</vt:lpstr>
      <vt:lpstr>Đăng ký</vt:lpstr>
      <vt:lpstr>Đăng nhập</vt:lpstr>
      <vt:lpstr>Chỉnh sửa thông tin người dùng</vt:lpstr>
      <vt:lpstr>Thêm môn học</vt:lpstr>
      <vt:lpstr>Thêm lớp tín chỉ</vt:lpstr>
      <vt:lpstr>Thêm ca thi</vt:lpstr>
      <vt:lpstr>Thêm câu hỏi</vt:lpstr>
      <vt:lpstr>Thêm đề thi</vt:lpstr>
      <vt:lpstr>'Đăng nhập'!Print_Area</vt:lpstr>
      <vt:lpstr>FunctionList!Print_Area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Đình Phước</dc:creator>
  <cp:lastModifiedBy>Lộc Lê Quang</cp:lastModifiedBy>
  <cp:lastPrinted>2021-11-14T10:41:47Z</cp:lastPrinted>
  <dcterms:created xsi:type="dcterms:W3CDTF">2007-10-09T09:39:48Z</dcterms:created>
  <dcterms:modified xsi:type="dcterms:W3CDTF">2023-10-18T08:37:10Z</dcterms:modified>
</cp:coreProperties>
</file>