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arangus Dan\TIC\"/>
    </mc:Choice>
  </mc:AlternateContent>
  <bookViews>
    <workbookView xWindow="0" yWindow="0" windowWidth="19200" windowHeight="11370" xr2:uid="{1E004840-9CB3-498F-AF93-BF750EC2A469}"/>
  </bookViews>
  <sheets>
    <sheet name="General" sheetId="1" r:id="rId1"/>
    <sheet name="Personal" sheetId="2" r:id="rId2"/>
  </sheets>
  <definedNames>
    <definedName name="Categorii">Personal!$H$5:$H$9</definedName>
    <definedName name="Tarif_orar">Personal!$I$5:$I$9</definedName>
    <definedName name="Tarife">Personal!$H$4:$I$9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2" l="1"/>
  <c r="F10" i="2" s="1"/>
  <c r="F11" i="2" s="1"/>
  <c r="F6" i="2"/>
  <c r="F7" i="2"/>
  <c r="F8" i="2"/>
  <c r="F9" i="2"/>
  <c r="F5" i="2"/>
  <c r="E6" i="2"/>
  <c r="E7" i="2"/>
  <c r="E8" i="2"/>
  <c r="E9" i="2"/>
  <c r="E5" i="2"/>
  <c r="B9" i="1"/>
  <c r="F9" i="1"/>
  <c r="F11" i="1" s="1"/>
  <c r="E7" i="1" s="1"/>
  <c r="E5" i="1" l="1"/>
  <c r="B5" i="1"/>
  <c r="E8" i="1"/>
  <c r="E9" i="1"/>
  <c r="E6" i="1"/>
</calcChain>
</file>

<file path=xl/sharedStrings.xml><?xml version="1.0" encoding="utf-8"?>
<sst xmlns="http://schemas.openxmlformats.org/spreadsheetml/2006/main" count="47" uniqueCount="31">
  <si>
    <t>Buget si cheltuieli</t>
  </si>
  <si>
    <t>Categorii de cheltuieli</t>
  </si>
  <si>
    <t>Buget total</t>
  </si>
  <si>
    <t>Cheltuieli totale</t>
  </si>
  <si>
    <t>Diferenta</t>
  </si>
  <si>
    <t>CHELTUIELI PLANIFICATE</t>
  </si>
  <si>
    <t>CHELTUIELI EFECTUATE</t>
  </si>
  <si>
    <t>(1) Personal</t>
  </si>
  <si>
    <t>(2) Deplasari</t>
  </si>
  <si>
    <t>(3) Logistica</t>
  </si>
  <si>
    <t>(4)Subcontractare</t>
  </si>
  <si>
    <t>(5) Cheltuieli indirecte</t>
  </si>
  <si>
    <t>25% din (1) + (2) + (3)</t>
  </si>
  <si>
    <t>Total</t>
  </si>
  <si>
    <t>Nr.</t>
  </si>
  <si>
    <t>Nume</t>
  </si>
  <si>
    <t>Cheltuieli de personal</t>
  </si>
  <si>
    <t>Categorie</t>
  </si>
  <si>
    <t>Numar ore</t>
  </si>
  <si>
    <t>Tarif orar</t>
  </si>
  <si>
    <t>Ion Ionescu</t>
  </si>
  <si>
    <t>Petre Georgescu</t>
  </si>
  <si>
    <t>Maria Pop</t>
  </si>
  <si>
    <t>Ileana Stan</t>
  </si>
  <si>
    <t>George Ilie</t>
  </si>
  <si>
    <t>Tudor Dinu</t>
  </si>
  <si>
    <t>Cercetator</t>
  </si>
  <si>
    <t>Cercetator gr.I</t>
  </si>
  <si>
    <t>Cercetator gr.II</t>
  </si>
  <si>
    <t>Asistent cercetare</t>
  </si>
  <si>
    <t>Cercetator gr.III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</si>
</sst>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lei&quot;_-;\-* #,##0.00\ &quot;lei&quot;_-;_-* &quot;-&quot;??\ &quot;lei&quot;_-;_-@_-"/>
    <numFmt numFmtId="43" formatCode="_-* #,##0.00\ _l_e_i_-;\-* #,##0.00\ _l_e_i_-;_-* &quot;-&quot;??\ _l_e_i_-;_-@_-"/>
    <numFmt numFmtId="165" formatCode="0.0%"/>
    <numFmt numFmtId="170" formatCode="[$RON]\ #,##0.00"/>
  </numFmts>
  <fonts count="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11"/>
      <color theme="4" tint="-0.249977111117893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/>
      <bottom style="double">
        <color theme="4"/>
      </bottom>
      <diagonal/>
    </border>
  </borders>
  <cellStyleXfs count="11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4" fillId="2" borderId="0" xfId="3" applyAlignment="1">
      <alignment horizontal="center"/>
    </xf>
    <xf numFmtId="0" fontId="1" fillId="8" borderId="0" xfId="9" applyAlignment="1">
      <alignment horizontal="center"/>
    </xf>
    <xf numFmtId="0" fontId="1" fillId="8" borderId="0" xfId="9"/>
    <xf numFmtId="0" fontId="1" fillId="9" borderId="0" xfId="10"/>
    <xf numFmtId="0" fontId="1" fillId="8" borderId="0" xfId="9" applyAlignment="1">
      <alignment horizontal="center" vertical="center"/>
    </xf>
    <xf numFmtId="0" fontId="1" fillId="9" borderId="0" xfId="10" applyAlignment="1">
      <alignment horizontal="center" vertical="center"/>
    </xf>
    <xf numFmtId="0" fontId="4" fillId="7" borderId="0" xfId="8" applyAlignment="1">
      <alignment horizontal="center" vertical="center"/>
    </xf>
    <xf numFmtId="0" fontId="2" fillId="9" borderId="0" xfId="10" applyFont="1" applyAlignment="1">
      <alignment horizontal="center" vertical="center"/>
    </xf>
    <xf numFmtId="0" fontId="3" fillId="9" borderId="0" xfId="10" applyFont="1" applyAlignment="1">
      <alignment horizontal="center" vertical="center"/>
    </xf>
    <xf numFmtId="0" fontId="4" fillId="2" borderId="0" xfId="3" applyAlignment="1">
      <alignment horizontal="center" vertical="center"/>
    </xf>
    <xf numFmtId="0" fontId="0" fillId="0" borderId="0" xfId="0" applyAlignment="1">
      <alignment vertical="center"/>
    </xf>
    <xf numFmtId="0" fontId="5" fillId="8" borderId="0" xfId="9" applyFont="1" applyAlignment="1">
      <alignment horizontal="center" vertical="center"/>
    </xf>
    <xf numFmtId="0" fontId="1" fillId="8" borderId="0" xfId="9" applyFont="1" applyAlignment="1">
      <alignment horizontal="center" vertical="center"/>
    </xf>
    <xf numFmtId="0" fontId="4" fillId="2" borderId="0" xfId="3"/>
    <xf numFmtId="0" fontId="4" fillId="6" borderId="0" xfId="7"/>
    <xf numFmtId="0" fontId="4" fillId="7" borderId="0" xfId="8"/>
    <xf numFmtId="0" fontId="4" fillId="5" borderId="0" xfId="6"/>
    <xf numFmtId="0" fontId="4" fillId="4" borderId="0" xfId="5"/>
    <xf numFmtId="0" fontId="1" fillId="10" borderId="0" xfId="9" applyFill="1"/>
    <xf numFmtId="0" fontId="6" fillId="10" borderId="0" xfId="9" applyFont="1" applyFill="1" applyAlignment="1">
      <alignment horizontal="center" vertical="center"/>
    </xf>
    <xf numFmtId="165" fontId="4" fillId="2" borderId="0" xfId="2" applyNumberFormat="1" applyFont="1" applyFill="1"/>
    <xf numFmtId="165" fontId="4" fillId="4" borderId="0" xfId="5" applyNumberFormat="1"/>
    <xf numFmtId="165" fontId="4" fillId="5" borderId="0" xfId="6" applyNumberFormat="1"/>
    <xf numFmtId="165" fontId="4" fillId="6" borderId="0" xfId="7" applyNumberFormat="1"/>
    <xf numFmtId="165" fontId="4" fillId="7" borderId="0" xfId="8" applyNumberFormat="1"/>
    <xf numFmtId="170" fontId="1" fillId="8" borderId="0" xfId="9" applyNumberFormat="1" applyAlignment="1">
      <alignment horizontal="center" vertical="center"/>
    </xf>
    <xf numFmtId="170" fontId="1" fillId="8" borderId="0" xfId="1" applyNumberFormat="1" applyFill="1" applyAlignment="1">
      <alignment horizontal="center" vertical="center"/>
    </xf>
    <xf numFmtId="0" fontId="1" fillId="3" borderId="1" xfId="4" applyBorder="1" applyAlignment="1">
      <alignment horizontal="center"/>
    </xf>
    <xf numFmtId="170" fontId="1" fillId="9" borderId="0" xfId="10" applyNumberFormat="1" applyAlignment="1">
      <alignment horizontal="center" vertical="center"/>
    </xf>
    <xf numFmtId="0" fontId="4" fillId="7" borderId="0" xfId="8" applyAlignment="1">
      <alignment vertical="center"/>
    </xf>
    <xf numFmtId="0" fontId="2" fillId="7" borderId="0" xfId="8" applyFont="1" applyAlignment="1">
      <alignment horizontal="center" vertical="center"/>
    </xf>
    <xf numFmtId="0" fontId="0" fillId="0" borderId="4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6" xfId="0" applyBorder="1"/>
    <xf numFmtId="2" fontId="0" fillId="0" borderId="0" xfId="0" applyNumberFormat="1"/>
    <xf numFmtId="43" fontId="0" fillId="0" borderId="0" xfId="0" applyNumberFormat="1"/>
    <xf numFmtId="170" fontId="1" fillId="8" borderId="0" xfId="9" applyNumberFormat="1"/>
    <xf numFmtId="2" fontId="0" fillId="0" borderId="6" xfId="0" applyNumberFormat="1" applyBorder="1"/>
    <xf numFmtId="43" fontId="0" fillId="0" borderId="6" xfId="0" applyNumberFormat="1" applyBorder="1"/>
  </cellXfs>
  <cellStyles count="11">
    <cellStyle name="20% - Accent5" xfId="9" builtinId="46"/>
    <cellStyle name="60% - Accent1" xfId="4" builtinId="32"/>
    <cellStyle name="60% - Accent5" xfId="10" builtinId="48"/>
    <cellStyle name="Accent1" xfId="3" builtinId="29"/>
    <cellStyle name="Accent2" xfId="5" builtinId="33"/>
    <cellStyle name="Accent3" xfId="6" builtinId="37"/>
    <cellStyle name="Accent4" xfId="7" builtinId="41"/>
    <cellStyle name="Accent5" xfId="8" builtinId="45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2101551028978523"/>
          <c:y val="9.4290187410784182E-2"/>
          <c:w val="0.53004960326240713"/>
          <c:h val="0.7997237187456830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General!$D$5:$D$9</c:f>
              <c:strCache>
                <c:ptCount val="5"/>
                <c:pt idx="0">
                  <c:v>(1) Personal</c:v>
                </c:pt>
                <c:pt idx="1">
                  <c:v>(2) Deplasari</c:v>
                </c:pt>
                <c:pt idx="2">
                  <c:v>(3) Logistica</c:v>
                </c:pt>
                <c:pt idx="3">
                  <c:v>(4)Subcontractare</c:v>
                </c:pt>
                <c:pt idx="4">
                  <c:v>(5) Cheltuieli indirecte</c:v>
                </c:pt>
              </c:strCache>
            </c:strRef>
          </c:cat>
          <c:val>
            <c:numRef>
              <c:f>General!$E$5:$E$9</c:f>
              <c:numCache>
                <c:formatCode>0.0%</c:formatCode>
                <c:ptCount val="5"/>
                <c:pt idx="0">
                  <c:v>0.17167381974248927</c:v>
                </c:pt>
                <c:pt idx="1">
                  <c:v>0.12017167381974249</c:v>
                </c:pt>
                <c:pt idx="2">
                  <c:v>0.34334763948497854</c:v>
                </c:pt>
                <c:pt idx="3">
                  <c:v>0.20600858369098712</c:v>
                </c:pt>
                <c:pt idx="4">
                  <c:v>0.15879828326180256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A6-4AC0-AEA2-C8CBA2A227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11</xdr:row>
      <xdr:rowOff>104775</xdr:rowOff>
    </xdr:from>
    <xdr:to>
      <xdr:col>7</xdr:col>
      <xdr:colOff>19049</xdr:colOff>
      <xdr:row>22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F90E36-0A82-4128-B6F6-55C67AC2F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CE572-9184-4183-A309-4FBFBE225F46}">
  <dimension ref="A3:L11"/>
  <sheetViews>
    <sheetView tabSelected="1" workbookViewId="0">
      <selection activeCell="K6" sqref="K6"/>
    </sheetView>
  </sheetViews>
  <sheetFormatPr defaultRowHeight="15" x14ac:dyDescent="0.25"/>
  <cols>
    <col min="1" max="1" width="8" customWidth="1"/>
    <col min="2" max="2" width="30.7109375" customWidth="1"/>
    <col min="3" max="3" width="8.140625" customWidth="1"/>
    <col min="4" max="4" width="20" customWidth="1"/>
    <col min="5" max="6" width="10" customWidth="1"/>
    <col min="9" max="9" width="20" customWidth="1"/>
    <col min="10" max="11" width="10" customWidth="1"/>
  </cols>
  <sheetData>
    <row r="3" spans="1:12" x14ac:dyDescent="0.25">
      <c r="A3" s="2" t="s">
        <v>0</v>
      </c>
      <c r="B3" s="2"/>
      <c r="C3" s="2"/>
      <c r="D3" s="29" t="s">
        <v>1</v>
      </c>
      <c r="E3" s="29"/>
      <c r="F3" s="29"/>
      <c r="G3" s="29"/>
      <c r="H3" s="29"/>
      <c r="I3" s="29"/>
      <c r="J3" s="29"/>
      <c r="K3" s="29"/>
      <c r="L3" s="29"/>
    </row>
    <row r="4" spans="1:12" x14ac:dyDescent="0.25">
      <c r="A4" s="7"/>
      <c r="B4" s="9" t="s">
        <v>2</v>
      </c>
      <c r="C4" s="10"/>
      <c r="D4" s="3" t="s">
        <v>5</v>
      </c>
      <c r="E4" s="3"/>
      <c r="F4" s="3"/>
      <c r="G4" s="3"/>
      <c r="H4" s="4"/>
      <c r="I4" s="3" t="s">
        <v>6</v>
      </c>
      <c r="J4" s="3"/>
      <c r="K4" s="3"/>
      <c r="L4" s="3"/>
    </row>
    <row r="5" spans="1:12" x14ac:dyDescent="0.25">
      <c r="A5" s="7"/>
      <c r="B5" s="28">
        <f xml:space="preserve"> F11</f>
        <v>58250</v>
      </c>
      <c r="C5" s="10"/>
      <c r="D5" s="14" t="s">
        <v>7</v>
      </c>
      <c r="E5" s="22">
        <f xml:space="preserve"> F5 / F11</f>
        <v>0.17167381974248927</v>
      </c>
      <c r="F5" s="21">
        <v>10000</v>
      </c>
      <c r="G5" s="4"/>
      <c r="H5" s="4"/>
      <c r="I5" s="14" t="s">
        <v>7</v>
      </c>
      <c r="J5" s="15"/>
      <c r="K5" s="20"/>
      <c r="L5" s="4"/>
    </row>
    <row r="6" spans="1:12" x14ac:dyDescent="0.25">
      <c r="A6" s="7"/>
      <c r="B6" s="9" t="s">
        <v>3</v>
      </c>
      <c r="C6" s="10"/>
      <c r="D6" s="14" t="s">
        <v>8</v>
      </c>
      <c r="E6" s="23">
        <f xml:space="preserve"> F6 / F11</f>
        <v>0.12017167381974249</v>
      </c>
      <c r="F6" s="21">
        <v>7000</v>
      </c>
      <c r="G6" s="4"/>
      <c r="H6" s="4"/>
      <c r="I6" s="14" t="s">
        <v>8</v>
      </c>
      <c r="J6" s="19"/>
      <c r="K6" s="20"/>
      <c r="L6" s="4"/>
    </row>
    <row r="7" spans="1:12" x14ac:dyDescent="0.25">
      <c r="A7" s="7"/>
      <c r="B7" s="8"/>
      <c r="C7" s="10"/>
      <c r="D7" s="14" t="s">
        <v>9</v>
      </c>
      <c r="E7" s="24">
        <f xml:space="preserve"> F7 / F11</f>
        <v>0.34334763948497854</v>
      </c>
      <c r="F7" s="21">
        <v>20000</v>
      </c>
      <c r="G7" s="4"/>
      <c r="H7" s="4"/>
      <c r="I7" s="14" t="s">
        <v>9</v>
      </c>
      <c r="J7" s="18"/>
      <c r="K7" s="20"/>
      <c r="L7" s="4"/>
    </row>
    <row r="8" spans="1:12" x14ac:dyDescent="0.25">
      <c r="A8" s="7"/>
      <c r="B8" s="9" t="s">
        <v>4</v>
      </c>
      <c r="C8" s="10"/>
      <c r="D8" s="14" t="s">
        <v>10</v>
      </c>
      <c r="E8" s="25">
        <f xml:space="preserve"> F8 / F11</f>
        <v>0.20600858369098712</v>
      </c>
      <c r="F8" s="21">
        <v>12000</v>
      </c>
      <c r="G8" s="4"/>
      <c r="H8" s="4"/>
      <c r="I8" s="14" t="s">
        <v>10</v>
      </c>
      <c r="J8" s="16"/>
      <c r="K8" s="20"/>
      <c r="L8" s="4"/>
    </row>
    <row r="9" spans="1:12" x14ac:dyDescent="0.25">
      <c r="A9" s="7"/>
      <c r="B9" s="27">
        <f xml:space="preserve"> ABS(B5 - B7)</f>
        <v>58250</v>
      </c>
      <c r="C9" s="7"/>
      <c r="D9" s="14" t="s">
        <v>11</v>
      </c>
      <c r="E9" s="26">
        <f xml:space="preserve"> F9 / F11</f>
        <v>0.15879828326180256</v>
      </c>
      <c r="F9" s="21">
        <f xml:space="preserve"> (F5 + F6 + F7) * 25 / 100</f>
        <v>9250</v>
      </c>
      <c r="G9" s="4"/>
      <c r="H9" s="4"/>
      <c r="I9" s="14" t="s">
        <v>11</v>
      </c>
      <c r="J9" s="17"/>
      <c r="K9" s="20"/>
      <c r="L9" s="4"/>
    </row>
    <row r="10" spans="1:12" x14ac:dyDescent="0.25">
      <c r="A10" s="5"/>
      <c r="B10" s="30"/>
      <c r="C10" s="5"/>
      <c r="D10" s="13" t="s">
        <v>12</v>
      </c>
      <c r="E10" s="4"/>
      <c r="F10" s="4"/>
      <c r="G10" s="4"/>
      <c r="H10" s="4"/>
      <c r="I10" s="13" t="s">
        <v>12</v>
      </c>
      <c r="J10" s="4"/>
      <c r="K10" s="4"/>
      <c r="L10" s="4"/>
    </row>
    <row r="11" spans="1:12" x14ac:dyDescent="0.25">
      <c r="A11" s="5"/>
      <c r="B11" s="5"/>
      <c r="C11" s="5"/>
      <c r="D11" s="14" t="s">
        <v>13</v>
      </c>
      <c r="E11" s="4"/>
      <c r="F11" s="5">
        <f xml:space="preserve">  F5 + F6 + F7 + F8 + F9</f>
        <v>58250</v>
      </c>
      <c r="G11" s="4"/>
      <c r="H11" s="4"/>
      <c r="I11" s="6" t="s">
        <v>13</v>
      </c>
      <c r="J11" s="4"/>
      <c r="K11" s="5"/>
      <c r="L11" s="4"/>
    </row>
  </sheetData>
  <mergeCells count="4">
    <mergeCell ref="A3:C3"/>
    <mergeCell ref="D4:G4"/>
    <mergeCell ref="I4:L4"/>
    <mergeCell ref="D3:L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0898C-0D84-4E48-87EF-B032989E56A7}">
  <dimension ref="A3:J11"/>
  <sheetViews>
    <sheetView workbookViewId="0">
      <selection activeCell="D14" sqref="D14"/>
    </sheetView>
  </sheetViews>
  <sheetFormatPr defaultRowHeight="15" x14ac:dyDescent="0.25"/>
  <cols>
    <col min="2" max="2" width="20.140625" customWidth="1"/>
    <col min="3" max="3" width="22" customWidth="1"/>
    <col min="4" max="4" width="21" customWidth="1"/>
    <col min="5" max="5" width="17.28515625" customWidth="1"/>
    <col min="6" max="6" width="18.28515625" customWidth="1"/>
    <col min="8" max="8" width="20" customWidth="1"/>
  </cols>
  <sheetData>
    <row r="3" spans="1:10" x14ac:dyDescent="0.25">
      <c r="A3" s="31"/>
      <c r="B3" s="32" t="s">
        <v>16</v>
      </c>
      <c r="C3" s="32"/>
      <c r="D3" s="31"/>
      <c r="E3" s="31"/>
      <c r="F3" s="31"/>
      <c r="G3" s="12"/>
      <c r="H3" s="12"/>
      <c r="I3" s="12"/>
      <c r="J3" s="12"/>
    </row>
    <row r="4" spans="1:10" x14ac:dyDescent="0.25">
      <c r="A4" s="6" t="s">
        <v>14</v>
      </c>
      <c r="B4" s="6" t="s">
        <v>15</v>
      </c>
      <c r="C4" s="6" t="s">
        <v>17</v>
      </c>
      <c r="D4" s="6" t="s">
        <v>18</v>
      </c>
      <c r="E4" s="6" t="s">
        <v>19</v>
      </c>
      <c r="F4" s="6" t="s">
        <v>13</v>
      </c>
      <c r="G4" s="33"/>
      <c r="H4" s="11" t="s">
        <v>17</v>
      </c>
      <c r="I4" s="11" t="s">
        <v>19</v>
      </c>
    </row>
    <row r="5" spans="1:10" x14ac:dyDescent="0.25">
      <c r="A5" s="1">
        <v>1</v>
      </c>
      <c r="B5" t="s">
        <v>20</v>
      </c>
      <c r="C5" t="s">
        <v>27</v>
      </c>
      <c r="D5">
        <v>10</v>
      </c>
      <c r="E5" s="40">
        <f>INDEX(Tarif_orar,MATCH(C5,Categorii,0))</f>
        <v>300</v>
      </c>
      <c r="F5" s="41">
        <f>D5*E5</f>
        <v>3000</v>
      </c>
      <c r="H5" s="34" t="s">
        <v>29</v>
      </c>
      <c r="I5" s="34">
        <v>100</v>
      </c>
    </row>
    <row r="6" spans="1:10" x14ac:dyDescent="0.25">
      <c r="A6" s="1">
        <v>2</v>
      </c>
      <c r="B6" t="s">
        <v>21</v>
      </c>
      <c r="C6" t="s">
        <v>26</v>
      </c>
      <c r="D6">
        <v>12</v>
      </c>
      <c r="E6" s="40">
        <f>INDEX(Tarif_orar,MATCH(C6,Categorii,0))</f>
        <v>150</v>
      </c>
      <c r="F6" s="41">
        <f t="shared" ref="F6:F10" si="0">D6*E6</f>
        <v>1800</v>
      </c>
      <c r="G6" s="35"/>
      <c r="H6" s="34" t="s">
        <v>26</v>
      </c>
      <c r="I6" s="36">
        <v>150</v>
      </c>
    </row>
    <row r="7" spans="1:10" x14ac:dyDescent="0.25">
      <c r="A7" s="1">
        <v>3</v>
      </c>
      <c r="B7" t="s">
        <v>22</v>
      </c>
      <c r="C7" t="s">
        <v>28</v>
      </c>
      <c r="D7">
        <v>14</v>
      </c>
      <c r="E7" s="40">
        <f>INDEX(Tarif_orar,MATCH(C7,Categorii,0))</f>
        <v>250</v>
      </c>
      <c r="F7" s="41">
        <f t="shared" si="0"/>
        <v>3500</v>
      </c>
      <c r="G7" s="35"/>
      <c r="H7" s="37" t="s">
        <v>30</v>
      </c>
      <c r="I7" s="36">
        <v>200</v>
      </c>
    </row>
    <row r="8" spans="1:10" x14ac:dyDescent="0.25">
      <c r="A8" s="1">
        <v>4</v>
      </c>
      <c r="B8" t="s">
        <v>23</v>
      </c>
      <c r="C8" t="s">
        <v>29</v>
      </c>
      <c r="D8">
        <v>4</v>
      </c>
      <c r="E8" s="40">
        <f>INDEX(Tarif_orar,MATCH(C8,Categorii,0))</f>
        <v>100</v>
      </c>
      <c r="F8" s="41">
        <f t="shared" si="0"/>
        <v>400</v>
      </c>
      <c r="H8" s="34" t="s">
        <v>28</v>
      </c>
      <c r="I8" s="34">
        <v>250</v>
      </c>
    </row>
    <row r="9" spans="1:10" x14ac:dyDescent="0.25">
      <c r="A9" s="1">
        <v>5</v>
      </c>
      <c r="B9" t="s">
        <v>24</v>
      </c>
      <c r="C9" t="s">
        <v>30</v>
      </c>
      <c r="D9">
        <v>14</v>
      </c>
      <c r="E9" s="40">
        <f>INDEX(Tarif_orar,MATCH(C9,Categorii,0))</f>
        <v>200</v>
      </c>
      <c r="F9" s="41">
        <f t="shared" si="0"/>
        <v>2800</v>
      </c>
      <c r="H9" s="34" t="s">
        <v>27</v>
      </c>
      <c r="I9" s="34">
        <v>300</v>
      </c>
    </row>
    <row r="10" spans="1:10" ht="15.75" thickBot="1" x14ac:dyDescent="0.3">
      <c r="A10" s="38">
        <v>6</v>
      </c>
      <c r="B10" s="39" t="s">
        <v>25</v>
      </c>
      <c r="C10" s="39" t="s">
        <v>29</v>
      </c>
      <c r="D10" s="39">
        <v>3</v>
      </c>
      <c r="E10" s="43">
        <f>INDEX(Tarif_orar,MATCH(C10,Categorii,0))</f>
        <v>100</v>
      </c>
      <c r="F10" s="44">
        <f t="shared" si="0"/>
        <v>300</v>
      </c>
    </row>
    <row r="11" spans="1:10" ht="15.75" thickTop="1" x14ac:dyDescent="0.25">
      <c r="A11" s="4"/>
      <c r="B11" s="4"/>
      <c r="C11" s="4"/>
      <c r="D11" s="4"/>
      <c r="E11" s="4"/>
      <c r="F11" s="42">
        <f xml:space="preserve"> F5 + F6 + F7 + F8 + F9 + F10</f>
        <v>11800</v>
      </c>
    </row>
  </sheetData>
  <mergeCells count="1">
    <mergeCell ref="B3:C3"/>
  </mergeCells>
  <dataValidations count="2">
    <dataValidation type="list" allowBlank="1" showInputMessage="1" showErrorMessage="1" error="Aceasta categorie nu exista." sqref="C4" xr:uid="{166C298C-D5A8-4523-BB6E-BF4D579F9939}">
      <formula1>"Tarife"</formula1>
    </dataValidation>
    <dataValidation type="list" allowBlank="1" showInputMessage="1" showErrorMessage="1" error="Aceasta categorie nu exista." sqref="C5:C10" xr:uid="{CFC88701-6C5A-4E68-B80B-F1DAD086B791}">
      <formula1>Categorii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General</vt:lpstr>
      <vt:lpstr>Personal</vt:lpstr>
      <vt:lpstr>Categorii</vt:lpstr>
      <vt:lpstr>Tarif_orar</vt:lpstr>
      <vt:lpstr>Tarife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Elev</dc:creator>
  <cp:lastModifiedBy>Elev</cp:lastModifiedBy>
  <dcterms:created xsi:type="dcterms:W3CDTF">2018-10-30T11:00:36Z</dcterms:created>
  <dcterms:modified xsi:type="dcterms:W3CDTF">2018-10-30T13:34:57Z</dcterms:modified>
</cp:coreProperties>
</file>