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ium\Paper\2013 Anomalie FIA\multiTree_Excel_Support\"/>
    </mc:Choice>
  </mc:AlternateContent>
  <bookViews>
    <workbookView xWindow="9600" yWindow="0" windowWidth="27840" windowHeight="12915"/>
  </bookViews>
  <sheets>
    <sheet name="FIA Lower-bound N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K39" i="1"/>
  <c r="J38" i="1"/>
  <c r="J39" i="1"/>
  <c r="I37" i="1"/>
  <c r="I38" i="1"/>
  <c r="I39" i="1"/>
  <c r="H36" i="1"/>
  <c r="H37" i="1"/>
  <c r="H38" i="1"/>
  <c r="H39" i="1"/>
  <c r="G21" i="1"/>
  <c r="G20" i="1"/>
  <c r="G35" i="1"/>
  <c r="G36" i="1"/>
  <c r="G37" i="1"/>
  <c r="G38" i="1"/>
  <c r="G39" i="1"/>
  <c r="G19" i="1"/>
  <c r="F34" i="1"/>
  <c r="F35" i="1"/>
  <c r="F36" i="1"/>
  <c r="F37" i="1"/>
  <c r="F38" i="1"/>
  <c r="F39" i="1"/>
  <c r="E33" i="1"/>
  <c r="G18" i="1"/>
  <c r="E34" i="1"/>
  <c r="E35" i="1"/>
  <c r="E36" i="1"/>
  <c r="E37" i="1"/>
  <c r="E38" i="1"/>
  <c r="E39" i="1"/>
  <c r="D39" i="1"/>
  <c r="D38" i="1"/>
  <c r="D37" i="1"/>
  <c r="D36" i="1"/>
  <c r="G17" i="1"/>
  <c r="D35" i="1"/>
  <c r="D34" i="1"/>
  <c r="D33" i="1"/>
  <c r="D32" i="1"/>
  <c r="G16" i="1"/>
  <c r="C31" i="1"/>
  <c r="C32" i="1"/>
  <c r="C33" i="1"/>
  <c r="C34" i="1"/>
  <c r="C35" i="1"/>
  <c r="C36" i="1"/>
  <c r="C37" i="1"/>
  <c r="C38" i="1"/>
  <c r="C39" i="1"/>
  <c r="H22" i="1"/>
  <c r="I22" i="1"/>
  <c r="H16" i="1"/>
  <c r="I16" i="1"/>
  <c r="H17" i="1"/>
  <c r="I17" i="1"/>
  <c r="H18" i="1"/>
  <c r="I18" i="1"/>
  <c r="H19" i="1"/>
  <c r="I19" i="1"/>
  <c r="H20" i="1"/>
  <c r="I20" i="1"/>
  <c r="H21" i="1"/>
  <c r="I21" i="1"/>
  <c r="I23" i="1"/>
  <c r="I24" i="1"/>
  <c r="I25" i="1"/>
  <c r="J16" i="1"/>
  <c r="J17" i="1"/>
  <c r="J18" i="1"/>
  <c r="J19" i="1"/>
  <c r="J20" i="1"/>
  <c r="J21" i="1"/>
  <c r="J22" i="1"/>
  <c r="J23" i="1"/>
  <c r="J24" i="1"/>
  <c r="J25" i="1"/>
  <c r="H23" i="1"/>
  <c r="H24" i="1"/>
  <c r="H25" i="1"/>
  <c r="G25" i="1"/>
  <c r="G24" i="1"/>
  <c r="G23" i="1"/>
  <c r="G22" i="1"/>
  <c r="B33" i="1"/>
  <c r="B34" i="1"/>
  <c r="B35" i="1"/>
  <c r="B32" i="1"/>
  <c r="B31" i="1"/>
  <c r="B30" i="1"/>
  <c r="H29" i="1"/>
  <c r="G29" i="1"/>
  <c r="F29" i="1"/>
  <c r="E29" i="1"/>
  <c r="D29" i="1"/>
  <c r="C29" i="1"/>
</calcChain>
</file>

<file path=xl/sharedStrings.xml><?xml version="1.0" encoding="utf-8"?>
<sst xmlns="http://schemas.openxmlformats.org/spreadsheetml/2006/main" count="40" uniqueCount="40">
  <si>
    <t>log(Integral)</t>
  </si>
  <si>
    <t>S = free parameters</t>
  </si>
  <si>
    <t>For lower-bound N:</t>
  </si>
  <si>
    <t>INPUT</t>
  </si>
  <si>
    <t>OUTPUT: Pairwise comparison</t>
  </si>
  <si>
    <t>OUTPUT: Overall lower-bound N</t>
  </si>
  <si>
    <t xml:space="preserve">Heck, D. W., Moshagen, M., &amp; Erdfelder, E. (2014). </t>
  </si>
  <si>
    <t>Model selection by minimum description length: Lower-bound sample sizes for the Fisher information approximation.</t>
  </si>
  <si>
    <t xml:space="preserve"> Journal of Mathematical Psychology, 60, 29–34.</t>
  </si>
  <si>
    <t>Lower-bound N' =</t>
  </si>
  <si>
    <t>https://doi.org/10.1016/j.jmp.2014.06.002</t>
  </si>
  <si>
    <t>Reference:</t>
  </si>
  <si>
    <t>delta FIA</t>
  </si>
  <si>
    <t>FIA weight</t>
  </si>
  <si>
    <t>exp(-delta FIA)</t>
  </si>
  <si>
    <t>N = Number of observations</t>
  </si>
  <si>
    <t>Compute Lower-bound Sample Size for the Fisher Information Approximation (FIA)</t>
  </si>
  <si>
    <t>Model Selection Results</t>
  </si>
  <si>
    <t>Baseline</t>
  </si>
  <si>
    <t>Procedure:</t>
  </si>
  <si>
    <t>&gt;&gt; check option "Minimum Description Length" on the right</t>
  </si>
  <si>
    <t>&gt;&gt; Data must be identical (the proportion of number of observations per MPT tree matters!)</t>
  </si>
  <si>
    <t>cFIA = FIA complexity</t>
  </si>
  <si>
    <t>TTB (e&lt;.5)</t>
  </si>
  <si>
    <t>WADDdet (e&lt;.5)</t>
  </si>
  <si>
    <t>EQW (e&lt;.5)</t>
  </si>
  <si>
    <t>WADDprob (e&lt;.5)</t>
  </si>
  <si>
    <t>GUESS (e=.5)</t>
  </si>
  <si>
    <t xml:space="preserve">&gt;&gt; Reference: </t>
  </si>
  <si>
    <t xml:space="preserve">Hilbig, B. E., &amp; Moshagen, M. (2014). </t>
  </si>
  <si>
    <t xml:space="preserve">Generalized outcome-based strategy classification: Comparing deterministic and probabilistic choice models. </t>
  </si>
  <si>
    <t>Psychonomic Bulletin &amp; Review, 21, 1431–1443.</t>
  </si>
  <si>
    <t>&gt;&gt; Models have 3 MPT trees of equal size, hence, the actual lower-bound N is 81 (= ceiling(80/3)*3)</t>
  </si>
  <si>
    <t>Notes</t>
  </si>
  <si>
    <t>Model Name</t>
  </si>
  <si>
    <t>INPUT: Information copied from multiTree output</t>
  </si>
  <si>
    <t>&gt;&gt; The MPT models in the example are used for outcome-based strategy classification in a judgment and decision making context</t>
  </si>
  <si>
    <t>1. Estimate the relevant MPT models (using the same data set) in multiTree</t>
  </si>
  <si>
    <t>2. Copy and paste the output given in multiTree into the green fields below</t>
  </si>
  <si>
    <t>MDL = FIA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</si>
</sst>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vertical="center" indent="2"/>
    </xf>
    <xf numFmtId="0" fontId="4" fillId="0" borderId="0" xfId="1"/>
    <xf numFmtId="0" fontId="0" fillId="2" borderId="0" xfId="0" applyFill="1"/>
    <xf numFmtId="0" fontId="0" fillId="2" borderId="1" xfId="0" applyFill="1" applyBorder="1"/>
    <xf numFmtId="0" fontId="5" fillId="0" borderId="0" xfId="0" applyFont="1" applyProtection="1"/>
    <xf numFmtId="0" fontId="0" fillId="0" borderId="0" xfId="0" applyProtection="1"/>
    <xf numFmtId="0" fontId="7" fillId="0" borderId="0" xfId="0" applyFont="1" applyProtection="1"/>
    <xf numFmtId="0" fontId="6" fillId="0" borderId="1" xfId="0" applyFont="1" applyBorder="1" applyProtection="1"/>
    <xf numFmtId="0" fontId="8" fillId="3" borderId="0" xfId="0" applyFont="1" applyFill="1" applyProtection="1"/>
    <xf numFmtId="0" fontId="6" fillId="0" borderId="0" xfId="0" applyFont="1" applyFill="1" applyBorder="1" applyProtection="1"/>
    <xf numFmtId="0" fontId="0" fillId="3" borderId="0" xfId="0" applyFill="1" applyBorder="1" applyProtection="1"/>
    <xf numFmtId="0" fontId="6" fillId="0" borderId="0" xfId="0" applyFont="1" applyProtection="1"/>
    <xf numFmtId="0" fontId="6" fillId="0" borderId="0" xfId="0" applyFont="1" applyFill="1" applyProtection="1"/>
    <xf numFmtId="164" fontId="0" fillId="3" borderId="0" xfId="0" applyNumberFormat="1" applyFill="1" applyProtection="1"/>
    <xf numFmtId="0" fontId="8" fillId="0" borderId="0" xfId="0" applyFont="1"/>
    <xf numFmtId="0" fontId="8" fillId="0" borderId="0" xfId="1" applyFont="1"/>
    <xf numFmtId="0" fontId="0" fillId="3" borderId="0" xfId="0" applyFill="1"/>
    <xf numFmtId="1" fontId="0" fillId="0" borderId="2" xfId="0" applyNumberFormat="1" applyBorder="1"/>
    <xf numFmtId="1" fontId="0" fillId="0" borderId="3" xfId="0" applyNumberFormat="1" applyBorder="1"/>
    <xf numFmtId="0" fontId="0" fillId="0" borderId="3" xfId="0" applyBorder="1"/>
    <xf numFmtId="0" fontId="0" fillId="0" borderId="4" xfId="0" applyBorder="1"/>
    <xf numFmtId="1" fontId="0" fillId="0" borderId="5" xfId="0" applyNumberFormat="1" applyBorder="1"/>
    <xf numFmtId="1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4" borderId="0" xfId="0" applyFill="1"/>
    <xf numFmtId="0" fontId="3" fillId="4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jmp.2014.06.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7" workbookViewId="0">
      <selection activeCell="D23" sqref="D23"/>
    </sheetView>
  </sheetViews>
  <sheetFormatPr baseColWidth="10" defaultRowHeight="15" x14ac:dyDescent="0.25"/>
  <cols>
    <col min="1" max="1" width="16.42578125" customWidth="1"/>
    <col min="2" max="2" width="19.5703125" customWidth="1"/>
    <col min="3" max="3" width="19.7109375" customWidth="1"/>
    <col min="4" max="4" width="19.85546875" bestFit="1" customWidth="1"/>
    <col min="5" max="5" width="26" bestFit="1" customWidth="1"/>
    <col min="6" max="6" width="19.28515625" customWidth="1"/>
    <col min="7" max="7" width="19.5703125" customWidth="1"/>
    <col min="8" max="8" width="13.85546875" customWidth="1"/>
    <col min="9" max="9" width="17.140625" customWidth="1"/>
    <col min="10" max="10" width="26.140625" customWidth="1"/>
  </cols>
  <sheetData>
    <row r="1" spans="1:10" x14ac:dyDescent="0.25">
      <c r="A1" s="1" t="s">
        <v>16</v>
      </c>
    </row>
    <row r="2" spans="1:10" x14ac:dyDescent="0.25">
      <c r="A2" s="3"/>
    </row>
    <row r="3" spans="1:10" x14ac:dyDescent="0.25">
      <c r="A3" s="2" t="s">
        <v>11</v>
      </c>
      <c r="B3" t="s">
        <v>6</v>
      </c>
    </row>
    <row r="4" spans="1:10" x14ac:dyDescent="0.25">
      <c r="B4" t="s">
        <v>7</v>
      </c>
    </row>
    <row r="5" spans="1:10" x14ac:dyDescent="0.25">
      <c r="B5" t="s">
        <v>8</v>
      </c>
    </row>
    <row r="6" spans="1:10" x14ac:dyDescent="0.25">
      <c r="B6" s="4" t="s">
        <v>10</v>
      </c>
    </row>
    <row r="7" spans="1:10" x14ac:dyDescent="0.25">
      <c r="B7" s="4"/>
    </row>
    <row r="8" spans="1:10" x14ac:dyDescent="0.25">
      <c r="A8" s="2" t="s">
        <v>19</v>
      </c>
      <c r="B8" s="18" t="s">
        <v>37</v>
      </c>
      <c r="G8" s="4"/>
    </row>
    <row r="9" spans="1:10" x14ac:dyDescent="0.25">
      <c r="B9" s="4"/>
      <c r="C9" t="s">
        <v>20</v>
      </c>
    </row>
    <row r="10" spans="1:10" x14ac:dyDescent="0.25">
      <c r="B10" s="4"/>
      <c r="C10" t="s">
        <v>21</v>
      </c>
    </row>
    <row r="11" spans="1:10" x14ac:dyDescent="0.25">
      <c r="B11" s="18" t="s">
        <v>38</v>
      </c>
      <c r="C11" s="17"/>
    </row>
    <row r="13" spans="1:10" x14ac:dyDescent="0.25">
      <c r="A13" s="2" t="s">
        <v>3</v>
      </c>
    </row>
    <row r="14" spans="1:10" x14ac:dyDescent="0.25">
      <c r="C14" s="1" t="s">
        <v>35</v>
      </c>
      <c r="G14" s="7" t="s">
        <v>2</v>
      </c>
      <c r="H14" s="9" t="s">
        <v>17</v>
      </c>
      <c r="I14" s="8"/>
    </row>
    <row r="15" spans="1:10" x14ac:dyDescent="0.25">
      <c r="B15" s="6" t="s">
        <v>34</v>
      </c>
      <c r="C15" s="6" t="s">
        <v>39</v>
      </c>
      <c r="D15" s="6" t="s">
        <v>22</v>
      </c>
      <c r="E15" s="6" t="s">
        <v>15</v>
      </c>
      <c r="F15" s="6" t="s">
        <v>1</v>
      </c>
      <c r="G15" s="10" t="s">
        <v>0</v>
      </c>
      <c r="H15" s="11" t="s">
        <v>12</v>
      </c>
      <c r="I15" s="12" t="s">
        <v>14</v>
      </c>
      <c r="J15" s="13" t="s">
        <v>13</v>
      </c>
    </row>
    <row r="16" spans="1:10" x14ac:dyDescent="0.25">
      <c r="A16">
        <v>1</v>
      </c>
      <c r="B16" s="5" t="s">
        <v>18</v>
      </c>
      <c r="C16" s="5">
        <v>46.759799999999998</v>
      </c>
      <c r="D16" s="5">
        <v>5.1709699999999996</v>
      </c>
      <c r="E16" s="5">
        <v>60</v>
      </c>
      <c r="F16" s="5">
        <v>3</v>
      </c>
      <c r="G16" s="14">
        <f>IF(ISBLANK(D16),"",D16-F16/2*LN(E16/(2*PI())))</f>
        <v>1.7862687562808661</v>
      </c>
      <c r="H16" s="11">
        <f>IF(ISBLANK(D16),"",C16-MIN(C16:C25))</f>
        <v>5.170969999999997</v>
      </c>
      <c r="I16" s="15">
        <f>IF(ISBLANK(D16),"",EXP(-H16))</f>
        <v>5.6790574609058876E-3</v>
      </c>
      <c r="J16" s="16">
        <f>IF(ISBLANK(D16),"",I16/SUM(I16:I25))</f>
        <v>2.923744551985818E-3</v>
      </c>
    </row>
    <row r="17" spans="1:11" x14ac:dyDescent="0.25">
      <c r="A17">
        <v>2</v>
      </c>
      <c r="B17" s="5" t="s">
        <v>27</v>
      </c>
      <c r="C17" s="5">
        <v>41.588830000000002</v>
      </c>
      <c r="D17" s="5">
        <v>0</v>
      </c>
      <c r="E17" s="5">
        <v>60</v>
      </c>
      <c r="F17" s="5">
        <v>0</v>
      </c>
      <c r="G17" s="14">
        <f>IF(ISBLANK(D17),"",D17-F17/2*LN(E17/(2*PI())))</f>
        <v>0</v>
      </c>
      <c r="H17" s="11">
        <f>IF(ISBLANK(D17),"",C17-MIN(C16:C25))</f>
        <v>0</v>
      </c>
      <c r="I17" s="15">
        <f t="shared" ref="I17:I21" si="0">IF(ISBLANK(D17),"",EXP(-H17))</f>
        <v>1</v>
      </c>
      <c r="J17" s="16">
        <f>IF(ISBLANK(D17),"",I17/SUM(I16:I25))</f>
        <v>0.51482918989860693</v>
      </c>
    </row>
    <row r="18" spans="1:11" x14ac:dyDescent="0.25">
      <c r="A18">
        <v>3</v>
      </c>
      <c r="B18" s="5" t="s">
        <v>23</v>
      </c>
      <c r="C18" s="5">
        <v>43.169899999999998</v>
      </c>
      <c r="D18" s="5">
        <v>1.5810599999999999</v>
      </c>
      <c r="E18" s="5">
        <v>60</v>
      </c>
      <c r="F18" s="5">
        <v>1</v>
      </c>
      <c r="G18" s="14">
        <f>IF(ISBLANK(D18),"",D18-F18/2*LN(E18/(2*PI())))</f>
        <v>0.45282625209362215</v>
      </c>
      <c r="H18" s="11">
        <f>IF(ISBLANK(D18),"",C18-MIN(C16:C25))</f>
        <v>1.5810699999999969</v>
      </c>
      <c r="I18" s="15">
        <f t="shared" si="0"/>
        <v>0.20575482271820639</v>
      </c>
      <c r="J18" s="16">
        <f>IF(ISBLANK(D18),"",I18/SUM(I16:I25))</f>
        <v>0.10592858869774568</v>
      </c>
    </row>
    <row r="19" spans="1:11" x14ac:dyDescent="0.25">
      <c r="A19">
        <v>4</v>
      </c>
      <c r="B19" s="5" t="s">
        <v>24</v>
      </c>
      <c r="C19" s="5">
        <v>43.171329999999998</v>
      </c>
      <c r="D19" s="5">
        <v>1.5825</v>
      </c>
      <c r="E19" s="5">
        <v>60</v>
      </c>
      <c r="F19" s="5">
        <v>1</v>
      </c>
      <c r="G19" s="14">
        <f>IF(ISBLANK(D19),"",D19-F19/2*LN(E19/(2*PI())))</f>
        <v>0.45426625209362226</v>
      </c>
      <c r="H19" s="11">
        <f>IF(ISBLANK(D19),"",C19-MIN(C16:C25))</f>
        <v>1.582499999999996</v>
      </c>
      <c r="I19" s="15">
        <f t="shared" si="0"/>
        <v>0.20546080359549557</v>
      </c>
      <c r="J19" s="16">
        <f>IF(ISBLANK(D19),"",I19/SUM(I16:I25))</f>
        <v>0.10577721907098578</v>
      </c>
    </row>
    <row r="20" spans="1:11" x14ac:dyDescent="0.25">
      <c r="A20">
        <v>5</v>
      </c>
      <c r="B20" s="5" t="s">
        <v>26</v>
      </c>
      <c r="C20" s="5">
        <v>42.889519999999997</v>
      </c>
      <c r="D20" s="5">
        <v>1.3006899999999999</v>
      </c>
      <c r="E20" s="5">
        <v>60</v>
      </c>
      <c r="F20" s="5">
        <v>3</v>
      </c>
      <c r="G20" s="14">
        <f>IF(ISBLANK(D20),"",D20-F20/2*LN(E20/(2*PI())))</f>
        <v>-2.0840112437191336</v>
      </c>
      <c r="H20" s="11">
        <f>IF(ISBLANK(D20),"",C20-MIN(C16:C25))</f>
        <v>1.3006899999999959</v>
      </c>
      <c r="I20" s="15">
        <f t="shared" si="0"/>
        <v>0.27234381095809462</v>
      </c>
      <c r="J20" s="16">
        <f>IF(ISBLANK(D20),"",I20/SUM(I16:I25))</f>
        <v>0.14021054356945523</v>
      </c>
    </row>
    <row r="21" spans="1:11" x14ac:dyDescent="0.25">
      <c r="A21">
        <v>6</v>
      </c>
      <c r="B21" s="5" t="s">
        <v>25</v>
      </c>
      <c r="C21" s="5">
        <v>42.962589999999999</v>
      </c>
      <c r="D21" s="5">
        <v>1.3737600000000001</v>
      </c>
      <c r="E21" s="5">
        <v>60</v>
      </c>
      <c r="F21" s="5">
        <v>1</v>
      </c>
      <c r="G21" s="14">
        <f>IF(ISBLANK(D21),"",D21-F21/2*LN(E21/(2*PI())))</f>
        <v>0.24552625209362233</v>
      </c>
      <c r="H21" s="11">
        <f>IF(ISBLANK(D21),"",C21-MIN(C16:C25))</f>
        <v>1.3737599999999972</v>
      </c>
      <c r="I21" s="15">
        <f t="shared" si="0"/>
        <v>0.25315331136699626</v>
      </c>
      <c r="J21" s="16">
        <f>IF(ISBLANK(D21),"",I21/SUM(I16:I25))</f>
        <v>0.1303307142112205</v>
      </c>
    </row>
    <row r="22" spans="1:11" x14ac:dyDescent="0.25">
      <c r="A22">
        <v>7</v>
      </c>
      <c r="B22" s="5"/>
      <c r="C22" s="5"/>
      <c r="D22" s="5"/>
      <c r="E22" s="5"/>
      <c r="F22" s="5"/>
      <c r="G22" s="14" t="str">
        <f>IF(ISBLANK(D22),"",D22-F22/2*LN(E22/(2*PI())))</f>
        <v/>
      </c>
      <c r="H22" s="11" t="str">
        <f>IF(ISBLANK(D22),"",C22-MIN(C16:C25))</f>
        <v/>
      </c>
      <c r="I22" s="15" t="str">
        <f>IF(ISBLANK(D22),"",EXP(-H22))</f>
        <v/>
      </c>
      <c r="J22" s="19" t="str">
        <f>IF(ISBLANK(D22),"",I22/SUM(I16:I25))</f>
        <v/>
      </c>
    </row>
    <row r="23" spans="1:11" x14ac:dyDescent="0.25">
      <c r="A23">
        <v>8</v>
      </c>
      <c r="B23" s="5"/>
      <c r="C23" s="5"/>
      <c r="D23" s="5"/>
      <c r="E23" s="5"/>
      <c r="F23" s="5"/>
      <c r="G23" s="14" t="str">
        <f>IF(ISBLANK(D23),"",D23-F23/2*LN(E23/(2*PI())))</f>
        <v/>
      </c>
      <c r="H23" s="11" t="str">
        <f>IF(ISBLANK(D23),"",C23-MIN(C16:C25))</f>
        <v/>
      </c>
      <c r="I23" s="15" t="str">
        <f t="shared" ref="I23:I25" si="1">IF(ISBLANK(D23),"",EXP(-H23))</f>
        <v/>
      </c>
      <c r="J23" s="19" t="str">
        <f>IF(ISBLANK(D23),"",I23/SUM(I16:I25))</f>
        <v/>
      </c>
    </row>
    <row r="24" spans="1:11" x14ac:dyDescent="0.25">
      <c r="A24">
        <v>9</v>
      </c>
      <c r="B24" s="5"/>
      <c r="C24" s="5"/>
      <c r="D24" s="5"/>
      <c r="E24" s="5"/>
      <c r="F24" s="5"/>
      <c r="G24" s="14" t="str">
        <f>IF(ISBLANK(D24),"",D24-F24/2*LN(E24/(2*PI())))</f>
        <v/>
      </c>
      <c r="H24" s="11" t="str">
        <f>IF(ISBLANK(D24),"",C24-MIN(C16:C25))</f>
        <v/>
      </c>
      <c r="I24" s="15" t="str">
        <f t="shared" si="1"/>
        <v/>
      </c>
      <c r="J24" s="19" t="str">
        <f>IF(ISBLANK(D24),"",I24/SUM(I16:I25))</f>
        <v/>
      </c>
    </row>
    <row r="25" spans="1:11" x14ac:dyDescent="0.25">
      <c r="A25">
        <v>10</v>
      </c>
      <c r="B25" s="5"/>
      <c r="C25" s="5"/>
      <c r="D25" s="5"/>
      <c r="E25" s="5"/>
      <c r="F25" s="5"/>
      <c r="G25" s="14" t="str">
        <f>IF(ISBLANK(D25),"",D25-F25/2*LN(E25/(2*PI())))</f>
        <v/>
      </c>
      <c r="H25" s="11" t="str">
        <f>IF(ISBLANK(D25),"",C25-MIN(C16:C25))</f>
        <v/>
      </c>
      <c r="I25" s="15" t="str">
        <f t="shared" si="1"/>
        <v/>
      </c>
      <c r="J25" s="19" t="str">
        <f>IF(ISBLANK(D25),"",I25/SUM(I16:I25))</f>
        <v/>
      </c>
    </row>
    <row r="27" spans="1:11" x14ac:dyDescent="0.25">
      <c r="A27" s="2" t="s">
        <v>4</v>
      </c>
    </row>
    <row r="28" spans="1:11" x14ac:dyDescent="0.25"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</row>
    <row r="29" spans="1:11" x14ac:dyDescent="0.25">
      <c r="C29" t="str">
        <f>B16</f>
        <v>Baseline</v>
      </c>
      <c r="D29" t="str">
        <f>B17</f>
        <v>GUESS (e=.5)</v>
      </c>
      <c r="E29" t="str">
        <f>B18</f>
        <v>TTB (e&lt;.5)</v>
      </c>
      <c r="F29" t="str">
        <f>B19</f>
        <v>WADDdet (e&lt;.5)</v>
      </c>
      <c r="G29" t="str">
        <f>B20</f>
        <v>WADDprob (e&lt;.5)</v>
      </c>
      <c r="H29" t="str">
        <f>B21</f>
        <v>EQW (e&lt;.5)</v>
      </c>
    </row>
    <row r="30" spans="1:11" x14ac:dyDescent="0.25">
      <c r="A30">
        <v>1</v>
      </c>
      <c r="B30" t="str">
        <f>B16</f>
        <v>Baseline</v>
      </c>
      <c r="C30" s="20"/>
      <c r="D30" s="21"/>
      <c r="E30" s="21"/>
      <c r="F30" s="21"/>
      <c r="G30" s="21"/>
      <c r="H30" s="21"/>
      <c r="I30" s="22"/>
      <c r="J30" s="22"/>
      <c r="K30" s="23"/>
    </row>
    <row r="31" spans="1:11" x14ac:dyDescent="0.25">
      <c r="A31">
        <v>2</v>
      </c>
      <c r="B31" t="str">
        <f>B17</f>
        <v>GUESS (e=.5)</v>
      </c>
      <c r="C31" s="24">
        <f>IF(OR(ISBLANK(D16),ISBLANK(D17)),"",IF(EXACT(F16,F17),0, 2*PI()*EXP(2/(F16-F17)*(G17-G16))))</f>
        <v>1.9098624597981511</v>
      </c>
      <c r="D31" s="25"/>
      <c r="E31" s="25"/>
      <c r="F31" s="25"/>
      <c r="G31" s="25"/>
      <c r="H31" s="25"/>
      <c r="I31" s="26"/>
      <c r="J31" s="26"/>
      <c r="K31" s="27"/>
    </row>
    <row r="32" spans="1:11" x14ac:dyDescent="0.25">
      <c r="A32">
        <v>3</v>
      </c>
      <c r="B32" t="str">
        <f>B18</f>
        <v>TTB (e&lt;.5)</v>
      </c>
      <c r="C32" s="24">
        <f>IF(OR(ISBLANK(D16),ISBLANK(D18)),"",IF(EXACT(F16,F18),0, 2*PI()*EXP(2/(F16-F18)*(G18-G16))))</f>
        <v>1.6560488630858394</v>
      </c>
      <c r="D32" s="25">
        <f>IF(OR(ISBLANK(D17),ISBLANK(D18)),"",IF(EXACT(F17,F18),0, 2*PI()*EXP(2/(F17-F18)*(G18-G17))))</f>
        <v>2.5401536268725273</v>
      </c>
      <c r="E32" s="25"/>
      <c r="F32" s="25"/>
      <c r="G32" s="25"/>
      <c r="H32" s="25"/>
      <c r="I32" s="26"/>
      <c r="J32" s="26"/>
      <c r="K32" s="27"/>
    </row>
    <row r="33" spans="1:11" x14ac:dyDescent="0.25">
      <c r="A33">
        <v>4</v>
      </c>
      <c r="B33" t="str">
        <f>B19</f>
        <v>WADDdet (e&lt;.5)</v>
      </c>
      <c r="C33" s="24">
        <f>IF(OR(ISBLANK(D16),ISBLANK(D19)),"",IF(EXACT(F16,F19),0, 2*PI()*EXP(2/(F16-F19)*(G19-G16))))</f>
        <v>1.658435291264597</v>
      </c>
      <c r="D33" s="25">
        <f>IF(OR(ISBLANK(D17),ISBLANK(D19)),"",IF(EXACT(F17,F19),0, 2*PI()*EXP(2/(F17-F19)*(G19-G17))))</f>
        <v>2.5328485088463886</v>
      </c>
      <c r="E33" s="25">
        <f>IF(OR(ISBLANK(D18),ISBLANK(D19)),"",IF(EXACT(F18,F19),0, 2*PI()*EXP(2/(F18-F19)*(G19-G18))))</f>
        <v>0</v>
      </c>
      <c r="F33" s="25"/>
      <c r="G33" s="25"/>
      <c r="H33" s="25"/>
      <c r="I33" s="26"/>
      <c r="J33" s="26"/>
      <c r="K33" s="27"/>
    </row>
    <row r="34" spans="1:11" x14ac:dyDescent="0.25">
      <c r="A34">
        <v>5</v>
      </c>
      <c r="B34" t="str">
        <f>B20</f>
        <v>WADDprob (e&lt;.5)</v>
      </c>
      <c r="C34" s="24">
        <f>IF(OR(ISBLANK(D16),ISBLANK(D20)),"",IF(EXACT(F16,F20),0, 2*PI()*EXP(2/(F16-F20)*(G20-G16))))</f>
        <v>0</v>
      </c>
      <c r="D34" s="25">
        <f>IF(OR(ISBLANK(D17),ISBLANK(D20)),"",IF(EXACT(F17,F20),0, 2*PI()*EXP(2/(F17-F20)*(G20-G17))))</f>
        <v>25.209424067883621</v>
      </c>
      <c r="E34" s="25">
        <f>IF(OR(ISBLANK(D18),ISBLANK(D20)),"",IF(EXACT(F18,F20),0, 2*PI()*EXP(2/(F18-F20)*(G20-G18))))</f>
        <v>79.417167656844541</v>
      </c>
      <c r="F34" s="25">
        <f>IF(OR(ISBLANK(D19),ISBLANK(D20)),"",IF(EXACT(F19,F20),0, 2*PI()*EXP(2/(F19-F20)*(G20-G19))))</f>
        <v>79.531610757527162</v>
      </c>
      <c r="G34" s="25"/>
      <c r="H34" s="25"/>
      <c r="I34" s="26"/>
      <c r="J34" s="26"/>
      <c r="K34" s="27"/>
    </row>
    <row r="35" spans="1:11" x14ac:dyDescent="0.25">
      <c r="A35">
        <v>6</v>
      </c>
      <c r="B35" t="str">
        <f>B21</f>
        <v>EQW (e&lt;.5)</v>
      </c>
      <c r="C35" s="24">
        <f>IF(OR(ISBLANK(D16),ISBLANK(D21)),"",IF(EXACT(F16,F21),0, 2*PI()*EXP(2/(F16-F21)*(G21-G16))))</f>
        <v>1.3459964075302095</v>
      </c>
      <c r="D35" s="25">
        <f>IF(OR(ISBLANK(D17),ISBLANK(D21)),"",IF(EXACT(F17,F21),0, 2*PI()*EXP(2/(F17-F21)*(G21-G17))))</f>
        <v>3.8451959433645002</v>
      </c>
      <c r="E35" s="25">
        <f>IF(OR(ISBLANK(D18),ISBLANK(D21)),"",IF(EXACT(F18,F21),0, 2*PI()*EXP(2/(F18-F21)*(G21-G18))))</f>
        <v>0</v>
      </c>
      <c r="F35" s="25">
        <f>IF(OR(ISBLANK(D19),ISBLANK(D21)),"",IF(EXACT(F19,F21),0, 2*PI()*EXP(2/(F19-F21)*(G21-G19))))</f>
        <v>0</v>
      </c>
      <c r="G35" s="25">
        <f>IF(OR(ISBLANK(D20),ISBLANK(D21)),"",IF(EXACT(F20,F21),0, 2*PI()*EXP(2/(F20-F21)*(G21-G20))))</f>
        <v>64.548350441273371</v>
      </c>
      <c r="H35" s="25"/>
      <c r="I35" s="26"/>
      <c r="J35" s="26"/>
      <c r="K35" s="27"/>
    </row>
    <row r="36" spans="1:11" x14ac:dyDescent="0.25">
      <c r="A36">
        <v>7</v>
      </c>
      <c r="C36" s="28" t="str">
        <f>IF(OR(ISBLANK(D16),ISBLANK(D22)),"",IF(EXACT(F16,F22),0, 2*PI()*EXP(2/(F16-F22)*(G22-G16))))</f>
        <v/>
      </c>
      <c r="D36" s="26" t="str">
        <f>IF(OR(ISBLANK(D17),ISBLANK(D22)),"",IF(EXACT(F17,F22),0, 2*PI()*EXP(2/(F17-F22)*(G22-G17))))</f>
        <v/>
      </c>
      <c r="E36" s="26" t="str">
        <f>IF(OR(ISBLANK(D18),ISBLANK(D22)),"",IF(EXACT(F18,F22),0, 2*PI()*EXP(2/(F18-F22)*(G22-G18))))</f>
        <v/>
      </c>
      <c r="F36" s="26" t="str">
        <f>IF(OR(ISBLANK(D19),ISBLANK(D22)),"",IF(EXACT(F19,F22),0, 2*PI()*EXP(2/(F19-F22)*(G22-G19))))</f>
        <v/>
      </c>
      <c r="G36" s="26" t="str">
        <f>IF(OR(ISBLANK(D20),ISBLANK(D22)),"",IF(EXACT(F20,F22),0, 2*PI()*EXP(2/(F20-F22)*(G22-G20))))</f>
        <v/>
      </c>
      <c r="H36" s="25" t="str">
        <f>IF(OR(ISBLANK(D21),ISBLANK(D22)),"",IF(EXACT(F21,F22),0, 2*PI()*EXP(2/(F21-F22)*(G22-G21))))</f>
        <v/>
      </c>
      <c r="I36" s="26"/>
      <c r="J36" s="26"/>
      <c r="K36" s="27"/>
    </row>
    <row r="37" spans="1:11" x14ac:dyDescent="0.25">
      <c r="A37">
        <v>8</v>
      </c>
      <c r="C37" s="28" t="str">
        <f>IF(OR(ISBLANK(D16),ISBLANK(D23)),"",IF(EXACT(F16,F23),0, 2*PI()*EXP(2/(F16-F23)*(G23-G16))))</f>
        <v/>
      </c>
      <c r="D37" s="26" t="str">
        <f>IF(OR(ISBLANK(D17),ISBLANK(D23)),"",IF(EXACT(F17,F23),0, 2*PI()*EXP(2/(F17-F23)*(G23-G17))))</f>
        <v/>
      </c>
      <c r="E37" s="26" t="str">
        <f>IF(OR(ISBLANK(D18),ISBLANK(D23)),"",IF(EXACT(F18,F23),0, 2*PI()*EXP(2/(F18-F23)*(G23-G18))))</f>
        <v/>
      </c>
      <c r="F37" s="26" t="str">
        <f>IF(OR(ISBLANK(D19),ISBLANK(D23)),"",IF(EXACT(F19,F23),0, 2*PI()*EXP(2/(F19-F23)*(G23-G19))))</f>
        <v/>
      </c>
      <c r="G37" s="26" t="str">
        <f>IF(OR(ISBLANK(D20),ISBLANK(D23)),"",IF(EXACT(F20,F23),0, 2*PI()*EXP(2/(F20-F23)*(G23-G20))))</f>
        <v/>
      </c>
      <c r="H37" s="26" t="str">
        <f>IF(OR(ISBLANK(D21),ISBLANK(D23)),"",IF(EXACT(F21,F23),0, 2*PI()*EXP(2/(F21-F23)*(G23-G21))))</f>
        <v/>
      </c>
      <c r="I37" s="26" t="str">
        <f>IF(OR(ISBLANK(D22),ISBLANK(D23)),"",IF(EXACT(F22,F23),0, 2*PI()*EXP(2/(F22-F23)*(G23-G22))))</f>
        <v/>
      </c>
      <c r="J37" s="26"/>
      <c r="K37" s="27"/>
    </row>
    <row r="38" spans="1:11" x14ac:dyDescent="0.25">
      <c r="A38">
        <v>9</v>
      </c>
      <c r="C38" s="28" t="str">
        <f>IF(OR(ISBLANK(D16),ISBLANK(D24)),"",IF(EXACT(F16,F24),0, 2*PI()*EXP(2/(F16-F24)*(G24-G16))))</f>
        <v/>
      </c>
      <c r="D38" s="26" t="str">
        <f>IF(OR(ISBLANK(D17),ISBLANK(D24)),"",IF(EXACT(F17,F24),0, 2*PI()*EXP(2/(F17-F24)*(G24-G17))))</f>
        <v/>
      </c>
      <c r="E38" s="26" t="str">
        <f>IF(OR(ISBLANK(D18),ISBLANK(D24)),"",IF(EXACT(F18,F24),0, 2*PI()*EXP(2/(F18-F24)*(G24-G18))))</f>
        <v/>
      </c>
      <c r="F38" s="26" t="str">
        <f>IF(OR(ISBLANK(D19),ISBLANK(D24)),"",IF(EXACT(F19,F24),0, 2*PI()*EXP(2/(F19-F24)*(G24-G19))))</f>
        <v/>
      </c>
      <c r="G38" s="26" t="str">
        <f>IF(OR(ISBLANK(D20),ISBLANK(D24)),"",IF(EXACT(F20,F24),0, 2*PI()*EXP(2/(F20-F24)*(G24-G20))))</f>
        <v/>
      </c>
      <c r="H38" s="26" t="str">
        <f>IF(OR(ISBLANK(D21),ISBLANK(D24)),"",IF(EXACT(F21,F24),0, 2*PI()*EXP(2/(F21-F24)*(G24-G21))))</f>
        <v/>
      </c>
      <c r="I38" s="26" t="str">
        <f>IF(OR(ISBLANK(D22),ISBLANK(D24)),"",IF(EXACT(F22,F24),0, 2*PI()*EXP(2/(F22-F24)*(G24-G22))))</f>
        <v/>
      </c>
      <c r="J38" s="26" t="str">
        <f>IF(OR(ISBLANK(D23),ISBLANK(D24)),"",IF(EXACT(F23,F24),0, 2*PI()*EXP(2/(F23-F24)*(G24-G23))))</f>
        <v/>
      </c>
      <c r="K38" s="27"/>
    </row>
    <row r="39" spans="1:11" x14ac:dyDescent="0.25">
      <c r="A39">
        <v>10</v>
      </c>
      <c r="C39" s="29" t="str">
        <f>IF(OR(ISBLANK(D16),ISBLANK(D25)),"",IF(EXACT(F16,F25),0, 2*PI()*EXP(2/(F16-F25)*(G25-G16))))</f>
        <v/>
      </c>
      <c r="D39" s="30" t="str">
        <f>IF(OR(ISBLANK(D17),ISBLANK(D25)),"",IF(EXACT(F17,F25),0, 2*PI()*EXP(2/(F17-F25)*(G25-G17))))</f>
        <v/>
      </c>
      <c r="E39" s="30" t="str">
        <f>IF(OR(ISBLANK(D18),ISBLANK(D25)),"",IF(EXACT(F18,F25),0, 2*PI()*EXP(2/(F18-F25)*(G25-G18))))</f>
        <v/>
      </c>
      <c r="F39" s="30" t="str">
        <f>IF(OR(ISBLANK(D19),ISBLANK(D25)),"",IF(EXACT(F19,F25),0, 2*PI()*EXP(2/(F19-F25)*(G25-G19))))</f>
        <v/>
      </c>
      <c r="G39" s="30" t="str">
        <f>IF(OR(ISBLANK(D20),ISBLANK(D25)),"",IF(EXACT(F20,F25),0, 2*PI()*EXP(2/(F20-F25)*(G25-G20))))</f>
        <v/>
      </c>
      <c r="H39" s="30" t="str">
        <f>IF(OR(ISBLANK(D21),ISBLANK(D25)),"",IF(EXACT(F21,F25),0, 2*PI()*EXP(2/(F21-F25)*(G25-G21))))</f>
        <v/>
      </c>
      <c r="I39" s="30" t="str">
        <f>IF(OR(ISBLANK(D22),ISBLANK(D25)),"",IF(EXACT(F22,F25),0, 2*PI()*EXP(2/(F22-F25)*(G25-G22))))</f>
        <v/>
      </c>
      <c r="J39" s="30" t="str">
        <f>IF(OR(ISBLANK(D23),ISBLANK(D25)),"",IF(EXACT(F23,F25),0, 2*PI()*EXP(2/(F23-F25)*(G25-G23))))</f>
        <v/>
      </c>
      <c r="K39" s="31" t="str">
        <f>IF(OR(ISBLANK(D24),ISBLANK(D25)),"",IF(EXACT(F24,F25),0, 2*PI()*EXP(2/(F24-F25)*(G25-G24))))</f>
        <v/>
      </c>
    </row>
    <row r="41" spans="1:11" x14ac:dyDescent="0.25">
      <c r="A41" s="2" t="s">
        <v>5</v>
      </c>
    </row>
    <row r="43" spans="1:11" x14ac:dyDescent="0.25">
      <c r="B43" s="32" t="s">
        <v>9</v>
      </c>
      <c r="C43" s="33">
        <f xml:space="preserve"> CEILING(MAX(C30:K39),1)</f>
        <v>80</v>
      </c>
    </row>
    <row r="45" spans="1:11" x14ac:dyDescent="0.25">
      <c r="A45" s="2" t="s">
        <v>33</v>
      </c>
    </row>
    <row r="46" spans="1:11" x14ac:dyDescent="0.25">
      <c r="B46" t="s">
        <v>32</v>
      </c>
    </row>
    <row r="47" spans="1:11" x14ac:dyDescent="0.25">
      <c r="B47" t="s">
        <v>36</v>
      </c>
    </row>
    <row r="48" spans="1:11" x14ac:dyDescent="0.25">
      <c r="B48" t="s">
        <v>28</v>
      </c>
      <c r="C48" t="s">
        <v>29</v>
      </c>
    </row>
    <row r="49" spans="2:3" x14ac:dyDescent="0.25">
      <c r="B49" s="18"/>
      <c r="C49" t="s">
        <v>30</v>
      </c>
    </row>
    <row r="50" spans="2:3" x14ac:dyDescent="0.25">
      <c r="C50" t="s">
        <v>31</v>
      </c>
    </row>
  </sheetData>
  <sheetProtection sheet="1" objects="1" scenarios="1"/>
  <protectedRanges>
    <protectedRange sqref="B16:F25" name="Bereich1"/>
  </protectedRanges>
  <hyperlinks>
    <hyperlink ref="B6" r:id="rId1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FIA Lower-bound 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2015-12-16T08:33:03Z</dcterms:created>
  <dcterms:modified xsi:type="dcterms:W3CDTF">2016-02-15T13:17:53Z</dcterms:modified>
</cp:coreProperties>
</file>