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HG\Desktop\"/>
    </mc:Choice>
  </mc:AlternateContent>
  <xr:revisionPtr revIDLastSave="0" documentId="13_ncr:1_{28FF0C96-36D3-4EF4-8DC1-F3EABA6EB112}" xr6:coauthVersionLast="47" xr6:coauthVersionMax="47" xr10:uidLastSave="{00000000-0000-0000-0000-000000000000}"/>
  <bookViews>
    <workbookView xWindow="-120" yWindow="-120" windowWidth="29040" windowHeight="15840" tabRatio="844" activeTab="1" xr2:uid="{00000000-000D-0000-FFFF-FFFF00000000}"/>
  </bookViews>
  <sheets>
    <sheet name="NOMINA" sheetId="5" r:id="rId1"/>
    <sheet name="PRESUPUESTO" sheetId="3" r:id="rId2"/>
    <sheet name="CIUO-08" sheetId="9" r:id="rId3"/>
    <sheet name="5" sheetId="17" r:id="rId4"/>
  </sheets>
  <externalReferences>
    <externalReference r:id="rId5"/>
  </externalReferences>
  <definedNames>
    <definedName name="_xlnm._FilterDatabase" localSheetId="3" hidden="1">'5'!$B$2:$C$398</definedName>
    <definedName name="_xlnm._FilterDatabase" localSheetId="2" hidden="1">'CIUO-08'!$B$4:$G$330</definedName>
    <definedName name="CA">'CIUO-08'!#REF!</definedName>
    <definedName name="CIUO08">'CIUO-08'!$D$6:$D$330</definedName>
    <definedName name="CostosVenta">#REF!</definedName>
    <definedName name="CostosVentaCod">#REF!</definedName>
    <definedName name="Deprec">#REF!</definedName>
    <definedName name="Depreciacion">[1]Hoja3!$C$5:$E$20</definedName>
    <definedName name="DeprecTAct">[1]Hoja3!$C$5:$C$20</definedName>
    <definedName name="DeprecTipAct">#REF!</definedName>
    <definedName name="GastosNoper">'5'!$B$360:$C$398</definedName>
    <definedName name="GastosNoperCod">'5'!$B$360:$B$398</definedName>
    <definedName name="GastosOper">'5'!$B$3:$C$359</definedName>
    <definedName name="GastosOperCod">'5'!$B$3:$B$359</definedName>
    <definedName name="Impuestos">#REF!</definedName>
    <definedName name="ImpuestosCod">#REF!</definedName>
    <definedName name="INoper">#REF!</definedName>
    <definedName name="INoperCod">#REF!</definedName>
    <definedName name="INVCC">'CIUO-08'!#REF!</definedName>
    <definedName name="IOper">#REF!</definedName>
    <definedName name="IOperCuenta">#REF!</definedName>
    <definedName name="IOperDes">#REF!</definedName>
    <definedName name="IVAINC">#REF!</definedName>
    <definedName name="IVAINCTASA">#REF!</definedName>
    <definedName name="OFICIOS">'CIUO-08'!$D$5:$D$330</definedName>
    <definedName name="PERSONAL">NOMINA!$C$6:$C$25</definedName>
    <definedName name="Personal01">NOMINA!$C$5:$C$25</definedName>
    <definedName name="PlazoCredito">'CIUO-08'!#REF!</definedName>
    <definedName name="PPECF">'CIUO-08'!#REF!</definedName>
    <definedName name="RubroMP">#REF!</definedName>
    <definedName name="SENAICBF">'CIUO-08'!$J$5:$J$6</definedName>
    <definedName name="TiempoMOD">#REF!</definedName>
    <definedName name="Unidad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5" l="1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6" i="5"/>
  <c r="T26" i="5"/>
  <c r="D21" i="3" s="1"/>
  <c r="E21" i="3" l="1"/>
  <c r="F21" i="3" s="1"/>
  <c r="G21" i="3" s="1"/>
  <c r="H21" i="3" s="1"/>
  <c r="D29" i="3"/>
  <c r="E29" i="3" s="1"/>
  <c r="F29" i="3" s="1"/>
  <c r="G29" i="3" s="1"/>
  <c r="I21" i="3" l="1"/>
  <c r="J21" i="3" s="1"/>
  <c r="K21" i="3" s="1"/>
  <c r="L21" i="3" s="1"/>
  <c r="H29" i="3"/>
  <c r="I29" i="3" s="1"/>
  <c r="J29" i="3" s="1"/>
  <c r="K29" i="3" s="1"/>
  <c r="N26" i="5"/>
  <c r="D14" i="3" s="1"/>
  <c r="M26" i="5"/>
  <c r="D13" i="3" s="1"/>
  <c r="E13" i="5"/>
  <c r="P13" i="5" s="1"/>
  <c r="Q13" i="5" s="1"/>
  <c r="F13" i="5"/>
  <c r="G13" i="5"/>
  <c r="H13" i="5"/>
  <c r="I13" i="5"/>
  <c r="J13" i="5"/>
  <c r="K13" i="5" s="1"/>
  <c r="L13" i="5"/>
  <c r="S13" i="5"/>
  <c r="E14" i="5"/>
  <c r="R14" i="5" s="1"/>
  <c r="F14" i="5"/>
  <c r="G14" i="5"/>
  <c r="H14" i="5"/>
  <c r="I14" i="5"/>
  <c r="J14" i="5"/>
  <c r="K14" i="5" s="1"/>
  <c r="L14" i="5"/>
  <c r="S14" i="5"/>
  <c r="E15" i="5"/>
  <c r="R15" i="5" s="1"/>
  <c r="F15" i="5"/>
  <c r="G15" i="5"/>
  <c r="H15" i="5"/>
  <c r="I15" i="5"/>
  <c r="J15" i="5"/>
  <c r="K15" i="5" s="1"/>
  <c r="O15" i="5" s="1"/>
  <c r="L15" i="5"/>
  <c r="S15" i="5"/>
  <c r="E16" i="5"/>
  <c r="P16" i="5" s="1"/>
  <c r="Q16" i="5" s="1"/>
  <c r="F16" i="5"/>
  <c r="G16" i="5"/>
  <c r="H16" i="5"/>
  <c r="I16" i="5"/>
  <c r="J16" i="5"/>
  <c r="K16" i="5"/>
  <c r="V16" i="5" s="1"/>
  <c r="W16" i="5" s="1"/>
  <c r="L16" i="5"/>
  <c r="S16" i="5"/>
  <c r="E17" i="5"/>
  <c r="R17" i="5" s="1"/>
  <c r="F17" i="5"/>
  <c r="G17" i="5"/>
  <c r="H17" i="5"/>
  <c r="I17" i="5"/>
  <c r="J17" i="5"/>
  <c r="K17" i="5" s="1"/>
  <c r="L17" i="5"/>
  <c r="S17" i="5"/>
  <c r="E18" i="5"/>
  <c r="R18" i="5" s="1"/>
  <c r="F18" i="5"/>
  <c r="G18" i="5"/>
  <c r="H18" i="5"/>
  <c r="I18" i="5"/>
  <c r="J18" i="5"/>
  <c r="K18" i="5"/>
  <c r="O18" i="5" s="1"/>
  <c r="L18" i="5"/>
  <c r="S18" i="5"/>
  <c r="E19" i="5"/>
  <c r="R19" i="5" s="1"/>
  <c r="F19" i="5"/>
  <c r="G19" i="5"/>
  <c r="H19" i="5"/>
  <c r="I19" i="5"/>
  <c r="J19" i="5"/>
  <c r="K19" i="5"/>
  <c r="O19" i="5" s="1"/>
  <c r="L19" i="5"/>
  <c r="S19" i="5"/>
  <c r="E20" i="5"/>
  <c r="P20" i="5" s="1"/>
  <c r="Q20" i="5" s="1"/>
  <c r="F20" i="5"/>
  <c r="G20" i="5"/>
  <c r="H20" i="5"/>
  <c r="I20" i="5"/>
  <c r="J20" i="5"/>
  <c r="K20" i="5"/>
  <c r="V20" i="5" s="1"/>
  <c r="W20" i="5" s="1"/>
  <c r="L20" i="5"/>
  <c r="O20" i="5"/>
  <c r="S20" i="5"/>
  <c r="E21" i="5"/>
  <c r="R21" i="5" s="1"/>
  <c r="F21" i="5"/>
  <c r="G21" i="5"/>
  <c r="H21" i="5"/>
  <c r="I21" i="5"/>
  <c r="J21" i="5"/>
  <c r="K21" i="5"/>
  <c r="V21" i="5" s="1"/>
  <c r="W21" i="5" s="1"/>
  <c r="L21" i="5"/>
  <c r="S21" i="5"/>
  <c r="E22" i="5"/>
  <c r="R22" i="5" s="1"/>
  <c r="F22" i="5"/>
  <c r="G22" i="5"/>
  <c r="H22" i="5"/>
  <c r="I22" i="5"/>
  <c r="J22" i="5"/>
  <c r="K22" i="5"/>
  <c r="V22" i="5" s="1"/>
  <c r="W22" i="5" s="1"/>
  <c r="L22" i="5"/>
  <c r="O22" i="5"/>
  <c r="S22" i="5"/>
  <c r="M21" i="3" l="1"/>
  <c r="L29" i="3"/>
  <c r="M29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5" i="5"/>
  <c r="Q15" i="5" s="1"/>
  <c r="O13" i="5"/>
  <c r="P14" i="5"/>
  <c r="Q14" i="5" s="1"/>
  <c r="V14" i="5"/>
  <c r="W14" i="5" s="1"/>
  <c r="O14" i="5"/>
  <c r="P22" i="5"/>
  <c r="Q22" i="5" s="1"/>
  <c r="R13" i="5"/>
  <c r="V13" i="5" s="1"/>
  <c r="W13" i="5" s="1"/>
  <c r="O21" i="5"/>
  <c r="V19" i="5"/>
  <c r="W19" i="5" s="1"/>
  <c r="V18" i="5"/>
  <c r="W18" i="5" s="1"/>
  <c r="V17" i="5"/>
  <c r="W17" i="5" s="1"/>
  <c r="O17" i="5"/>
  <c r="O16" i="5"/>
  <c r="V15" i="5"/>
  <c r="W15" i="5" s="1"/>
  <c r="P21" i="5"/>
  <c r="Q21" i="5" s="1"/>
  <c r="P19" i="5"/>
  <c r="Q19" i="5" s="1"/>
  <c r="P18" i="5"/>
  <c r="Q18" i="5" s="1"/>
  <c r="P17" i="5"/>
  <c r="Q17" i="5" s="1"/>
  <c r="R20" i="5"/>
  <c r="R16" i="5"/>
  <c r="N21" i="3" l="1"/>
  <c r="O21" i="3" s="1"/>
  <c r="P13" i="3"/>
  <c r="P14" i="3"/>
  <c r="J6" i="5"/>
  <c r="E6" i="5"/>
  <c r="F6" i="5"/>
  <c r="G6" i="5"/>
  <c r="L6" i="5"/>
  <c r="D26" i="5"/>
  <c r="D5" i="3" s="1"/>
  <c r="F25" i="5"/>
  <c r="F7" i="5"/>
  <c r="F8" i="5"/>
  <c r="F9" i="5"/>
  <c r="F10" i="5"/>
  <c r="F11" i="5"/>
  <c r="F12" i="5"/>
  <c r="F23" i="5"/>
  <c r="F24" i="5"/>
  <c r="I6" i="5"/>
  <c r="K23" i="5"/>
  <c r="V23" i="5" s="1"/>
  <c r="W23" i="5" s="1"/>
  <c r="H7" i="5"/>
  <c r="I7" i="5"/>
  <c r="J7" i="5"/>
  <c r="K7" i="5" s="1"/>
  <c r="H8" i="5"/>
  <c r="I8" i="5"/>
  <c r="J8" i="5"/>
  <c r="K8" i="5" s="1"/>
  <c r="H9" i="5"/>
  <c r="I9" i="5"/>
  <c r="J9" i="5"/>
  <c r="K9" i="5" s="1"/>
  <c r="H10" i="5"/>
  <c r="I10" i="5"/>
  <c r="J10" i="5"/>
  <c r="K10" i="5" s="1"/>
  <c r="O10" i="5" s="1"/>
  <c r="H11" i="5"/>
  <c r="I11" i="5"/>
  <c r="J11" i="5"/>
  <c r="K11" i="5" s="1"/>
  <c r="H12" i="5"/>
  <c r="I12" i="5"/>
  <c r="J12" i="5"/>
  <c r="K12" i="5" s="1"/>
  <c r="H23" i="5"/>
  <c r="I23" i="5"/>
  <c r="J23" i="5"/>
  <c r="H24" i="5"/>
  <c r="I24" i="5"/>
  <c r="J24" i="5"/>
  <c r="K24" i="5"/>
  <c r="O24" i="5" s="1"/>
  <c r="H25" i="5"/>
  <c r="I25" i="5"/>
  <c r="J25" i="5"/>
  <c r="K25" i="5" s="1"/>
  <c r="H6" i="5"/>
  <c r="G24" i="5"/>
  <c r="L24" i="5"/>
  <c r="S24" i="5"/>
  <c r="G23" i="5"/>
  <c r="L23" i="5"/>
  <c r="S23" i="5"/>
  <c r="G12" i="5"/>
  <c r="L12" i="5"/>
  <c r="S12" i="5"/>
  <c r="E7" i="5"/>
  <c r="P7" i="5" s="1"/>
  <c r="Q7" i="5" s="1"/>
  <c r="E8" i="5"/>
  <c r="P8" i="5" s="1"/>
  <c r="Q8" i="5" s="1"/>
  <c r="E9" i="5"/>
  <c r="P9" i="5" s="1"/>
  <c r="Q9" i="5" s="1"/>
  <c r="E10" i="5"/>
  <c r="R10" i="5" s="1"/>
  <c r="E11" i="5"/>
  <c r="P11" i="5" s="1"/>
  <c r="Q11" i="5" s="1"/>
  <c r="E12" i="5"/>
  <c r="R12" i="5" s="1"/>
  <c r="E23" i="5"/>
  <c r="R23" i="5" s="1"/>
  <c r="E24" i="5"/>
  <c r="P24" i="5" s="1"/>
  <c r="Q24" i="5" s="1"/>
  <c r="E25" i="5"/>
  <c r="P25" i="5" s="1"/>
  <c r="Q25" i="5" s="1"/>
  <c r="G8" i="5"/>
  <c r="L8" i="5"/>
  <c r="S8" i="5"/>
  <c r="G9" i="5"/>
  <c r="L9" i="5"/>
  <c r="S9" i="5"/>
  <c r="G10" i="5"/>
  <c r="L10" i="5"/>
  <c r="S10" i="5"/>
  <c r="G11" i="5"/>
  <c r="L11" i="5"/>
  <c r="S11" i="5"/>
  <c r="V24" i="5"/>
  <c r="W24" i="5" s="1"/>
  <c r="G7" i="5"/>
  <c r="S7" i="5"/>
  <c r="S6" i="5"/>
  <c r="G25" i="5"/>
  <c r="S25" i="5"/>
  <c r="L25" i="5"/>
  <c r="L7" i="5"/>
  <c r="P21" i="3" l="1"/>
  <c r="N29" i="3"/>
  <c r="O29" i="3" s="1"/>
  <c r="P6" i="5"/>
  <c r="R25" i="5"/>
  <c r="S26" i="5"/>
  <c r="D20" i="3" s="1"/>
  <c r="Q6" i="5"/>
  <c r="U6" i="5" s="1"/>
  <c r="L26" i="5"/>
  <c r="D12" i="3" s="1"/>
  <c r="D11" i="3" s="1"/>
  <c r="G26" i="5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F26" i="5"/>
  <c r="D8" i="3" s="1"/>
  <c r="E8" i="3" s="1"/>
  <c r="F8" i="3" s="1"/>
  <c r="G8" i="3" s="1"/>
  <c r="K6" i="5"/>
  <c r="K26" i="5" s="1"/>
  <c r="D10" i="3" s="1"/>
  <c r="O25" i="5"/>
  <c r="V25" i="5"/>
  <c r="W25" i="5" s="1"/>
  <c r="O23" i="5"/>
  <c r="O12" i="5"/>
  <c r="O11" i="5"/>
  <c r="V11" i="5"/>
  <c r="W11" i="5" s="1"/>
  <c r="V10" i="5"/>
  <c r="W10" i="5" s="1"/>
  <c r="O9" i="5"/>
  <c r="O8" i="5"/>
  <c r="P10" i="5"/>
  <c r="Q10" i="5" s="1"/>
  <c r="R8" i="5"/>
  <c r="V8" i="5" s="1"/>
  <c r="W8" i="5" s="1"/>
  <c r="R24" i="5"/>
  <c r="R11" i="5"/>
  <c r="P12" i="5"/>
  <c r="Q12" i="5" s="1"/>
  <c r="R9" i="5"/>
  <c r="V9" i="5" s="1"/>
  <c r="W9" i="5" s="1"/>
  <c r="P23" i="5"/>
  <c r="Q23" i="5" s="1"/>
  <c r="R7" i="5"/>
  <c r="V7" i="5" s="1"/>
  <c r="W7" i="5" s="1"/>
  <c r="O7" i="5"/>
  <c r="R6" i="5"/>
  <c r="E26" i="5"/>
  <c r="D34" i="5"/>
  <c r="D19" i="3" l="1"/>
  <c r="D28" i="3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E10" i="3"/>
  <c r="D7" i="3"/>
  <c r="D31" i="3" s="1"/>
  <c r="E20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9" i="3"/>
  <c r="D29" i="5"/>
  <c r="D30" i="5" s="1"/>
  <c r="D6" i="3"/>
  <c r="D4" i="3" s="1"/>
  <c r="V12" i="5"/>
  <c r="W12" i="5" s="1"/>
  <c r="P26" i="5"/>
  <c r="D16" i="3" s="1"/>
  <c r="Q26" i="5"/>
  <c r="D17" i="3" s="1"/>
  <c r="R26" i="5"/>
  <c r="D18" i="3" s="1"/>
  <c r="D27" i="3" s="1"/>
  <c r="O6" i="5"/>
  <c r="O26" i="5" s="1"/>
  <c r="H8" i="3"/>
  <c r="D31" i="5"/>
  <c r="E5" i="3"/>
  <c r="E28" i="3" l="1"/>
  <c r="F20" i="3"/>
  <c r="E19" i="3"/>
  <c r="D15" i="3"/>
  <c r="D22" i="3" s="1"/>
  <c r="D33" i="3" s="1"/>
  <c r="F5" i="3"/>
  <c r="G5" i="3" s="1"/>
  <c r="P11" i="3"/>
  <c r="F10" i="3"/>
  <c r="E7" i="3"/>
  <c r="P12" i="3"/>
  <c r="E17" i="3"/>
  <c r="F17" i="3" s="1"/>
  <c r="E18" i="3"/>
  <c r="F18" i="3" s="1"/>
  <c r="G18" i="3" s="1"/>
  <c r="H18" i="3" s="1"/>
  <c r="I18" i="3" s="1"/>
  <c r="J18" i="3" s="1"/>
  <c r="E16" i="3"/>
  <c r="F16" i="3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U26" i="5"/>
  <c r="V6" i="5"/>
  <c r="W6" i="5" s="1"/>
  <c r="I8" i="3"/>
  <c r="F28" i="3" l="1"/>
  <c r="E27" i="3"/>
  <c r="F27" i="3" s="1"/>
  <c r="G27" i="3" s="1"/>
  <c r="H27" i="3" s="1"/>
  <c r="I27" i="3" s="1"/>
  <c r="G16" i="3"/>
  <c r="H16" i="3" s="1"/>
  <c r="I16" i="3" s="1"/>
  <c r="J16" i="3" s="1"/>
  <c r="K16" i="3" s="1"/>
  <c r="L16" i="3" s="1"/>
  <c r="M16" i="3" s="1"/>
  <c r="N16" i="3" s="1"/>
  <c r="O16" i="3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D25" i="3" s="1"/>
  <c r="E25" i="3" s="1"/>
  <c r="K18" i="3"/>
  <c r="L18" i="3" s="1"/>
  <c r="M18" i="3" s="1"/>
  <c r="N18" i="3" s="1"/>
  <c r="O18" i="3" s="1"/>
  <c r="J27" i="3"/>
  <c r="K27" i="3" s="1"/>
  <c r="L27" i="3" s="1"/>
  <c r="M27" i="3" s="1"/>
  <c r="N27" i="3" s="1"/>
  <c r="O27" i="3" s="1"/>
  <c r="G17" i="3"/>
  <c r="H17" i="3" s="1"/>
  <c r="I17" i="3" s="1"/>
  <c r="J17" i="3" s="1"/>
  <c r="K17" i="3" s="1"/>
  <c r="L17" i="3" s="1"/>
  <c r="M17" i="3" s="1"/>
  <c r="N17" i="3" s="1"/>
  <c r="O17" i="3" s="1"/>
  <c r="F26" i="3"/>
  <c r="G26" i="3" s="1"/>
  <c r="H26" i="3" s="1"/>
  <c r="I26" i="3" s="1"/>
  <c r="J26" i="3" s="1"/>
  <c r="K26" i="3" s="1"/>
  <c r="L26" i="3" s="1"/>
  <c r="M26" i="3" s="1"/>
  <c r="N26" i="3" s="1"/>
  <c r="O26" i="3" s="1"/>
  <c r="D26" i="3" s="1"/>
  <c r="E26" i="3" s="1"/>
  <c r="G20" i="3"/>
  <c r="G28" i="3" s="1"/>
  <c r="F19" i="3"/>
  <c r="G4" i="3"/>
  <c r="E4" i="3"/>
  <c r="F4" i="3"/>
  <c r="E15" i="3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G10" i="3"/>
  <c r="F7" i="3"/>
  <c r="P6" i="3"/>
  <c r="V26" i="5"/>
  <c r="W26" i="5"/>
  <c r="J8" i="3"/>
  <c r="H5" i="3"/>
  <c r="H4" i="3" s="1"/>
  <c r="E31" i="3" l="1"/>
  <c r="P16" i="3"/>
  <c r="P17" i="3"/>
  <c r="P18" i="3"/>
  <c r="F31" i="3"/>
  <c r="F22" i="3"/>
  <c r="F33" i="3" s="1"/>
  <c r="E22" i="3"/>
  <c r="H20" i="3"/>
  <c r="H28" i="3" s="1"/>
  <c r="G19" i="3"/>
  <c r="P15" i="3"/>
  <c r="H10" i="3"/>
  <c r="G7" i="3"/>
  <c r="G31" i="3" s="1"/>
  <c r="K8" i="3"/>
  <c r="I5" i="3"/>
  <c r="I4" i="3" s="1"/>
  <c r="E33" i="3" l="1"/>
  <c r="G22" i="3"/>
  <c r="G33" i="3" s="1"/>
  <c r="I20" i="3"/>
  <c r="I28" i="3" s="1"/>
  <c r="H19" i="3"/>
  <c r="I10" i="3"/>
  <c r="H7" i="3"/>
  <c r="L8" i="3"/>
  <c r="J5" i="3"/>
  <c r="J4" i="3" s="1"/>
  <c r="H22" i="3" l="1"/>
  <c r="H31" i="3"/>
  <c r="J20" i="3"/>
  <c r="J28" i="3" s="1"/>
  <c r="I19" i="3"/>
  <c r="J10" i="3"/>
  <c r="I7" i="3"/>
  <c r="M8" i="3"/>
  <c r="K5" i="3"/>
  <c r="K4" i="3" s="1"/>
  <c r="I22" i="3" l="1"/>
  <c r="I31" i="3"/>
  <c r="H33" i="3"/>
  <c r="K20" i="3"/>
  <c r="K28" i="3" s="1"/>
  <c r="J19" i="3"/>
  <c r="K10" i="3"/>
  <c r="J7" i="3"/>
  <c r="N8" i="3"/>
  <c r="O8" i="3" s="1"/>
  <c r="L5" i="3"/>
  <c r="L4" i="3" s="1"/>
  <c r="J22" i="3" l="1"/>
  <c r="J31" i="3"/>
  <c r="I33" i="3"/>
  <c r="L20" i="3"/>
  <c r="L28" i="3" s="1"/>
  <c r="K19" i="3"/>
  <c r="L10" i="3"/>
  <c r="K7" i="3"/>
  <c r="M5" i="3"/>
  <c r="M4" i="3" s="1"/>
  <c r="K22" i="3" l="1"/>
  <c r="K31" i="3"/>
  <c r="J33" i="3"/>
  <c r="M20" i="3"/>
  <c r="M28" i="3" s="1"/>
  <c r="L19" i="3"/>
  <c r="M10" i="3"/>
  <c r="L7" i="3"/>
  <c r="P8" i="3"/>
  <c r="N5" i="3"/>
  <c r="N4" i="3" s="1"/>
  <c r="L22" i="3" l="1"/>
  <c r="L31" i="3"/>
  <c r="K33" i="3"/>
  <c r="N20" i="3"/>
  <c r="N28" i="3" s="1"/>
  <c r="M19" i="3"/>
  <c r="N10" i="3"/>
  <c r="M7" i="3"/>
  <c r="O5" i="3"/>
  <c r="O4" i="3" s="1"/>
  <c r="M22" i="3" l="1"/>
  <c r="M31" i="3"/>
  <c r="L33" i="3"/>
  <c r="P4" i="3"/>
  <c r="O20" i="3"/>
  <c r="O28" i="3" s="1"/>
  <c r="N19" i="3"/>
  <c r="O10" i="3"/>
  <c r="O7" i="3" s="1"/>
  <c r="N7" i="3"/>
  <c r="P5" i="3"/>
  <c r="O31" i="3" l="1"/>
  <c r="N22" i="3"/>
  <c r="N31" i="3"/>
  <c r="P10" i="3"/>
  <c r="P7" i="3" s="1"/>
  <c r="M33" i="3"/>
  <c r="O19" i="3"/>
  <c r="P19" i="3" s="1"/>
  <c r="P20" i="3"/>
  <c r="N33" i="3" l="1"/>
  <c r="O22" i="3"/>
  <c r="P22" i="3" l="1"/>
  <c r="O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DanielHG</author>
  </authors>
  <commentList>
    <comment ref="G35" authorId="0" shapeId="0" xr:uid="{BD560C76-8CA5-4C7A-AA45-EDA524CE251D}">
      <text>
        <r>
          <rPr>
            <b/>
            <sz val="9"/>
            <color indexed="81"/>
            <rFont val="Tahoma"/>
            <family val="2"/>
          </rPr>
          <t>DanielHG:</t>
        </r>
        <r>
          <rPr>
            <sz val="9"/>
            <color indexed="81"/>
            <rFont val="Tahoma"/>
            <family val="2"/>
          </rPr>
          <t xml:space="preserve">
Art. 230 a Art. 233 CST</t>
        </r>
      </text>
    </comment>
  </commentList>
</comments>
</file>

<file path=xl/sharedStrings.xml><?xml version="1.0" encoding="utf-8"?>
<sst xmlns="http://schemas.openxmlformats.org/spreadsheetml/2006/main" count="1232" uniqueCount="963">
  <si>
    <t>CODIGO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</si>
  <si>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</si>
  <si>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</si>
  <si>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</si>
  <si>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</si>
  <si>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</si>
  <si>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</si>
  <si>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</si>
  <si>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</si>
  <si>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</si>
  <si>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</si>
  <si>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</si>
  <si>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</si>
  <si>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DESCRIPCIÓN</t>
  </si>
  <si>
    <t>TOTAL</t>
  </si>
  <si>
    <t>RIESGO</t>
  </si>
  <si>
    <t>CARGO</t>
  </si>
  <si>
    <t xml:space="preserve">Valor hora </t>
  </si>
  <si>
    <t xml:space="preserve">PRESTACIONES SOCIALES </t>
  </si>
  <si>
    <t>SEGURIDAD SOCIAL</t>
  </si>
  <si>
    <t>PARAFISCALES</t>
  </si>
  <si>
    <t>CESANTIAS MENSUAL</t>
  </si>
  <si>
    <t>INTERESES DE CESANTIAS MENSUAL 12%</t>
  </si>
  <si>
    <t>PRIMA MENSUAL</t>
  </si>
  <si>
    <t>VACACIONES MENSUAL</t>
  </si>
  <si>
    <t>PRESTACIONES SOCIALES (Previsiones)</t>
  </si>
  <si>
    <t>TOTAL AÑO</t>
  </si>
  <si>
    <t>Gas</t>
  </si>
  <si>
    <t>Valor minuto</t>
  </si>
  <si>
    <t>CLASE DE RIESGO</t>
  </si>
  <si>
    <t>CODIGO CIUO- 08</t>
  </si>
  <si>
    <t>OCUPACIONES U OFICIOS MAS REPRESENTATIVOS</t>
  </si>
  <si>
    <t>Físicos y Astrónomos</t>
  </si>
  <si>
    <t>Meteorólogos</t>
  </si>
  <si>
    <t>Geólogos  y Geofísicos</t>
  </si>
  <si>
    <t>Ingenieros industriales y de producción</t>
  </si>
  <si>
    <t>Profesores de educación superior, de universidad, institutos, tutores universitarios.</t>
  </si>
  <si>
    <t>Profesores de formación profesional</t>
  </si>
  <si>
    <t>Profesores de educación secundaria</t>
  </si>
  <si>
    <t>Profesores de educación primaria</t>
  </si>
  <si>
    <t>Profesores de primera infancia</t>
  </si>
  <si>
    <t>Especialistas en métodos pedagógicos</t>
  </si>
  <si>
    <t>Profesores de educación especial e inclusiva</t>
  </si>
  <si>
    <t>Otros profesores de idiomas</t>
  </si>
  <si>
    <t>Otros profesores de música</t>
  </si>
  <si>
    <t>Otros profesores de artes</t>
  </si>
  <si>
    <t>Instructores de tecnologías de la información</t>
  </si>
  <si>
    <t>Otros profesionales de la educación no clasificados en otros grupos primarios</t>
  </si>
  <si>
    <t>Contadores, Auditores financieros, revisor fiscal y auditor contable.</t>
  </si>
  <si>
    <t>Asesores financieros  de inversiones</t>
  </si>
  <si>
    <t>Analistas financieros</t>
  </si>
  <si>
    <t>Analista de gestión y organización, auditor de calidad.</t>
  </si>
  <si>
    <t>Profesionales en políticas de administración</t>
  </si>
  <si>
    <t>Profesionales de gestión y de talento humano</t>
  </si>
  <si>
    <t>Profesionales en formación y desarrollo personal</t>
  </si>
  <si>
    <t>Analista de sistemas</t>
  </si>
  <si>
    <t>Desarrolladores de software</t>
  </si>
  <si>
    <t>Desarrolladores de web y multimedia</t>
  </si>
  <si>
    <t>Programadores de aplicaciones</t>
  </si>
  <si>
    <t>Diseñadores y administradores de bases de datos</t>
  </si>
  <si>
    <t>Administrador de sistemas, redes, equipos informáticos, consultor de tecnología, analista de infraestructura y sistemas.</t>
  </si>
  <si>
    <t>Profesionales en redes de computadores</t>
  </si>
  <si>
    <t>Abogados</t>
  </si>
  <si>
    <t>Sociólogos, antropólogos y afines</t>
  </si>
  <si>
    <t>Filósofos historiadores y especialistas en ciencias políticas</t>
  </si>
  <si>
    <t>Psicólogos</t>
  </si>
  <si>
    <t>Profesionales del trabajo social y consejeros</t>
  </si>
  <si>
    <t>Profesionales relígiosos, miembros del clero</t>
  </si>
  <si>
    <t>Traductores y otros lingüistas</t>
  </si>
  <si>
    <t>Técnicos en documentación sanitaria (registros médicos, archivos de salud)</t>
  </si>
  <si>
    <t>Trajadores comunitarios de salud</t>
  </si>
  <si>
    <t>Agente de seguros</t>
  </si>
  <si>
    <t>Técnicos y profesionales del nivel medio del derecho de servicios legales y afines</t>
  </si>
  <si>
    <t>Trabajadores y asistentes sociales</t>
  </si>
  <si>
    <t>Auxiliares laicos de las religiones</t>
  </si>
  <si>
    <t>Técnicos en operaciones de tecnología de la información y las comunicaciones</t>
  </si>
  <si>
    <t>Técnicos en asistencia y soporte a usuarios de la de tecnología de la información y las comunicaciones</t>
  </si>
  <si>
    <t>Técnicos en redes y sistemas de computación</t>
  </si>
  <si>
    <t>Técnicos del la web</t>
  </si>
  <si>
    <t>Técnicos de radiodifusión y grabación audiovisual</t>
  </si>
  <si>
    <t>Técnicos de ingenieria y las telecomunicaciones</t>
  </si>
  <si>
    <t>Operadores de máquinas, procesadores de texto mecanógrafos y digitadores</t>
  </si>
  <si>
    <t>Grabadores de datos</t>
  </si>
  <si>
    <t>Cajeros de oficinas de correo, cobro y pago de dinero.</t>
  </si>
  <si>
    <t>Auxiliar contable, financiero y cálculo de costos.</t>
  </si>
  <si>
    <t>Auxiliares de servicios estadísticos, financieros y de seguros</t>
  </si>
  <si>
    <t>Auxiliares de nóminas</t>
  </si>
  <si>
    <t>Guias de museos, galerías de arte, de turismo y afines</t>
  </si>
  <si>
    <t>Astrólogos, adivinos y trabajadores afines</t>
  </si>
  <si>
    <t>Acompañantes de personas no incluidos en otros grupos primarios</t>
  </si>
  <si>
    <t>Cuidadores de animales domésticos</t>
  </si>
  <si>
    <t>Taquillero y expendedores de boletas</t>
  </si>
  <si>
    <t>Cuidadores de niños, cuidadores de personas y hogar</t>
  </si>
  <si>
    <t>Auxiliares de maestros</t>
  </si>
  <si>
    <t>Trabajadores de cuidados personales en instituciones</t>
  </si>
  <si>
    <t>Trabajadores de cuidados personales a domicilio</t>
  </si>
  <si>
    <t>Trabajadores de los cuidados personales en servicios de salud</t>
  </si>
  <si>
    <t>Decoradores de piezas artesanales de madera</t>
  </si>
  <si>
    <t>Catadores y clasificadores de alimentos y bebidas</t>
  </si>
  <si>
    <t>Preparadores de comidas rápidas</t>
  </si>
  <si>
    <t>Vendedor ambulante de servicios tales como lustra botas, limpiador de ventanas de automóviles, mandados o recados. distribución de folletos, cuidar bienes</t>
  </si>
  <si>
    <t>Vendedor ambulante de mercancías, excluye comidas de preparación rápida.</t>
  </si>
  <si>
    <t>Comerciantes al por mayor y al por menor</t>
  </si>
  <si>
    <t>Prendero</t>
  </si>
  <si>
    <t>Agente de viajes</t>
  </si>
  <si>
    <t>Químicos</t>
  </si>
  <si>
    <t>Actuarios y Estadísticos</t>
  </si>
  <si>
    <t>Agrónomos Silvicultores Zootecnistas y afines</t>
  </si>
  <si>
    <t>Arquitectos paisajistas</t>
  </si>
  <si>
    <t>Cartógrafos y topógrafos</t>
  </si>
  <si>
    <t>Diseñadores gráficos y multimedia</t>
  </si>
  <si>
    <t>Profesionales de medicina tradicional y alternativa</t>
  </si>
  <si>
    <t>Veterinarios</t>
  </si>
  <si>
    <t>Profesionales de la Publicista y la comercialización.</t>
  </si>
  <si>
    <t>Profesionales de relaciones públicas</t>
  </si>
  <si>
    <t>Profesionales de ventas técnicas y médicas</t>
  </si>
  <si>
    <t>Profesionales de ventas de información y de las tecnologías y las comunicaciones</t>
  </si>
  <si>
    <t>Profesionales en derecho no clasificados en otros grupos primarios</t>
  </si>
  <si>
    <t>Autores y otros escritores</t>
  </si>
  <si>
    <t>Periodistas, comentaristas</t>
  </si>
  <si>
    <t>Escultores pintores artistas y afines</t>
  </si>
  <si>
    <t>Compositores músicos y cantantes</t>
  </si>
  <si>
    <t>Coreógrafos y bailarines</t>
  </si>
  <si>
    <t>Directores y productores de cine teatro y afines</t>
  </si>
  <si>
    <t>Actores</t>
  </si>
  <si>
    <t>Locutores de radio televisión y otros medios de comunicación</t>
  </si>
  <si>
    <t>Artistas creativos interpretativos no clasificados en otros grupos primarios (payasos magos y otros artistas no clasificados)</t>
  </si>
  <si>
    <t>Delineante y dibujantes técnicos .</t>
  </si>
  <si>
    <t>Técnicos en optometria y ópticas</t>
  </si>
  <si>
    <t>Tasadores y evaluadores, evaluadores de bienes raíces.</t>
  </si>
  <si>
    <t>Organizador de conferencias y eventos</t>
  </si>
  <si>
    <t>Operador turístico</t>
  </si>
  <si>
    <t>Atletas y deportistas</t>
  </si>
  <si>
    <t>Entrenadores, instructores y árbitros de actividades deportivas</t>
  </si>
  <si>
    <t>Instructores de educación física y actividades recreativas</t>
  </si>
  <si>
    <t>Receptores de apuesta y afines</t>
  </si>
  <si>
    <t>Cobradores y afines</t>
  </si>
  <si>
    <t>Telefonistas</t>
  </si>
  <si>
    <t>Entrevistadores de encuestas de investigaciones de mercado</t>
  </si>
  <si>
    <t>Codificadores de datos correctores de pruebas de imprenta y afines</t>
  </si>
  <si>
    <t>Guía de turismo</t>
  </si>
  <si>
    <t>Meseros</t>
  </si>
  <si>
    <t>Bármanes</t>
  </si>
  <si>
    <t>Especialistas en tratamientos de belleza y afines</t>
  </si>
  <si>
    <t>Supervisores de mantenimiento y limpieza en oficias hoteles y otros establecimientos</t>
  </si>
  <si>
    <t>Modelos de modas, arte y publicidad</t>
  </si>
  <si>
    <t>Vendedores de mostradores tiendas y afines</t>
  </si>
  <si>
    <t>Vendedores puerta a puerta</t>
  </si>
  <si>
    <t>Vendedores a través de medios tecnológicos</t>
  </si>
  <si>
    <t>Vendedores de comidas en mostrador</t>
  </si>
  <si>
    <t>Otros vendedores no clasificados en grupos primarios</t>
  </si>
  <si>
    <t>Agricultores y trabajadores de huertas invernaderos viveros y jardines</t>
  </si>
  <si>
    <t>Agricultores y trabajadores calificados de cultivos mixtos</t>
  </si>
  <si>
    <t>Criadores de ganado y de la cría de animales domésticos , excepto aves de corral</t>
  </si>
  <si>
    <t>Avicultores y trabajadores calificados de la avicultura, incluye aves de corral</t>
  </si>
  <si>
    <t>Criadores y trabajadores calificados de la apicultura y la sericultura</t>
  </si>
  <si>
    <t>Productos y trabajadores calificados e explotaciones agropecuarias mixtas cuya producción se destina al mercado . (siembra y cosechas de campo, recolección de cosechas etc)</t>
  </si>
  <si>
    <t>Trabajadores de explotación de acuicultura</t>
  </si>
  <si>
    <t>Reparación de instrumentos de precisión incluye relojeros y joyeros</t>
  </si>
  <si>
    <t>Fabricantes y afinadores de instrumentos musicales</t>
  </si>
  <si>
    <t>Alfareros y ceramistas</t>
  </si>
  <si>
    <t>Rotulístas, pintores decorativos y grabadores</t>
  </si>
  <si>
    <t>Preimpresores y afines</t>
  </si>
  <si>
    <t>Impresores</t>
  </si>
  <si>
    <t>Encuadernadores y afines</t>
  </si>
  <si>
    <t>Tejedores con telares</t>
  </si>
  <si>
    <t>Tejedores con agujas</t>
  </si>
  <si>
    <t>Otros tejedores</t>
  </si>
  <si>
    <t>Cestero mimbreras</t>
  </si>
  <si>
    <t>Sombrereros artesanales</t>
  </si>
  <si>
    <t>Artesanos del cuero</t>
  </si>
  <si>
    <t>Artesanos del papel</t>
  </si>
  <si>
    <t>Carniceros pescaderos y afines</t>
  </si>
  <si>
    <t>Panaderos, Pastelero y confiteros</t>
  </si>
  <si>
    <t>Operarios de la elaboración de productos lácteos</t>
  </si>
  <si>
    <t>Operarios  de la conservación de frutas legumbre verduras y afines</t>
  </si>
  <si>
    <t>Sastres, modistos peleteros y sombrereros</t>
  </si>
  <si>
    <t>Patronistas y cortadores de tela cuero y afines</t>
  </si>
  <si>
    <t>Costureros bordadores y afines</t>
  </si>
  <si>
    <t>Tapiceros colchoneros y afines</t>
  </si>
  <si>
    <t>Trabajadores que realizan arreglos florales</t>
  </si>
  <si>
    <t>Lavanderos y planchador a mano</t>
  </si>
  <si>
    <t>Otro personal de limpieza no clasificados en otros grupos primarios ( limpiador de piscinas, limpiador de alfombras, drenajes)</t>
  </si>
  <si>
    <t>Empacadores manuales</t>
  </si>
  <si>
    <t>Surtidores de estanterías</t>
  </si>
  <si>
    <t>Lectores de medidores</t>
  </si>
  <si>
    <t>Otros ocupaciones elementales no clasificados en otros gruposprimarios (acomodadores de espectáculos públicos, guardarropas etc)</t>
  </si>
  <si>
    <t>Biólogo, epidemiólogo, botánico, zoólogo y afines</t>
  </si>
  <si>
    <t>Profesionales de la protección medio ambiental</t>
  </si>
  <si>
    <t>Ingenieros Industriales y de producción</t>
  </si>
  <si>
    <t>Ingenieros Mecánicos, aeronáutico, automotriz, diseñador de motores.</t>
  </si>
  <si>
    <t>Médico general, medico clínico</t>
  </si>
  <si>
    <t>Médicos especialistas</t>
  </si>
  <si>
    <t>Odontólogos</t>
  </si>
  <si>
    <t>Farmacéuticos</t>
  </si>
  <si>
    <t>Profesionales de seguridad y salud en el trabajo , higiene laboral y ambiental</t>
  </si>
  <si>
    <t>Fisioterapeutas</t>
  </si>
  <si>
    <t>Fonoaudiólogos y terapeutas</t>
  </si>
  <si>
    <t>Optómetras</t>
  </si>
  <si>
    <t>Otros profesionales de la salud no clasificados en otros grupos primarios</t>
  </si>
  <si>
    <t>Operadores incineradores instalaciones de tratamiento de agua y afines</t>
  </si>
  <si>
    <t>Técnicos en control de procesos no clasificados en otros grupos primarios</t>
  </si>
  <si>
    <t>Operadores audiométricos, de escáner óptico y afines</t>
  </si>
  <si>
    <t>Higienista asistentes odontológicos dental</t>
  </si>
  <si>
    <t>Inspectores de seguridad, salud en el trabajo , medio ambiental y afines</t>
  </si>
  <si>
    <t>Técnicos en atención pre hospitalaria (Paramédico)</t>
  </si>
  <si>
    <t>Otros técnicos y profesionales del nivel de la salud  no clasificados en otros grupos primarios ( consejeros de terapia de familia , planificación familiar, VIH)</t>
  </si>
  <si>
    <t>Camarógrafo, fotógrafo , operador equipos de grabación de sonido</t>
  </si>
  <si>
    <t>Diseñadores y decoradores de interiores</t>
  </si>
  <si>
    <t>Técnicos en galerías de artes museos y bibliotecas</t>
  </si>
  <si>
    <t>Chef de cocina</t>
  </si>
  <si>
    <t>Cocineros, Parrillero asador de carnes</t>
  </si>
  <si>
    <t>Personal de servicios funerarios y embalsamadores</t>
  </si>
  <si>
    <t>Otros trabajadores de servicios personales tales como acompañantes, trabajadores sexuales, damas de compañía, gigoló, prostitutas.</t>
  </si>
  <si>
    <t>Vendedores en kioscos y puestas de mercado</t>
  </si>
  <si>
    <t>Vendedores ambulantes de alimentos preparados para consumo inmediato</t>
  </si>
  <si>
    <t>Trabajadores de los cuidados personales en servicios de salud, auxiliares del area de la salud</t>
  </si>
  <si>
    <t>Agricultores y trabajadores de cultivos intensivos</t>
  </si>
  <si>
    <t>Agricultores y trabajadores de plantaciones de árboles y arbustos</t>
  </si>
  <si>
    <t>trabajadores agrícolas de subsistencia</t>
  </si>
  <si>
    <t>Trabajdores pecuarios de subsistencias</t>
  </si>
  <si>
    <t>Pescadores cazadores tramperos y recolectores de subsistencia</t>
  </si>
  <si>
    <t>Labrantes trozadores y grabadores de piedra</t>
  </si>
  <si>
    <t>Carpinteros de armar y de obra blanca</t>
  </si>
  <si>
    <t>Revocadores</t>
  </si>
  <si>
    <t>Fontanero de instaladores de tuberías</t>
  </si>
  <si>
    <t>Chapistas y caldereros</t>
  </si>
  <si>
    <t>Aparejadores y espalmadores de cables</t>
  </si>
  <si>
    <t>Herreros y forjadores</t>
  </si>
  <si>
    <t>Herramientitas y afines ( fabricantes de herramientas de mano. artículos de ferretería)</t>
  </si>
  <si>
    <t>Ajustadores y operadores de máquinas de herramientas</t>
  </si>
  <si>
    <t>Pulidores de metales y afiladores de herramientas</t>
  </si>
  <si>
    <t>Mecánicos y reparadores de vehículos automotores</t>
  </si>
  <si>
    <t>Mecánicos y reparadores se sistemas y motores de aeronaves</t>
  </si>
  <si>
    <t>Mecánicos y reparadores de máquinas agrícolas e industriales</t>
  </si>
  <si>
    <t>Reparadores e bicicletas y afines</t>
  </si>
  <si>
    <t>Sopladores, moldeadores,  laminadores cortadores y pulidores de vidrio</t>
  </si>
  <si>
    <t>Tallador de piezas artesanales de madera</t>
  </si>
  <si>
    <t>Joyeros</t>
  </si>
  <si>
    <t>Orfebres y plateros</t>
  </si>
  <si>
    <t>Bisutero</t>
  </si>
  <si>
    <t>Artesanos del hierro y otros metales</t>
  </si>
  <si>
    <t>Artesanos de semillas y cortezas vegetales</t>
  </si>
  <si>
    <t>Artesanos de otros materiales no clasificados en otros grupos primarios ( tela, parafina, jabon, cuerno, cera, etc)</t>
  </si>
  <si>
    <t>Electricistas de obra y afines</t>
  </si>
  <si>
    <t>Ajustadores e instaladores en electrónica</t>
  </si>
  <si>
    <t>Instaladores y reparadores en tecnologías de la información y las comunicaciones</t>
  </si>
  <si>
    <t>preparadores y elaboradores de cigarrillos y productos del tabaco</t>
  </si>
  <si>
    <t>operarios del tratamiento  de la madera</t>
  </si>
  <si>
    <t>Ebanistas y Carpinteros</t>
  </si>
  <si>
    <t>Ajustadores y operadores de máquinas para trabajar madera</t>
  </si>
  <si>
    <t>Zapatero, y afines</t>
  </si>
  <si>
    <t>Fabricante de quesos, lácteos</t>
  </si>
  <si>
    <t>Trabajadores  con máquinas para elaborar alimentos y productos afines</t>
  </si>
  <si>
    <t>Lavador de autos, vehículos</t>
  </si>
  <si>
    <t>Trabajadores de jardinería y horticultura</t>
  </si>
  <si>
    <t>Ayudante de elaboración e alimentos y bebidas</t>
  </si>
  <si>
    <t>Trabajdores de carga (Bracero , coteros, estibadores cargadores de camiones)</t>
  </si>
  <si>
    <t>Ayudante de cocina</t>
  </si>
  <si>
    <t>Acarreadores de agua y recolectores de leña</t>
  </si>
  <si>
    <t>Ingenieros electricistas eléctricos, electrónicos, de telecomunicaciones y afines</t>
  </si>
  <si>
    <t>Ingenieros electrónicos</t>
  </si>
  <si>
    <t>Ingenieros de telecomunicaciones</t>
  </si>
  <si>
    <t>Médico cirujano general, plástico , anestesiólogo.</t>
  </si>
  <si>
    <t>Operadores de instalaciones de refinación de petróleo y gas natural</t>
  </si>
  <si>
    <t>Controladores de procesos de producción de metales</t>
  </si>
  <si>
    <t>Maquinistas en navegación</t>
  </si>
  <si>
    <t>Trabajadores de la navegación de buques y embarcaciones</t>
  </si>
  <si>
    <t>Pilotos de aviación y afines</t>
  </si>
  <si>
    <t>Técnicos en seguridad aeronáutica</t>
  </si>
  <si>
    <t>Trabajadores de servicios de transporte</t>
  </si>
  <si>
    <t>Instructores de conducción</t>
  </si>
  <si>
    <t>Vendedores de combustible incluye montallantero, cambiador de aceite, engrase y afines</t>
  </si>
  <si>
    <t>Agricultores y trabajadores calificados para plantaciones de arboles y arbustos (podador y recolector)</t>
  </si>
  <si>
    <t>Trabajador forestal calificados y afines</t>
  </si>
  <si>
    <t>Pescadores de agua dulce y en aguas costeras</t>
  </si>
  <si>
    <t>Pescadores de altamar</t>
  </si>
  <si>
    <t>Cazadores y tramperos</t>
  </si>
  <si>
    <t>Mecánicos montadores de aire acondicionado y refrigeración</t>
  </si>
  <si>
    <t>Pintores y empapeladores</t>
  </si>
  <si>
    <t>Barnizadores y afines</t>
  </si>
  <si>
    <t>Soldadores y oxicortadores</t>
  </si>
  <si>
    <t>Apelambradores, pellejeros y curtidores  en tratamiento de pieles y pelos de animales</t>
  </si>
  <si>
    <t>Maquinistas de locomotoras</t>
  </si>
  <si>
    <t>Guardafrenos, guardagujas y agentes de maniobras</t>
  </si>
  <si>
    <t>Conductores de motocicletas</t>
  </si>
  <si>
    <t>Conductores de camionetas y vehículos livianos</t>
  </si>
  <si>
    <t>Conductores de taxis</t>
  </si>
  <si>
    <t>Conductores de buses microbuses y tranvías</t>
  </si>
  <si>
    <t>Conductores de camiones y vehículos pesados</t>
  </si>
  <si>
    <t>Trabajadores de maquinaria agrícola y forestal móvil</t>
  </si>
  <si>
    <t>Trabajadores de grúas aparatos elevadores y afines</t>
  </si>
  <si>
    <t>Operadores de montacargas</t>
  </si>
  <si>
    <t>Conductores de vehículos accionado a pedal o a brazo</t>
  </si>
  <si>
    <t>Mensajeros mandaderos maleteros y repartidores</t>
  </si>
  <si>
    <t>Personas que realizan trabajos varios</t>
  </si>
  <si>
    <t>Ingenieros civiles.</t>
  </si>
  <si>
    <t>Ingenieros medio ambientales</t>
  </si>
  <si>
    <t>Ingeniero marino</t>
  </si>
  <si>
    <t>Ingeniero químico</t>
  </si>
  <si>
    <t>Ingenieros de minas metalúrgicos y afines</t>
  </si>
  <si>
    <t>Ingeniero de tráfico, ingeniero de energía nuclear, ingeniero de salvamento marítimo.</t>
  </si>
  <si>
    <t>Arquitectos constructores</t>
  </si>
  <si>
    <t>Médico especialista en medicina nuclear, médico radiólogo, médico patólogo forense.</t>
  </si>
  <si>
    <t>Médico especialista en psiquiatría para atención de víctimas.</t>
  </si>
  <si>
    <t>Profesionales en derecho no clasificados en otros grupos primarios que atienden víctimas</t>
  </si>
  <si>
    <t>Profesionales del trabajo social, consejeros, psicólogos para atención a víctimas</t>
  </si>
  <si>
    <t>Artistas creativos interpretativos no clasificados en otros grupos primarios incluye (Acróbata, equilibrista, trapecista, torero y otras ocupaciones relacionada con espectáculos públicos en actividades extremas)</t>
  </si>
  <si>
    <t>Delineante de arquitectura, dibujante técnico, con intervención directa en obras</t>
  </si>
  <si>
    <t>Controladores de instalaciones de procesamiento de productos químicos, filtración y separación de sustancia químicas, procesos químicos.</t>
  </si>
  <si>
    <t>Controlador de tráfico aéreo y marítimo</t>
  </si>
  <si>
    <t>Radiólogo oral, operador de equipo audiométrico, de escáner óptico,</t>
  </si>
  <si>
    <t>Detective privado</t>
  </si>
  <si>
    <t>Atletas y Deportistas  (Deporte extremo )</t>
  </si>
  <si>
    <t>Controladores administrativos de tráfico aéreo</t>
  </si>
  <si>
    <t>Bomberos y rescatistas</t>
  </si>
  <si>
    <t>Escolta, guardaespaldas</t>
  </si>
  <si>
    <t>Constructores de Casas</t>
  </si>
  <si>
    <t>Albañiles</t>
  </si>
  <si>
    <t>Operarios en cemento armado enfoscadores y afines</t>
  </si>
  <si>
    <t>Oficiales de la construcción de obra gruesa y afines no clasificados en grupos primarios (demolición, reparación y mantenimiento de fachadas, armado de andamios, operarios de construcción, edificios de gran altura)</t>
  </si>
  <si>
    <t>Techadores</t>
  </si>
  <si>
    <t>Cristaleras</t>
  </si>
  <si>
    <t>Limpiadores de fachadas, deshollinadores.</t>
  </si>
  <si>
    <t>Moldeadores y macheros, fundición de metales</t>
  </si>
  <si>
    <t>Soldadores y oxicortadores (cortan metales con gas o arco eléctrico)</t>
  </si>
  <si>
    <t>Chapistas caldereros horneros- exposición altas temperaturas</t>
  </si>
  <si>
    <t>Montadores de estructuras metálicas</t>
  </si>
  <si>
    <t>Personal de servicios de protección no clasificados en otros grupos primarios ( salvavidas, socorristas)</t>
  </si>
  <si>
    <t>Buzos</t>
  </si>
  <si>
    <t>Fumigadores y otros controladores de plagas y malas hierbas</t>
  </si>
  <si>
    <t>S</t>
  </si>
  <si>
    <t>Trabajadores e oficios relacionados no clasificados en otros grupos primarios tales como los que manipulas juegos pirotécnicos.</t>
  </si>
  <si>
    <t>Trabajadores de máquinas de movimientos de tierra construcciones de vías y afines</t>
  </si>
  <si>
    <t>Limpiadores de ventanas</t>
  </si>
  <si>
    <t>Clasificadores de desechos</t>
  </si>
  <si>
    <t>Trabajadores de minas y canteras</t>
  </si>
  <si>
    <t>Trabajadores de obras públicas y mantenimiento</t>
  </si>
  <si>
    <t>Trabajadores de la construcción</t>
  </si>
  <si>
    <t>Trabajadores de construcción , demolición, excavación</t>
  </si>
  <si>
    <t>Recolectores de basura y material reciclable</t>
  </si>
  <si>
    <t>Barrenderos y afines</t>
  </si>
  <si>
    <t>CLASIFICACIÓN INTERNACIONAL UNIFORME DE OCUPACIONES CIUO-08 (2015)</t>
  </si>
  <si>
    <t>Técnicos y asistente terapeutas</t>
  </si>
  <si>
    <t>Instaladores y reparadores de  líneas eléctricas</t>
  </si>
  <si>
    <t>Ajustadores de electricistas incluye reparación de aparatos de uso domestico</t>
  </si>
  <si>
    <t>CIUO 08</t>
  </si>
  <si>
    <t>Bracero, coteros , estibadores de embarcaciones aéreas, marítimas y/o fluviales</t>
  </si>
  <si>
    <t>Instaladores de material aislante e isonorizacion</t>
  </si>
  <si>
    <t>Enchapadores parqueteros y colocadores de suelos</t>
  </si>
  <si>
    <t>Avicultores y trabajadores calificados de la avicultura</t>
  </si>
  <si>
    <t>Trabajadores agropecuarios de subsistencia (recolecta frutas y plantas silvestres)</t>
  </si>
  <si>
    <t>Ingenieros catastrales, topógrafos, geodesias y afines</t>
  </si>
  <si>
    <t>Ingeniero textil, ingeniero de seguridad.</t>
  </si>
  <si>
    <t>Criadores y trabajadores pecuarios calificados, avicultores y criadores de insectos no clasificados en otros grupos primarios</t>
  </si>
  <si>
    <t>Peluqueros</t>
  </si>
  <si>
    <t>Dietista y nutricionista</t>
  </si>
  <si>
    <t>Asistente médicos ( asistente clínico, oftálmico, técnicos de transfusiones)</t>
  </si>
  <si>
    <t>Cotización</t>
  </si>
  <si>
    <t>DOTACION (Cada 4 meses)</t>
  </si>
  <si>
    <t>Inversiones</t>
  </si>
  <si>
    <t>Deudores</t>
  </si>
  <si>
    <t>Inventarios</t>
  </si>
  <si>
    <t>Intangibles</t>
  </si>
  <si>
    <t>Otros activos</t>
  </si>
  <si>
    <t>Cuenta</t>
  </si>
  <si>
    <t>Descripcion</t>
  </si>
  <si>
    <t>Ajustes por inflación</t>
  </si>
  <si>
    <t>Venta de inversiones</t>
  </si>
  <si>
    <t>Intereses</t>
  </si>
  <si>
    <t>Reajuste monetario-UPAC (hoy UVR)</t>
  </si>
  <si>
    <t>Comisiones</t>
  </si>
  <si>
    <t>Envases y empaques</t>
  </si>
  <si>
    <t>Combustibles y lubricantes</t>
  </si>
  <si>
    <t>Diferencia en cambio</t>
  </si>
  <si>
    <t>Descuentos comerciales condicionados</t>
  </si>
  <si>
    <t>Otros</t>
  </si>
  <si>
    <t>De sociedades anónimas y/o asimiladas</t>
  </si>
  <si>
    <t>De sociedades limitadas y/o asimiladas</t>
  </si>
  <si>
    <t>Terrenos</t>
  </si>
  <si>
    <t>Maquinaria y equipo</t>
  </si>
  <si>
    <t>Equipo de oficina</t>
  </si>
  <si>
    <t>Equipo de computación y comunicación</t>
  </si>
  <si>
    <t>Equipo médico-científico</t>
  </si>
  <si>
    <t>Equipo de hoteles y restaurantes</t>
  </si>
  <si>
    <t>Flota y equipo de transporte</t>
  </si>
  <si>
    <t>Flota y equipo fluvial y/o marítimo</t>
  </si>
  <si>
    <t>Flota y equipo aéreo</t>
  </si>
  <si>
    <t>Flota y equipo férreo</t>
  </si>
  <si>
    <t>Acueductos, plantas y redes</t>
  </si>
  <si>
    <t>Aeródromos</t>
  </si>
  <si>
    <t>Semovientes</t>
  </si>
  <si>
    <t>Asistencia técnica</t>
  </si>
  <si>
    <t>Otras</t>
  </si>
  <si>
    <t>Construcciones y edificaciones</t>
  </si>
  <si>
    <t>Armamento de vigilancia</t>
  </si>
  <si>
    <t>Vías de comunicación</t>
  </si>
  <si>
    <t>Seguros</t>
  </si>
  <si>
    <t>Gastos bancarios</t>
  </si>
  <si>
    <t>Auxilios</t>
  </si>
  <si>
    <t>Bonificaciones</t>
  </si>
  <si>
    <t>Útiles, papelería y fotocopias</t>
  </si>
  <si>
    <t>510503</t>
  </si>
  <si>
    <t>Salario integral</t>
  </si>
  <si>
    <t>510506</t>
  </si>
  <si>
    <t>Sueldos</t>
  </si>
  <si>
    <t>510512</t>
  </si>
  <si>
    <t>Jornales</t>
  </si>
  <si>
    <t>510515</t>
  </si>
  <si>
    <t>Horas extras y recargos</t>
  </si>
  <si>
    <t>510518</t>
  </si>
  <si>
    <t>510521</t>
  </si>
  <si>
    <t>Viáticos</t>
  </si>
  <si>
    <t>510524</t>
  </si>
  <si>
    <t>Incapacidades</t>
  </si>
  <si>
    <t>510527</t>
  </si>
  <si>
    <t>Auxilio de transporte</t>
  </si>
  <si>
    <t>510530</t>
  </si>
  <si>
    <t>Cesantías</t>
  </si>
  <si>
    <t>510533</t>
  </si>
  <si>
    <t>Intereses sobre cesantías</t>
  </si>
  <si>
    <t>510536</t>
  </si>
  <si>
    <t>Prima de servicios</t>
  </si>
  <si>
    <t>510539</t>
  </si>
  <si>
    <t>Vacaciones</t>
  </si>
  <si>
    <t>510542</t>
  </si>
  <si>
    <t>Primas extralegales</t>
  </si>
  <si>
    <t>510545</t>
  </si>
  <si>
    <t>510548</t>
  </si>
  <si>
    <t>510551</t>
  </si>
  <si>
    <t>Dotación y suministro a trabajadores</t>
  </si>
  <si>
    <t>510554</t>
  </si>
  <si>
    <t>510557</t>
  </si>
  <si>
    <t>Cuotas partes pensiones de jubilación</t>
  </si>
  <si>
    <t>510558</t>
  </si>
  <si>
    <t>Amortización cálculo actuarial pensiones de jubilación</t>
  </si>
  <si>
    <t>510559</t>
  </si>
  <si>
    <t>Pensiones de jubilación</t>
  </si>
  <si>
    <t>510560</t>
  </si>
  <si>
    <t>Indemnizaciones laborales</t>
  </si>
  <si>
    <t>510561</t>
  </si>
  <si>
    <t>Amortización bonos pensionales</t>
  </si>
  <si>
    <t>510562</t>
  </si>
  <si>
    <t>Amortización títulos pensionales</t>
  </si>
  <si>
    <t>510563</t>
  </si>
  <si>
    <t>Capacitación al personal</t>
  </si>
  <si>
    <t>510566</t>
  </si>
  <si>
    <t>Gastos deportivos y de recreación</t>
  </si>
  <si>
    <t>510568</t>
  </si>
  <si>
    <t>Aportes a administradoras de riesgos profesionales, ARP</t>
  </si>
  <si>
    <t>510569</t>
  </si>
  <si>
    <t>Aportes a entidades promotoras de salud, EPS</t>
  </si>
  <si>
    <t>510570</t>
  </si>
  <si>
    <t>Aportes a fondos de pensiones y/o cesantías</t>
  </si>
  <si>
    <t>510572</t>
  </si>
  <si>
    <t>Aportes cajas de compensación familiar</t>
  </si>
  <si>
    <t>510575</t>
  </si>
  <si>
    <t>Aportes ICBF</t>
  </si>
  <si>
    <t>510578</t>
  </si>
  <si>
    <t>SENA</t>
  </si>
  <si>
    <t>510581</t>
  </si>
  <si>
    <t>Aportes sindicales</t>
  </si>
  <si>
    <t>510584</t>
  </si>
  <si>
    <t>Gastos médicos y drogas</t>
  </si>
  <si>
    <t>510595</t>
  </si>
  <si>
    <t>510599</t>
  </si>
  <si>
    <t>511005</t>
  </si>
  <si>
    <t>Junta directiva</t>
  </si>
  <si>
    <t>511010</t>
  </si>
  <si>
    <t>Revisoría fiscal</t>
  </si>
  <si>
    <t>511015</t>
  </si>
  <si>
    <t>Auditoría externa</t>
  </si>
  <si>
    <t>511020</t>
  </si>
  <si>
    <t>Avalúos</t>
  </si>
  <si>
    <t>511025</t>
  </si>
  <si>
    <t>Asesoría jurídica</t>
  </si>
  <si>
    <t>511030</t>
  </si>
  <si>
    <t>Asesoría financiera</t>
  </si>
  <si>
    <t>511035</t>
  </si>
  <si>
    <t>Asesoría técnica</t>
  </si>
  <si>
    <t>511095</t>
  </si>
  <si>
    <t>511099</t>
  </si>
  <si>
    <t>511505</t>
  </si>
  <si>
    <t>Industria y comercio</t>
  </si>
  <si>
    <t>511510</t>
  </si>
  <si>
    <t>De timbres</t>
  </si>
  <si>
    <t>511515</t>
  </si>
  <si>
    <t>A la propiedad raíz</t>
  </si>
  <si>
    <t>511520</t>
  </si>
  <si>
    <t>Derechos sobre instrumentos públicos</t>
  </si>
  <si>
    <t>511525</t>
  </si>
  <si>
    <t>De valorización</t>
  </si>
  <si>
    <t>511530</t>
  </si>
  <si>
    <t>De turismo</t>
  </si>
  <si>
    <t>511535</t>
  </si>
  <si>
    <t>Tasa por utilización de puertos</t>
  </si>
  <si>
    <t>511540</t>
  </si>
  <si>
    <t>De vehículos</t>
  </si>
  <si>
    <t>511545</t>
  </si>
  <si>
    <t>De espectáculos públicos</t>
  </si>
  <si>
    <t>511550</t>
  </si>
  <si>
    <t>Cuotas de fomento</t>
  </si>
  <si>
    <t>511570</t>
  </si>
  <si>
    <t>IVA descontable</t>
  </si>
  <si>
    <t>511595</t>
  </si>
  <si>
    <t>511599</t>
  </si>
  <si>
    <t>512005</t>
  </si>
  <si>
    <t>512010</t>
  </si>
  <si>
    <t>512015</t>
  </si>
  <si>
    <t>512020</t>
  </si>
  <si>
    <t>512025</t>
  </si>
  <si>
    <t>512030</t>
  </si>
  <si>
    <t>512035</t>
  </si>
  <si>
    <t>512040</t>
  </si>
  <si>
    <t>512045</t>
  </si>
  <si>
    <t>512050</t>
  </si>
  <si>
    <t>512055</t>
  </si>
  <si>
    <t>512060</t>
  </si>
  <si>
    <t>512065</t>
  </si>
  <si>
    <t>512070</t>
  </si>
  <si>
    <t>512095</t>
  </si>
  <si>
    <t>512099</t>
  </si>
  <si>
    <t>512505</t>
  </si>
  <si>
    <t>Contribuciones</t>
  </si>
  <si>
    <t>512510</t>
  </si>
  <si>
    <t>Afiliaciones y sostenimiento</t>
  </si>
  <si>
    <t>512599</t>
  </si>
  <si>
    <t>513005</t>
  </si>
  <si>
    <t>Manejo</t>
  </si>
  <si>
    <t>513010</t>
  </si>
  <si>
    <t>Cumplimiento</t>
  </si>
  <si>
    <t>513015</t>
  </si>
  <si>
    <t>Corriente débil</t>
  </si>
  <si>
    <t>513020</t>
  </si>
  <si>
    <t>Vida colectiva</t>
  </si>
  <si>
    <t>513025</t>
  </si>
  <si>
    <t>Incendio</t>
  </si>
  <si>
    <t>513030</t>
  </si>
  <si>
    <t>Terremoto</t>
  </si>
  <si>
    <t>513035</t>
  </si>
  <si>
    <t>Sustracción y hurto</t>
  </si>
  <si>
    <t>513040</t>
  </si>
  <si>
    <t>513045</t>
  </si>
  <si>
    <t>513050</t>
  </si>
  <si>
    <t>513055</t>
  </si>
  <si>
    <t>513060</t>
  </si>
  <si>
    <t>Responsabilidad civil y extracontractual</t>
  </si>
  <si>
    <t>513065</t>
  </si>
  <si>
    <t>Vuelo</t>
  </si>
  <si>
    <t>513070</t>
  </si>
  <si>
    <t>Rotura de maquinaria</t>
  </si>
  <si>
    <t>513075</t>
  </si>
  <si>
    <t>Obligatorio accidente de tránsito</t>
  </si>
  <si>
    <t>513080</t>
  </si>
  <si>
    <t>Lucro cesante</t>
  </si>
  <si>
    <t>513085</t>
  </si>
  <si>
    <t>Transporte de mercancía</t>
  </si>
  <si>
    <t>513095</t>
  </si>
  <si>
    <t>513099</t>
  </si>
  <si>
    <t>513505</t>
  </si>
  <si>
    <t>Aseo y vigilancia</t>
  </si>
  <si>
    <t>513510</t>
  </si>
  <si>
    <t>Temporales</t>
  </si>
  <si>
    <t>513515</t>
  </si>
  <si>
    <t>513520</t>
  </si>
  <si>
    <t>Procesamiento electrónico de datos</t>
  </si>
  <si>
    <t>513525</t>
  </si>
  <si>
    <t>Acueducto y alcantarillado</t>
  </si>
  <si>
    <t>513530</t>
  </si>
  <si>
    <t>Energía eléctrica</t>
  </si>
  <si>
    <t>513535</t>
  </si>
  <si>
    <t>Teléfono</t>
  </si>
  <si>
    <t>513540</t>
  </si>
  <si>
    <t>Correo, portes y telegramas</t>
  </si>
  <si>
    <t>513545</t>
  </si>
  <si>
    <t>Fax y télex</t>
  </si>
  <si>
    <t>513550</t>
  </si>
  <si>
    <t>Transporte, fletes y acarreos</t>
  </si>
  <si>
    <t>513555</t>
  </si>
  <si>
    <t>513595</t>
  </si>
  <si>
    <t>513599</t>
  </si>
  <si>
    <t>514005</t>
  </si>
  <si>
    <t>Notariales</t>
  </si>
  <si>
    <t>514010</t>
  </si>
  <si>
    <t>Registro mercantil</t>
  </si>
  <si>
    <t>514015</t>
  </si>
  <si>
    <t>Trámites y licencias</t>
  </si>
  <si>
    <t>514020</t>
  </si>
  <si>
    <t>Aduaneros</t>
  </si>
  <si>
    <t>514025</t>
  </si>
  <si>
    <t>Consulares</t>
  </si>
  <si>
    <t>514095</t>
  </si>
  <si>
    <t>514099</t>
  </si>
  <si>
    <t>514505</t>
  </si>
  <si>
    <t>514510</t>
  </si>
  <si>
    <t>514515</t>
  </si>
  <si>
    <t>514520</t>
  </si>
  <si>
    <t>514525</t>
  </si>
  <si>
    <t>514530</t>
  </si>
  <si>
    <t>514535</t>
  </si>
  <si>
    <t>514540</t>
  </si>
  <si>
    <t>514545</t>
  </si>
  <si>
    <t>514550</t>
  </si>
  <si>
    <t>514555</t>
  </si>
  <si>
    <t>514560</t>
  </si>
  <si>
    <t>514565</t>
  </si>
  <si>
    <t>514570</t>
  </si>
  <si>
    <t>514599</t>
  </si>
  <si>
    <t>515005</t>
  </si>
  <si>
    <t>Instalaciones eléctricas</t>
  </si>
  <si>
    <t>515010</t>
  </si>
  <si>
    <t>Arreglos ornamentales</t>
  </si>
  <si>
    <t>515015</t>
  </si>
  <si>
    <t>Reparaciones locativas</t>
  </si>
  <si>
    <t>515095</t>
  </si>
  <si>
    <t>515099</t>
  </si>
  <si>
    <t>515505</t>
  </si>
  <si>
    <t>Alojamiento y manutención</t>
  </si>
  <si>
    <t>515510</t>
  </si>
  <si>
    <t>Pasajes fluviales y/o marítimos</t>
  </si>
  <si>
    <t>515515</t>
  </si>
  <si>
    <t>Pasajes aéreos</t>
  </si>
  <si>
    <t>515520</t>
  </si>
  <si>
    <t>Pasajes terrestres</t>
  </si>
  <si>
    <t>515525</t>
  </si>
  <si>
    <t>Pasajes férreos</t>
  </si>
  <si>
    <t>515595</t>
  </si>
  <si>
    <t>515599</t>
  </si>
  <si>
    <t>516005</t>
  </si>
  <si>
    <t>516010</t>
  </si>
  <si>
    <t>516015</t>
  </si>
  <si>
    <t>516020</t>
  </si>
  <si>
    <t>516025</t>
  </si>
  <si>
    <t>516030</t>
  </si>
  <si>
    <t>516035</t>
  </si>
  <si>
    <t>516040</t>
  </si>
  <si>
    <t>516045</t>
  </si>
  <si>
    <t>516050</t>
  </si>
  <si>
    <t>516055</t>
  </si>
  <si>
    <t>516060</t>
  </si>
  <si>
    <t>516099</t>
  </si>
  <si>
    <t>516505</t>
  </si>
  <si>
    <t>516510</t>
  </si>
  <si>
    <t>516515</t>
  </si>
  <si>
    <t>Cargos diferidos</t>
  </si>
  <si>
    <t>516595</t>
  </si>
  <si>
    <t>516599</t>
  </si>
  <si>
    <t>519505</t>
  </si>
  <si>
    <t>519510</t>
  </si>
  <si>
    <t>Libros, suscripciones, periódicos y revistas</t>
  </si>
  <si>
    <t>519515</t>
  </si>
  <si>
    <t>Música ambiental</t>
  </si>
  <si>
    <t>519520</t>
  </si>
  <si>
    <t>Gastos de representación y relaciones públicas</t>
  </si>
  <si>
    <t>519525</t>
  </si>
  <si>
    <t>Elementos de aseo y cafetería</t>
  </si>
  <si>
    <t>519530</t>
  </si>
  <si>
    <t>519535</t>
  </si>
  <si>
    <t>519540</t>
  </si>
  <si>
    <t>519545</t>
  </si>
  <si>
    <t>Taxis y buses</t>
  </si>
  <si>
    <t>519550</t>
  </si>
  <si>
    <t>Estampillas</t>
  </si>
  <si>
    <t>519555</t>
  </si>
  <si>
    <t>Microfilmación</t>
  </si>
  <si>
    <t>519560</t>
  </si>
  <si>
    <t>Casino y restaurante</t>
  </si>
  <si>
    <t>519565</t>
  </si>
  <si>
    <t>Parqueaderos</t>
  </si>
  <si>
    <t>519570</t>
  </si>
  <si>
    <t>Indemnización por daños a terceros</t>
  </si>
  <si>
    <t>519575</t>
  </si>
  <si>
    <t>Pólvora y similares</t>
  </si>
  <si>
    <t>519595</t>
  </si>
  <si>
    <t>519599</t>
  </si>
  <si>
    <t>519905</t>
  </si>
  <si>
    <t>519910</t>
  </si>
  <si>
    <t>519915</t>
  </si>
  <si>
    <t>Propiedades, planta y equipo</t>
  </si>
  <si>
    <t>519995</t>
  </si>
  <si>
    <t>519999</t>
  </si>
  <si>
    <t>520503</t>
  </si>
  <si>
    <t>520506</t>
  </si>
  <si>
    <t>520512</t>
  </si>
  <si>
    <t>520515</t>
  </si>
  <si>
    <t>520518</t>
  </si>
  <si>
    <t>520521</t>
  </si>
  <si>
    <t>520524</t>
  </si>
  <si>
    <t>520527</t>
  </si>
  <si>
    <t>520530</t>
  </si>
  <si>
    <t>520533</t>
  </si>
  <si>
    <t>520536</t>
  </si>
  <si>
    <t>520539</t>
  </si>
  <si>
    <t>520542</t>
  </si>
  <si>
    <t>520545</t>
  </si>
  <si>
    <t>520548</t>
  </si>
  <si>
    <t>520551</t>
  </si>
  <si>
    <t>520554</t>
  </si>
  <si>
    <t>520557</t>
  </si>
  <si>
    <t>520558</t>
  </si>
  <si>
    <t>520559</t>
  </si>
  <si>
    <t>520560</t>
  </si>
  <si>
    <t>520561</t>
  </si>
  <si>
    <t>520562</t>
  </si>
  <si>
    <t>520563</t>
  </si>
  <si>
    <t>520566</t>
  </si>
  <si>
    <t>520568</t>
  </si>
  <si>
    <t>520569</t>
  </si>
  <si>
    <t>520570</t>
  </si>
  <si>
    <t>520572</t>
  </si>
  <si>
    <t>520575</t>
  </si>
  <si>
    <t>520578</t>
  </si>
  <si>
    <t>520581</t>
  </si>
  <si>
    <t>520584</t>
  </si>
  <si>
    <t>520595</t>
  </si>
  <si>
    <t>520599</t>
  </si>
  <si>
    <t>521005</t>
  </si>
  <si>
    <t>521010</t>
  </si>
  <si>
    <t>521015</t>
  </si>
  <si>
    <t>521020</t>
  </si>
  <si>
    <t>521025</t>
  </si>
  <si>
    <t>521030</t>
  </si>
  <si>
    <t>521035</t>
  </si>
  <si>
    <t>521095</t>
  </si>
  <si>
    <t>521099</t>
  </si>
  <si>
    <t>522005</t>
  </si>
  <si>
    <t>522010</t>
  </si>
  <si>
    <t>522015</t>
  </si>
  <si>
    <t>522020</t>
  </si>
  <si>
    <t>522025</t>
  </si>
  <si>
    <t>522030</t>
  </si>
  <si>
    <t>522035</t>
  </si>
  <si>
    <t>522040</t>
  </si>
  <si>
    <t>522045</t>
  </si>
  <si>
    <t>522050</t>
  </si>
  <si>
    <t>522055</t>
  </si>
  <si>
    <t>522060</t>
  </si>
  <si>
    <t>522065</t>
  </si>
  <si>
    <t>522070</t>
  </si>
  <si>
    <t>522095</t>
  </si>
  <si>
    <t>522099</t>
  </si>
  <si>
    <t>522505</t>
  </si>
  <si>
    <t>522510</t>
  </si>
  <si>
    <t>522599</t>
  </si>
  <si>
    <t>523005</t>
  </si>
  <si>
    <t>523010</t>
  </si>
  <si>
    <t>523015</t>
  </si>
  <si>
    <t>523020</t>
  </si>
  <si>
    <t>523025</t>
  </si>
  <si>
    <t>523030</t>
  </si>
  <si>
    <t>523035</t>
  </si>
  <si>
    <t>523040</t>
  </si>
  <si>
    <t>523045</t>
  </si>
  <si>
    <t>523050</t>
  </si>
  <si>
    <t>523055</t>
  </si>
  <si>
    <t>523060</t>
  </si>
  <si>
    <t>523065</t>
  </si>
  <si>
    <t>523070</t>
  </si>
  <si>
    <t>523075</t>
  </si>
  <si>
    <t>523080</t>
  </si>
  <si>
    <t>523095</t>
  </si>
  <si>
    <t>523099</t>
  </si>
  <si>
    <t>523505</t>
  </si>
  <si>
    <t>523510</t>
  </si>
  <si>
    <t>523515</t>
  </si>
  <si>
    <t>523520</t>
  </si>
  <si>
    <t>523525</t>
  </si>
  <si>
    <t>523530</t>
  </si>
  <si>
    <t>523535</t>
  </si>
  <si>
    <t>523540</t>
  </si>
  <si>
    <t>523545</t>
  </si>
  <si>
    <t>523550</t>
  </si>
  <si>
    <t>523555</t>
  </si>
  <si>
    <t>523560</t>
  </si>
  <si>
    <t>Publicidad, propaganda y promoción</t>
  </si>
  <si>
    <t>523595</t>
  </si>
  <si>
    <t>523599</t>
  </si>
  <si>
    <t>524005</t>
  </si>
  <si>
    <t>524010</t>
  </si>
  <si>
    <t>524015</t>
  </si>
  <si>
    <t>524020</t>
  </si>
  <si>
    <t>524025</t>
  </si>
  <si>
    <t>524095</t>
  </si>
  <si>
    <t>524099</t>
  </si>
  <si>
    <t>524505</t>
  </si>
  <si>
    <t>524510</t>
  </si>
  <si>
    <t>524515</t>
  </si>
  <si>
    <t>524520</t>
  </si>
  <si>
    <t>524525</t>
  </si>
  <si>
    <t>524530</t>
  </si>
  <si>
    <t>524535</t>
  </si>
  <si>
    <t>524540</t>
  </si>
  <si>
    <t>524545</t>
  </si>
  <si>
    <t>524550</t>
  </si>
  <si>
    <t>524555</t>
  </si>
  <si>
    <t>524560</t>
  </si>
  <si>
    <t>524565</t>
  </si>
  <si>
    <t>524570</t>
  </si>
  <si>
    <t>524599</t>
  </si>
  <si>
    <t>525005</t>
  </si>
  <si>
    <t>525010</t>
  </si>
  <si>
    <t>525015</t>
  </si>
  <si>
    <t>525095</t>
  </si>
  <si>
    <t>525099</t>
  </si>
  <si>
    <t>525505</t>
  </si>
  <si>
    <t>525510</t>
  </si>
  <si>
    <t>525515</t>
  </si>
  <si>
    <t>525520</t>
  </si>
  <si>
    <t>525525</t>
  </si>
  <si>
    <t>525595</t>
  </si>
  <si>
    <t>525599</t>
  </si>
  <si>
    <t>526005</t>
  </si>
  <si>
    <t>526010</t>
  </si>
  <si>
    <t>526015</t>
  </si>
  <si>
    <t>526020</t>
  </si>
  <si>
    <t>526025</t>
  </si>
  <si>
    <t>526030</t>
  </si>
  <si>
    <t>526035</t>
  </si>
  <si>
    <t>526040</t>
  </si>
  <si>
    <t>526045</t>
  </si>
  <si>
    <t>526050</t>
  </si>
  <si>
    <t>526055</t>
  </si>
  <si>
    <t>526060</t>
  </si>
  <si>
    <t>526065</t>
  </si>
  <si>
    <t>526099</t>
  </si>
  <si>
    <t>526505</t>
  </si>
  <si>
    <t>526510</t>
  </si>
  <si>
    <t>526515</t>
  </si>
  <si>
    <t>526595</t>
  </si>
  <si>
    <t>526599</t>
  </si>
  <si>
    <t>527099</t>
  </si>
  <si>
    <t>527505</t>
  </si>
  <si>
    <t>527510</t>
  </si>
  <si>
    <t>529505</t>
  </si>
  <si>
    <t>529510</t>
  </si>
  <si>
    <t>529515</t>
  </si>
  <si>
    <t>529520</t>
  </si>
  <si>
    <t>529525</t>
  </si>
  <si>
    <t>529530</t>
  </si>
  <si>
    <t>529535</t>
  </si>
  <si>
    <t>529540</t>
  </si>
  <si>
    <t>529545</t>
  </si>
  <si>
    <t>529550</t>
  </si>
  <si>
    <t>529555</t>
  </si>
  <si>
    <t>529560</t>
  </si>
  <si>
    <t>529565</t>
  </si>
  <si>
    <t>529570</t>
  </si>
  <si>
    <t>529575</t>
  </si>
  <si>
    <t>529595</t>
  </si>
  <si>
    <t>529599</t>
  </si>
  <si>
    <t>529905</t>
  </si>
  <si>
    <t>529910</t>
  </si>
  <si>
    <t>529915</t>
  </si>
  <si>
    <t>529920</t>
  </si>
  <si>
    <t>529995</t>
  </si>
  <si>
    <t>529999</t>
  </si>
  <si>
    <t>530505</t>
  </si>
  <si>
    <t>530510</t>
  </si>
  <si>
    <t>530515</t>
  </si>
  <si>
    <t>530520</t>
  </si>
  <si>
    <t>530525</t>
  </si>
  <si>
    <t>530530</t>
  </si>
  <si>
    <t>Gastos en negociación certificados de cambio</t>
  </si>
  <si>
    <t>530535</t>
  </si>
  <si>
    <t>530540</t>
  </si>
  <si>
    <t>Gastos manejo y emisión de bonos</t>
  </si>
  <si>
    <t>530545</t>
  </si>
  <si>
    <t>Prima amortizada</t>
  </si>
  <si>
    <t>530595</t>
  </si>
  <si>
    <t>530599</t>
  </si>
  <si>
    <t>531005</t>
  </si>
  <si>
    <t>531010</t>
  </si>
  <si>
    <t>Venta de cartera</t>
  </si>
  <si>
    <t>531015</t>
  </si>
  <si>
    <t>Venta de propiedades, planta y equipo</t>
  </si>
  <si>
    <t>531020</t>
  </si>
  <si>
    <t>Venta de intangibles</t>
  </si>
  <si>
    <t>531025</t>
  </si>
  <si>
    <t>Venta de otros activos</t>
  </si>
  <si>
    <t>531030</t>
  </si>
  <si>
    <t>Retiro de propiedades, planta y equipo</t>
  </si>
  <si>
    <t>531035</t>
  </si>
  <si>
    <t>Retiro de otros activos</t>
  </si>
  <si>
    <t>531040</t>
  </si>
  <si>
    <t>Pérdidas por siniestros</t>
  </si>
  <si>
    <t>531095</t>
  </si>
  <si>
    <t>531099</t>
  </si>
  <si>
    <t>531305</t>
  </si>
  <si>
    <t>531310</t>
  </si>
  <si>
    <t>531505</t>
  </si>
  <si>
    <t>Costas y procesos judiciales</t>
  </si>
  <si>
    <t>531510</t>
  </si>
  <si>
    <t>Actividades culturales y cívicas</t>
  </si>
  <si>
    <t>531515</t>
  </si>
  <si>
    <t>Costos y gastos de ejercicios anteriores</t>
  </si>
  <si>
    <t>531520</t>
  </si>
  <si>
    <t>Impuestos asumidos</t>
  </si>
  <si>
    <t>531595</t>
  </si>
  <si>
    <t>531599</t>
  </si>
  <si>
    <t>539505</t>
  </si>
  <si>
    <t>Demandas laborales</t>
  </si>
  <si>
    <t>539510</t>
  </si>
  <si>
    <t>Demandas por incumplimiento de contratos</t>
  </si>
  <si>
    <t>539515</t>
  </si>
  <si>
    <t>Indemnizaciones</t>
  </si>
  <si>
    <t>539520</t>
  </si>
  <si>
    <t>Multas, sanciones y litigios</t>
  </si>
  <si>
    <t>539525</t>
  </si>
  <si>
    <t>Donaciones</t>
  </si>
  <si>
    <t>539530</t>
  </si>
  <si>
    <t>Constitución de garantías</t>
  </si>
  <si>
    <t>539535</t>
  </si>
  <si>
    <t>Amortización de bienes entregados en comodato</t>
  </si>
  <si>
    <t>539595</t>
  </si>
  <si>
    <t>539599</t>
  </si>
  <si>
    <r>
      <t xml:space="preserve">PENSIÓN
</t>
    </r>
    <r>
      <rPr>
        <sz val="8"/>
        <color theme="1"/>
        <rFont val="Calibri"/>
        <family val="2"/>
        <scheme val="minor"/>
      </rPr>
      <t xml:space="preserve">(12% Empleador + 4% Empleado)
</t>
    </r>
    <r>
      <rPr>
        <i/>
        <sz val="8"/>
        <color theme="1"/>
        <rFont val="Calibri"/>
        <family val="2"/>
        <scheme val="minor"/>
      </rPr>
      <t>(510570)</t>
    </r>
  </si>
  <si>
    <r>
      <t xml:space="preserve">Auxilio de Transporte
</t>
    </r>
    <r>
      <rPr>
        <i/>
        <sz val="8"/>
        <color theme="1"/>
        <rFont val="Calibri"/>
        <family val="2"/>
        <scheme val="minor"/>
      </rPr>
      <t>(510527)</t>
    </r>
  </si>
  <si>
    <r>
      <t xml:space="preserve">Sueldo (IBC)
</t>
    </r>
    <r>
      <rPr>
        <i/>
        <sz val="8"/>
        <color theme="1"/>
        <rFont val="Calibri"/>
        <family val="2"/>
        <scheme val="minor"/>
      </rPr>
      <t>(510506)</t>
    </r>
  </si>
  <si>
    <r>
      <t xml:space="preserve">SALUD
</t>
    </r>
    <r>
      <rPr>
        <sz val="8"/>
        <color theme="1"/>
        <rFont val="Calibri"/>
        <family val="2"/>
        <scheme val="minor"/>
      </rPr>
      <t>(8.5% Empleador + 4% Empleado)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8"/>
        <color theme="1"/>
        <rFont val="Calibri"/>
        <family val="2"/>
        <scheme val="minor"/>
      </rPr>
      <t>(510569)</t>
    </r>
  </si>
  <si>
    <r>
      <t xml:space="preserve">ARL
</t>
    </r>
    <r>
      <rPr>
        <i/>
        <sz val="8"/>
        <color theme="1"/>
        <rFont val="Calibri"/>
        <family val="2"/>
        <scheme val="minor"/>
      </rPr>
      <t>(510568)</t>
    </r>
  </si>
  <si>
    <r>
      <t xml:space="preserve">CAJA DE 
COMPENSACION
(4%)
</t>
    </r>
    <r>
      <rPr>
        <i/>
        <sz val="8"/>
        <color theme="1"/>
        <rFont val="Calibri"/>
        <family val="2"/>
        <scheme val="minor"/>
      </rPr>
      <t>(510572)</t>
    </r>
  </si>
  <si>
    <r>
      <t xml:space="preserve">CLASE DE 
RIESGO
</t>
    </r>
    <r>
      <rPr>
        <sz val="9"/>
        <color theme="2" tint="-0.499984740745262"/>
        <rFont val="Calibri"/>
        <family val="2"/>
        <scheme val="minor"/>
      </rPr>
      <t>(Dec.1563/2016)</t>
    </r>
  </si>
  <si>
    <r>
      <t xml:space="preserve">SENA (*)
(2%)
</t>
    </r>
    <r>
      <rPr>
        <i/>
        <sz val="8"/>
        <color theme="1"/>
        <rFont val="Calibri"/>
        <family val="2"/>
        <scheme val="minor"/>
      </rPr>
      <t>(510578)</t>
    </r>
  </si>
  <si>
    <r>
      <t xml:space="preserve">ICBF (*)
(3%)
</t>
    </r>
    <r>
      <rPr>
        <sz val="8"/>
        <color theme="1"/>
        <rFont val="Calibri"/>
        <family val="2"/>
        <scheme val="minor"/>
      </rPr>
      <t>(510575)</t>
    </r>
  </si>
  <si>
    <r>
      <t xml:space="preserve">CESANTIAS </t>
    </r>
    <r>
      <rPr>
        <i/>
        <sz val="8"/>
        <color theme="1"/>
        <rFont val="Calibri"/>
        <family val="2"/>
        <scheme val="minor"/>
      </rPr>
      <t>(510530)</t>
    </r>
  </si>
  <si>
    <r>
      <t xml:space="preserve">INTERESES CESANTIAS (12%) </t>
    </r>
    <r>
      <rPr>
        <i/>
        <sz val="8"/>
        <color theme="1"/>
        <rFont val="Calibri"/>
        <family val="2"/>
        <scheme val="minor"/>
      </rPr>
      <t>(510533)</t>
    </r>
  </si>
  <si>
    <r>
      <t xml:space="preserve">PRIMA DE SERVICIOS </t>
    </r>
    <r>
      <rPr>
        <i/>
        <sz val="8"/>
        <color theme="1"/>
        <rFont val="Calibri"/>
        <family val="2"/>
        <scheme val="minor"/>
      </rPr>
      <t>(510536)</t>
    </r>
  </si>
  <si>
    <r>
      <t xml:space="preserve">VACACIONES </t>
    </r>
    <r>
      <rPr>
        <i/>
        <sz val="8"/>
        <color theme="1"/>
        <rFont val="Calibri"/>
        <family val="2"/>
        <scheme val="minor"/>
      </rPr>
      <t>(510539)</t>
    </r>
  </si>
  <si>
    <t>SI</t>
  </si>
  <si>
    <t>NO</t>
  </si>
  <si>
    <t>Maquinaria y equipo (Mantenimiento)</t>
  </si>
  <si>
    <t>Equipo de oficina (Mantenimiento)</t>
  </si>
  <si>
    <t>Equipo de computación y comunicación (Mantenimiento)</t>
  </si>
  <si>
    <t>Maquinaria y equipo (Depreciación)</t>
  </si>
  <si>
    <t>Equipo de oficina (Depreciación)</t>
  </si>
  <si>
    <t>Equipo de computación y comunicación (Depreciación)</t>
  </si>
  <si>
    <r>
      <rPr>
        <b/>
        <sz val="11"/>
        <color theme="1"/>
        <rFont val="Calibri"/>
        <family val="2"/>
        <scheme val="minor"/>
      </rPr>
      <t>TOTAL 1</t>
    </r>
    <r>
      <rPr>
        <b/>
        <sz val="9"/>
        <color theme="1"/>
        <rFont val="Calibri"/>
        <family val="2"/>
        <scheme val="minor"/>
      </rPr>
      <t xml:space="preserve">
(IBC + Aux. Transp.+
Seguridad Social + Parafiscales)</t>
    </r>
  </si>
  <si>
    <r>
      <rPr>
        <b/>
        <sz val="11"/>
        <color theme="1"/>
        <rFont val="Calibri"/>
        <family val="2"/>
        <scheme val="minor"/>
      </rPr>
      <t>TOTAL 2</t>
    </r>
    <r>
      <rPr>
        <b/>
        <sz val="9"/>
        <color theme="1"/>
        <rFont val="Calibri"/>
        <family val="2"/>
        <scheme val="minor"/>
      </rPr>
      <t xml:space="preserve">
(Total 1 + Previsiones de Prestaciones Sociales)</t>
    </r>
  </si>
  <si>
    <t>NÓMINA</t>
  </si>
  <si>
    <t>SMMLV / Auxilio de Transporte (2021)</t>
  </si>
  <si>
    <t>PERFIL</t>
  </si>
  <si>
    <t>Sueldos (IBC)</t>
  </si>
  <si>
    <t>Auxilio de Transporte</t>
  </si>
  <si>
    <t>Aportes a administradoras de riesgos profesionales, ARL</t>
  </si>
  <si>
    <t>PRESUPUESTO DE PERSONAL</t>
  </si>
  <si>
    <t>SENAICBF</t>
  </si>
  <si>
    <t>Ser mas especifico Dotacion</t>
  </si>
  <si>
    <r>
      <t xml:space="preserve">Aportes a fondos de pensiones / 12% Empleador </t>
    </r>
    <r>
      <rPr>
        <sz val="8"/>
        <color theme="1"/>
        <rFont val="Calibri"/>
        <family val="2"/>
        <scheme val="minor"/>
      </rPr>
      <t>(+ 4% Empleado)</t>
    </r>
  </si>
  <si>
    <r>
      <t>Aportes a entidades promotoras de salud, EPS  / 8,5% Empleador</t>
    </r>
    <r>
      <rPr>
        <sz val="8"/>
        <color theme="1"/>
        <rFont val="Calibri"/>
        <family val="2"/>
        <scheme val="minor"/>
      </rPr>
      <t xml:space="preserve"> (+ 4% Empleado)</t>
    </r>
  </si>
  <si>
    <t>PRESTACIONES SOCIALES (Previsiones Mensuales)</t>
  </si>
  <si>
    <t>Numero de Empleados</t>
  </si>
  <si>
    <t>OTROS</t>
  </si>
  <si>
    <t>OTROS (Previsiones)</t>
  </si>
  <si>
    <t>Proyeccion de sueldos (IPC%)</t>
  </si>
  <si>
    <t>OTROS (Previsiones Mensuales)</t>
  </si>
  <si>
    <t>BASE</t>
  </si>
  <si>
    <t>Decreto 1563 de 2016</t>
  </si>
  <si>
    <t>Ampliar Dotación (Hasta 2 SMMLV)</t>
  </si>
  <si>
    <r>
      <t xml:space="preserve">DOTACIÓN MENSUAL 
</t>
    </r>
    <r>
      <rPr>
        <sz val="8"/>
        <color theme="1"/>
        <rFont val="Calibri"/>
        <family val="2"/>
        <scheme val="minor"/>
      </rPr>
      <t>(max. 2 SMMLV)</t>
    </r>
  </si>
  <si>
    <t>Total Presupuesto</t>
  </si>
  <si>
    <t>Acumulados y Desembolsos</t>
  </si>
  <si>
    <t>Total Desembolso</t>
  </si>
  <si>
    <t>Diferencia Presupuesto vs Desembolso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</si>
</sst>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164" formatCode="_-* #,##0.00\ &quot;$&quot;_-;\-* #,##0.00\ &quot;$&quot;_-;_-* &quot;-&quot;??\ &quot;$&quot;_-;_-@_-"/>
    <numFmt numFmtId="165" formatCode="_-[$$-240A]\ * #,##0_ ;_-[$$-240A]\ * \-#,##0\ ;_-[$$-240A]\ * &quot;-&quot;??_ ;_-@_ "/>
    <numFmt numFmtId="166" formatCode="_-[$$-240A]\ * #,##0.00_ ;_-[$$-240A]\ * \-#,##0.00\ ;_-[$$-240A]\ * &quot;-&quot;??_ ;_-@_ "/>
    <numFmt numFmtId="167" formatCode="0.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9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166" fontId="0" fillId="0" borderId="0" xfId="0" applyNumberFormat="1"/>
    <xf numFmtId="0" fontId="0" fillId="0" borderId="1" xfId="0" applyNumberFormat="1" applyBorder="1" applyAlignment="1">
      <alignment horizontal="center"/>
    </xf>
    <xf numFmtId="166" fontId="2" fillId="0" borderId="0" xfId="0" applyNumberFormat="1" applyFont="1"/>
    <xf numFmtId="166" fontId="0" fillId="0" borderId="0" xfId="0" applyNumberFormat="1" applyAlignment="1">
      <alignment vertical="center"/>
    </xf>
    <xf numFmtId="0" fontId="0" fillId="0" borderId="0" xfId="0" applyBorder="1"/>
    <xf numFmtId="0" fontId="0" fillId="0" borderId="1" xfId="0" applyBorder="1"/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9" xfId="0" applyBorder="1"/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12" borderId="1" xfId="0" applyFont="1" applyFill="1" applyBorder="1" applyAlignment="1">
      <alignment horizontal="center" vertical="center" wrapText="1"/>
    </xf>
    <xf numFmtId="167" fontId="0" fillId="0" borderId="1" xfId="3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10" borderId="15" xfId="0" applyNumberFormat="1" applyFill="1" applyBorder="1" applyProtection="1">
      <protection hidden="1"/>
    </xf>
    <xf numFmtId="165" fontId="0" fillId="10" borderId="2" xfId="0" applyNumberFormat="1" applyFill="1" applyBorder="1" applyProtection="1">
      <protection hidden="1"/>
    </xf>
    <xf numFmtId="165" fontId="0" fillId="10" borderId="1" xfId="0" applyNumberFormat="1" applyFill="1" applyBorder="1" applyProtection="1">
      <protection hidden="1"/>
    </xf>
    <xf numFmtId="165" fontId="0" fillId="10" borderId="9" xfId="0" applyNumberFormat="1" applyFill="1" applyBorder="1" applyProtection="1">
      <protection hidden="1"/>
    </xf>
    <xf numFmtId="165" fontId="0" fillId="10" borderId="4" xfId="0" applyNumberFormat="1" applyFill="1" applyBorder="1" applyProtection="1">
      <protection hidden="1"/>
    </xf>
    <xf numFmtId="165" fontId="0" fillId="10" borderId="5" xfId="0" applyNumberFormat="1" applyFill="1" applyBorder="1" applyProtection="1">
      <protection hidden="1"/>
    </xf>
    <xf numFmtId="0" fontId="9" fillId="10" borderId="1" xfId="0" applyNumberFormat="1" applyFont="1" applyFill="1" applyBorder="1" applyAlignment="1" applyProtection="1">
      <alignment horizontal="center"/>
      <protection hidden="1"/>
    </xf>
    <xf numFmtId="167" fontId="9" fillId="10" borderId="1" xfId="3" applyNumberFormat="1" applyFont="1" applyFill="1" applyBorder="1" applyAlignment="1" applyProtection="1">
      <alignment horizontal="center"/>
      <protection hidden="1"/>
    </xf>
    <xf numFmtId="42" fontId="0" fillId="10" borderId="1" xfId="1" applyFont="1" applyFill="1" applyBorder="1" applyAlignment="1" applyProtection="1">
      <alignment horizontal="center"/>
      <protection hidden="1"/>
    </xf>
    <xf numFmtId="165" fontId="0" fillId="10" borderId="3" xfId="0" applyNumberFormat="1" applyFill="1" applyBorder="1" applyProtection="1">
      <protection hidden="1"/>
    </xf>
    <xf numFmtId="165" fontId="2" fillId="10" borderId="32" xfId="0" applyNumberFormat="1" applyFont="1" applyFill="1" applyBorder="1" applyProtection="1">
      <protection hidden="1"/>
    </xf>
    <xf numFmtId="165" fontId="0" fillId="10" borderId="8" xfId="0" applyNumberFormat="1" applyFill="1" applyBorder="1" applyProtection="1">
      <protection hidden="1"/>
    </xf>
    <xf numFmtId="165" fontId="0" fillId="10" borderId="14" xfId="0" applyNumberFormat="1" applyFill="1" applyBorder="1" applyProtection="1">
      <protection hidden="1"/>
    </xf>
    <xf numFmtId="165" fontId="0" fillId="10" borderId="17" xfId="0" applyNumberFormat="1" applyFill="1" applyBorder="1" applyProtection="1">
      <protection hidden="1"/>
    </xf>
    <xf numFmtId="0" fontId="9" fillId="10" borderId="5" xfId="0" applyNumberFormat="1" applyFont="1" applyFill="1" applyBorder="1" applyAlignment="1" applyProtection="1">
      <alignment horizontal="center"/>
      <protection hidden="1"/>
    </xf>
    <xf numFmtId="167" fontId="9" fillId="10" borderId="5" xfId="3" applyNumberFormat="1" applyFont="1" applyFill="1" applyBorder="1" applyAlignment="1" applyProtection="1">
      <alignment horizontal="center"/>
      <protection hidden="1"/>
    </xf>
    <xf numFmtId="42" fontId="0" fillId="10" borderId="5" xfId="1" applyFont="1" applyFill="1" applyBorder="1" applyAlignment="1" applyProtection="1">
      <alignment horizontal="center"/>
      <protection hidden="1"/>
    </xf>
    <xf numFmtId="165" fontId="0" fillId="10" borderId="6" xfId="0" applyNumberFormat="1" applyFill="1" applyBorder="1" applyProtection="1">
      <protection hidden="1"/>
    </xf>
    <xf numFmtId="165" fontId="0" fillId="10" borderId="20" xfId="0" applyNumberFormat="1" applyFill="1" applyBorder="1" applyProtection="1">
      <protection hidden="1"/>
    </xf>
    <xf numFmtId="165" fontId="2" fillId="2" borderId="29" xfId="0" applyNumberFormat="1" applyFont="1" applyFill="1" applyBorder="1" applyProtection="1">
      <protection hidden="1"/>
    </xf>
    <xf numFmtId="165" fontId="0" fillId="10" borderId="39" xfId="0" applyNumberFormat="1" applyFill="1" applyBorder="1" applyProtection="1">
      <protection hidden="1"/>
    </xf>
    <xf numFmtId="165" fontId="0" fillId="10" borderId="23" xfId="0" applyNumberFormat="1" applyFill="1" applyBorder="1" applyProtection="1">
      <protection hidden="1"/>
    </xf>
    <xf numFmtId="165" fontId="0" fillId="10" borderId="11" xfId="0" applyNumberFormat="1" applyFill="1" applyBorder="1" applyProtection="1">
      <protection hidden="1"/>
    </xf>
    <xf numFmtId="0" fontId="9" fillId="10" borderId="11" xfId="0" applyNumberFormat="1" applyFont="1" applyFill="1" applyBorder="1" applyAlignment="1" applyProtection="1">
      <alignment horizontal="center"/>
      <protection hidden="1"/>
    </xf>
    <xf numFmtId="167" fontId="9" fillId="10" borderId="11" xfId="3" applyNumberFormat="1" applyFont="1" applyFill="1" applyBorder="1" applyAlignment="1" applyProtection="1">
      <alignment horizontal="center"/>
      <protection hidden="1"/>
    </xf>
    <xf numFmtId="42" fontId="0" fillId="10" borderId="11" xfId="1" applyFont="1" applyFill="1" applyBorder="1" applyAlignment="1" applyProtection="1">
      <alignment horizontal="center"/>
      <protection hidden="1"/>
    </xf>
    <xf numFmtId="165" fontId="0" fillId="10" borderId="16" xfId="0" applyNumberFormat="1" applyFill="1" applyBorder="1" applyProtection="1">
      <protection hidden="1"/>
    </xf>
    <xf numFmtId="165" fontId="2" fillId="10" borderId="33" xfId="0" applyNumberFormat="1" applyFont="1" applyFill="1" applyBorder="1" applyProtection="1">
      <protection hidden="1"/>
    </xf>
    <xf numFmtId="165" fontId="0" fillId="10" borderId="38" xfId="0" applyNumberFormat="1" applyFill="1" applyBorder="1" applyProtection="1">
      <protection hidden="1"/>
    </xf>
    <xf numFmtId="166" fontId="2" fillId="11" borderId="40" xfId="0" applyNumberFormat="1" applyFont="1" applyFill="1" applyBorder="1" applyAlignment="1">
      <alignment horizontal="center" vertical="center" wrapText="1"/>
    </xf>
    <xf numFmtId="166" fontId="2" fillId="11" borderId="42" xfId="0" applyNumberFormat="1" applyFont="1" applyFill="1" applyBorder="1" applyAlignment="1">
      <alignment horizontal="center" vertical="center" wrapText="1"/>
    </xf>
    <xf numFmtId="166" fontId="2" fillId="0" borderId="27" xfId="0" applyNumberFormat="1" applyFont="1" applyBorder="1" applyAlignment="1">
      <alignment vertical="center"/>
    </xf>
    <xf numFmtId="166" fontId="2" fillId="0" borderId="26" xfId="0" applyNumberFormat="1" applyFont="1" applyBorder="1" applyAlignment="1">
      <alignment vertical="center"/>
    </xf>
    <xf numFmtId="166" fontId="2" fillId="7" borderId="44" xfId="0" applyNumberFormat="1" applyFont="1" applyFill="1" applyBorder="1" applyAlignment="1">
      <alignment horizontal="center" vertical="center"/>
    </xf>
    <xf numFmtId="166" fontId="2" fillId="7" borderId="43" xfId="0" applyNumberFormat="1" applyFont="1" applyFill="1" applyBorder="1" applyAlignment="1">
      <alignment horizontal="center" vertical="center"/>
    </xf>
    <xf numFmtId="166" fontId="2" fillId="7" borderId="37" xfId="0" applyNumberFormat="1" applyFont="1" applyFill="1" applyBorder="1" applyAlignment="1">
      <alignment horizontal="center" vertical="center" wrapText="1"/>
    </xf>
    <xf numFmtId="166" fontId="2" fillId="7" borderId="10" xfId="0" applyNumberFormat="1" applyFont="1" applyFill="1" applyBorder="1" applyAlignment="1">
      <alignment horizontal="center" vertical="center" wrapText="1"/>
    </xf>
    <xf numFmtId="166" fontId="5" fillId="7" borderId="10" xfId="0" applyNumberFormat="1" applyFont="1" applyFill="1" applyBorder="1" applyAlignment="1">
      <alignment horizontal="center" vertical="center" wrapText="1"/>
    </xf>
    <xf numFmtId="166" fontId="14" fillId="7" borderId="10" xfId="0" applyNumberFormat="1" applyFont="1" applyFill="1" applyBorder="1" applyAlignment="1">
      <alignment horizontal="center" vertical="center" wrapText="1"/>
    </xf>
    <xf numFmtId="166" fontId="5" fillId="7" borderId="10" xfId="0" applyNumberFormat="1" applyFont="1" applyFill="1" applyBorder="1" applyAlignment="1">
      <alignment vertical="center"/>
    </xf>
    <xf numFmtId="166" fontId="2" fillId="7" borderId="10" xfId="0" applyNumberFormat="1" applyFont="1" applyFill="1" applyBorder="1" applyAlignment="1">
      <alignment horizontal="center" vertical="center"/>
    </xf>
    <xf numFmtId="166" fontId="2" fillId="7" borderId="36" xfId="0" applyNumberFormat="1" applyFont="1" applyFill="1" applyBorder="1" applyAlignment="1">
      <alignment horizontal="center" vertical="center" wrapText="1"/>
    </xf>
    <xf numFmtId="166" fontId="4" fillId="7" borderId="45" xfId="0" applyNumberFormat="1" applyFont="1" applyFill="1" applyBorder="1" applyAlignment="1">
      <alignment horizontal="center" vertical="center" wrapText="1"/>
    </xf>
    <xf numFmtId="166" fontId="2" fillId="7" borderId="44" xfId="0" applyNumberFormat="1" applyFont="1" applyFill="1" applyBorder="1" applyAlignment="1">
      <alignment horizontal="center" vertical="center" wrapText="1"/>
    </xf>
    <xf numFmtId="166" fontId="4" fillId="7" borderId="46" xfId="0" applyNumberFormat="1" applyFont="1" applyFill="1" applyBorder="1" applyAlignment="1">
      <alignment horizontal="center" wrapText="1"/>
    </xf>
    <xf numFmtId="166" fontId="2" fillId="7" borderId="37" xfId="0" applyNumberFormat="1" applyFont="1" applyFill="1" applyBorder="1" applyAlignment="1">
      <alignment vertical="center"/>
    </xf>
    <xf numFmtId="166" fontId="2" fillId="7" borderId="46" xfId="0" applyNumberFormat="1" applyFont="1" applyFill="1" applyBorder="1" applyAlignment="1">
      <alignment vertical="center"/>
    </xf>
    <xf numFmtId="165" fontId="2" fillId="10" borderId="13" xfId="0" applyNumberFormat="1" applyFont="1" applyFill="1" applyBorder="1" applyProtection="1">
      <protection hidden="1"/>
    </xf>
    <xf numFmtId="166" fontId="0" fillId="10" borderId="16" xfId="0" applyNumberFormat="1" applyFill="1" applyBorder="1" applyProtection="1">
      <protection hidden="1"/>
    </xf>
    <xf numFmtId="166" fontId="0" fillId="10" borderId="3" xfId="0" applyNumberFormat="1" applyFill="1" applyBorder="1" applyProtection="1">
      <protection hidden="1"/>
    </xf>
    <xf numFmtId="166" fontId="0" fillId="10" borderId="6" xfId="0" applyNumberFormat="1" applyFill="1" applyBorder="1" applyProtection="1">
      <protection hidden="1"/>
    </xf>
    <xf numFmtId="0" fontId="2" fillId="16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0" fillId="3" borderId="0" xfId="0" applyFill="1"/>
    <xf numFmtId="0" fontId="7" fillId="0" borderId="0" xfId="0" applyNumberFormat="1" applyFont="1" applyAlignment="1"/>
    <xf numFmtId="166" fontId="18" fillId="0" borderId="0" xfId="0" applyNumberFormat="1" applyFont="1"/>
    <xf numFmtId="165" fontId="0" fillId="17" borderId="38" xfId="0" applyNumberFormat="1" applyFill="1" applyBorder="1" applyProtection="1">
      <protection locked="0"/>
    </xf>
    <xf numFmtId="165" fontId="0" fillId="17" borderId="6" xfId="0" applyNumberFormat="1" applyFill="1" applyBorder="1" applyAlignment="1" applyProtection="1">
      <alignment vertical="center"/>
      <protection locked="0"/>
    </xf>
    <xf numFmtId="165" fontId="2" fillId="2" borderId="19" xfId="0" applyNumberFormat="1" applyFont="1" applyFill="1" applyBorder="1" applyProtection="1">
      <protection hidden="1"/>
    </xf>
    <xf numFmtId="0" fontId="2" fillId="5" borderId="42" xfId="0" applyNumberFormat="1" applyFont="1" applyFill="1" applyBorder="1" applyAlignment="1">
      <alignment horizontal="center" vertical="center" wrapText="1"/>
    </xf>
    <xf numFmtId="0" fontId="2" fillId="6" borderId="42" xfId="0" applyNumberFormat="1" applyFont="1" applyFill="1" applyBorder="1" applyAlignment="1">
      <alignment horizontal="center" vertical="center" wrapText="1"/>
    </xf>
    <xf numFmtId="0" fontId="2" fillId="6" borderId="28" xfId="0" applyNumberFormat="1" applyFont="1" applyFill="1" applyBorder="1" applyAlignment="1">
      <alignment horizontal="center" vertical="center" wrapText="1"/>
    </xf>
    <xf numFmtId="0" fontId="2" fillId="5" borderId="41" xfId="0" applyNumberFormat="1" applyFont="1" applyFill="1" applyBorder="1" applyAlignment="1">
      <alignment horizontal="center" vertical="center" wrapText="1"/>
    </xf>
    <xf numFmtId="0" fontId="2" fillId="6" borderId="40" xfId="0" applyNumberFormat="1" applyFont="1" applyFill="1" applyBorder="1" applyAlignment="1">
      <alignment horizontal="center" vertical="center" wrapText="1"/>
    </xf>
    <xf numFmtId="0" fontId="2" fillId="5" borderId="28" xfId="0" applyNumberFormat="1" applyFont="1" applyFill="1" applyBorder="1" applyAlignment="1">
      <alignment horizontal="center" vertical="center" wrapText="1"/>
    </xf>
    <xf numFmtId="0" fontId="5" fillId="0" borderId="27" xfId="0" applyNumberFormat="1" applyFont="1" applyBorder="1" applyAlignment="1">
      <alignment horizontal="center" vertical="center" wrapText="1"/>
    </xf>
    <xf numFmtId="0" fontId="14" fillId="0" borderId="42" xfId="0" applyNumberFormat="1" applyFont="1" applyBorder="1" applyAlignment="1">
      <alignment horizontal="center" vertical="center" wrapText="1"/>
    </xf>
    <xf numFmtId="0" fontId="5" fillId="0" borderId="42" xfId="0" applyNumberFormat="1" applyFont="1" applyBorder="1" applyAlignment="1">
      <alignment horizontal="center" vertical="center"/>
    </xf>
    <xf numFmtId="0" fontId="0" fillId="11" borderId="23" xfId="0" applyNumberFormat="1" applyFill="1" applyBorder="1" applyAlignment="1">
      <alignment horizontal="left" indent="1"/>
    </xf>
    <xf numFmtId="0" fontId="0" fillId="11" borderId="2" xfId="0" applyNumberFormat="1" applyFill="1" applyBorder="1" applyAlignment="1">
      <alignment horizontal="left" indent="1"/>
    </xf>
    <xf numFmtId="166" fontId="2" fillId="0" borderId="34" xfId="0" applyNumberFormat="1" applyFont="1" applyBorder="1"/>
    <xf numFmtId="165" fontId="2" fillId="2" borderId="21" xfId="0" applyNumberFormat="1" applyFont="1" applyFill="1" applyBorder="1" applyProtection="1">
      <protection hidden="1"/>
    </xf>
    <xf numFmtId="165" fontId="0" fillId="17" borderId="51" xfId="0" applyNumberFormat="1" applyFill="1" applyBorder="1" applyProtection="1">
      <protection locked="0"/>
    </xf>
    <xf numFmtId="165" fontId="0" fillId="10" borderId="49" xfId="0" applyNumberFormat="1" applyFill="1" applyBorder="1" applyProtection="1">
      <protection hidden="1"/>
    </xf>
    <xf numFmtId="165" fontId="2" fillId="3" borderId="19" xfId="0" applyNumberFormat="1" applyFont="1" applyFill="1" applyBorder="1" applyProtection="1">
      <protection hidden="1"/>
    </xf>
    <xf numFmtId="165" fontId="2" fillId="3" borderId="31" xfId="0" applyNumberFormat="1" applyFont="1" applyFill="1" applyBorder="1" applyProtection="1">
      <protection hidden="1"/>
    </xf>
    <xf numFmtId="0" fontId="11" fillId="0" borderId="12" xfId="0" applyNumberFormat="1" applyFont="1" applyBorder="1" applyAlignment="1">
      <alignment vertical="center"/>
    </xf>
    <xf numFmtId="166" fontId="0" fillId="0" borderId="13" xfId="0" applyNumberFormat="1" applyBorder="1" applyProtection="1">
      <protection locked="0"/>
    </xf>
    <xf numFmtId="166" fontId="0" fillId="0" borderId="7" xfId="0" applyNumberFormat="1" applyBorder="1" applyProtection="1">
      <protection locked="0"/>
    </xf>
    <xf numFmtId="166" fontId="0" fillId="0" borderId="50" xfId="0" applyNumberFormat="1" applyBorder="1" applyProtection="1">
      <protection locked="0"/>
    </xf>
    <xf numFmtId="166" fontId="2" fillId="0" borderId="31" xfId="0" applyNumberFormat="1" applyFont="1" applyBorder="1" applyAlignment="1">
      <alignment horizontal="center" vertical="center"/>
    </xf>
    <xf numFmtId="166" fontId="2" fillId="7" borderId="30" xfId="0" applyNumberFormat="1" applyFont="1" applyFill="1" applyBorder="1" applyAlignment="1">
      <alignment vertical="center"/>
    </xf>
    <xf numFmtId="166" fontId="17" fillId="2" borderId="31" xfId="0" applyNumberFormat="1" applyFont="1" applyFill="1" applyBorder="1" applyAlignment="1">
      <alignment horizontal="center" vertical="center" wrapText="1"/>
    </xf>
    <xf numFmtId="166" fontId="0" fillId="0" borderId="32" xfId="0" applyNumberFormat="1" applyBorder="1" applyProtection="1">
      <protection locked="0"/>
    </xf>
    <xf numFmtId="166" fontId="0" fillId="0" borderId="29" xfId="0" applyNumberFormat="1" applyBorder="1" applyProtection="1">
      <protection locked="0"/>
    </xf>
    <xf numFmtId="0" fontId="12" fillId="5" borderId="35" xfId="0" applyFont="1" applyFill="1" applyBorder="1" applyAlignment="1" applyProtection="1">
      <alignment vertical="center"/>
    </xf>
    <xf numFmtId="0" fontId="22" fillId="7" borderId="35" xfId="0" applyFont="1" applyFill="1" applyBorder="1" applyAlignment="1" applyProtection="1">
      <alignment vertical="center"/>
      <protection hidden="1"/>
    </xf>
    <xf numFmtId="0" fontId="23" fillId="14" borderId="35" xfId="0" applyFont="1" applyFill="1" applyBorder="1" applyAlignment="1" applyProtection="1">
      <alignment vertical="center"/>
      <protection hidden="1"/>
    </xf>
    <xf numFmtId="0" fontId="12" fillId="19" borderId="35" xfId="0" applyFont="1" applyFill="1" applyBorder="1" applyAlignment="1" applyProtection="1">
      <alignment vertical="center"/>
    </xf>
    <xf numFmtId="0" fontId="24" fillId="14" borderId="0" xfId="0" applyFont="1" applyFill="1" applyBorder="1" applyAlignment="1" applyProtection="1">
      <alignment horizontal="left" vertical="center" indent="1"/>
      <protection hidden="1"/>
    </xf>
    <xf numFmtId="0" fontId="11" fillId="5" borderId="0" xfId="0" applyFont="1" applyFill="1" applyBorder="1" applyAlignment="1" applyProtection="1">
      <alignment horizontal="left" vertical="center" indent="1"/>
    </xf>
    <xf numFmtId="0" fontId="24" fillId="19" borderId="0" xfId="0" applyFont="1" applyFill="1" applyBorder="1" applyAlignment="1" applyProtection="1">
      <alignment horizontal="left" vertical="center" indent="1"/>
    </xf>
    <xf numFmtId="0" fontId="0" fillId="0" borderId="0" xfId="0" applyFont="1"/>
    <xf numFmtId="0" fontId="15" fillId="3" borderId="0" xfId="0" applyFont="1" applyFill="1" applyAlignment="1">
      <alignment horizontal="center"/>
    </xf>
    <xf numFmtId="0" fontId="12" fillId="20" borderId="35" xfId="0" applyFont="1" applyFill="1" applyBorder="1" applyAlignment="1" applyProtection="1">
      <alignment vertical="center"/>
    </xf>
    <xf numFmtId="0" fontId="11" fillId="20" borderId="0" xfId="0" applyFont="1" applyFill="1" applyBorder="1" applyAlignment="1" applyProtection="1">
      <alignment horizontal="left" vertical="center" indent="1"/>
    </xf>
    <xf numFmtId="0" fontId="12" fillId="9" borderId="35" xfId="0" applyFont="1" applyFill="1" applyBorder="1" applyAlignment="1" applyProtection="1">
      <alignment vertical="center"/>
    </xf>
    <xf numFmtId="0" fontId="17" fillId="9" borderId="0" xfId="0" applyFont="1" applyFill="1" applyBorder="1" applyAlignment="1" applyProtection="1">
      <alignment horizontal="left" vertical="center" indent="1"/>
    </xf>
    <xf numFmtId="0" fontId="16" fillId="3" borderId="0" xfId="0" applyFont="1" applyFill="1"/>
    <xf numFmtId="0" fontId="25" fillId="3" borderId="30" xfId="0" applyFont="1" applyFill="1" applyBorder="1" applyAlignment="1" applyProtection="1">
      <alignment horizontal="center"/>
      <protection hidden="1"/>
    </xf>
    <xf numFmtId="0" fontId="16" fillId="0" borderId="0" xfId="0" applyFont="1"/>
    <xf numFmtId="0" fontId="12" fillId="13" borderId="35" xfId="0" applyFont="1" applyFill="1" applyBorder="1" applyAlignment="1" applyProtection="1">
      <alignment vertical="center"/>
    </xf>
    <xf numFmtId="0" fontId="11" fillId="13" borderId="0" xfId="0" applyFont="1" applyFill="1" applyBorder="1" applyAlignment="1" applyProtection="1">
      <alignment horizontal="left" vertical="center" indent="1"/>
    </xf>
    <xf numFmtId="0" fontId="12" fillId="18" borderId="35" xfId="0" applyFont="1" applyFill="1" applyBorder="1" applyAlignment="1" applyProtection="1">
      <alignment vertical="center"/>
    </xf>
    <xf numFmtId="0" fontId="0" fillId="17" borderId="22" xfId="0" applyNumberFormat="1" applyFill="1" applyBorder="1" applyAlignment="1">
      <alignment horizontal="left" indent="1"/>
    </xf>
    <xf numFmtId="0" fontId="0" fillId="17" borderId="4" xfId="0" applyNumberFormat="1" applyFill="1" applyBorder="1" applyAlignment="1">
      <alignment horizontal="left" vertical="center" wrapText="1" indent="1"/>
    </xf>
    <xf numFmtId="166" fontId="2" fillId="7" borderId="46" xfId="0" applyNumberFormat="1" applyFont="1" applyFill="1" applyBorder="1" applyAlignment="1">
      <alignment horizontal="center" vertical="center" wrapText="1"/>
    </xf>
    <xf numFmtId="165" fontId="0" fillId="10" borderId="13" xfId="0" applyNumberFormat="1" applyFill="1" applyBorder="1" applyProtection="1">
      <protection hidden="1"/>
    </xf>
    <xf numFmtId="165" fontId="0" fillId="10" borderId="7" xfId="0" applyNumberFormat="1" applyFill="1" applyBorder="1" applyProtection="1">
      <protection hidden="1"/>
    </xf>
    <xf numFmtId="165" fontId="0" fillId="10" borderId="48" xfId="0" applyNumberFormat="1" applyFill="1" applyBorder="1" applyProtection="1">
      <protection hidden="1"/>
    </xf>
    <xf numFmtId="166" fontId="2" fillId="17" borderId="28" xfId="0" applyNumberFormat="1" applyFont="1" applyFill="1" applyBorder="1" applyAlignment="1">
      <alignment horizontal="center" vertical="center" wrapText="1"/>
    </xf>
    <xf numFmtId="166" fontId="2" fillId="17" borderId="26" xfId="0" applyNumberFormat="1" applyFont="1" applyFill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0" fontId="2" fillId="4" borderId="51" xfId="0" applyNumberFormat="1" applyFont="1" applyFill="1" applyBorder="1" applyAlignment="1">
      <alignment horizontal="center" vertical="center" wrapText="1"/>
    </xf>
    <xf numFmtId="0" fontId="2" fillId="4" borderId="47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/>
    <xf numFmtId="165" fontId="2" fillId="0" borderId="1" xfId="0" applyNumberFormat="1" applyFont="1" applyBorder="1"/>
    <xf numFmtId="165" fontId="2" fillId="3" borderId="47" xfId="0" applyNumberFormat="1" applyFont="1" applyFill="1" applyBorder="1" applyProtection="1">
      <protection hidden="1"/>
    </xf>
    <xf numFmtId="165" fontId="2" fillId="2" borderId="50" xfId="0" applyNumberFormat="1" applyFont="1" applyFill="1" applyBorder="1" applyProtection="1">
      <protection hidden="1"/>
    </xf>
    <xf numFmtId="0" fontId="12" fillId="17" borderId="35" xfId="0" applyFont="1" applyFill="1" applyBorder="1" applyAlignment="1" applyProtection="1">
      <alignment vertical="center"/>
    </xf>
    <xf numFmtId="0" fontId="11" fillId="17" borderId="0" xfId="0" applyFont="1" applyFill="1" applyBorder="1" applyAlignment="1" applyProtection="1">
      <alignment horizontal="left" vertical="center" indent="1"/>
    </xf>
    <xf numFmtId="0" fontId="17" fillId="18" borderId="0" xfId="0" applyFont="1" applyFill="1" applyBorder="1" applyAlignment="1" applyProtection="1">
      <alignment horizontal="left" vertical="center" indent="1"/>
    </xf>
    <xf numFmtId="0" fontId="17" fillId="7" borderId="0" xfId="0" applyFont="1" applyFill="1" applyBorder="1" applyAlignment="1" applyProtection="1">
      <alignment horizontal="left" vertical="center" indent="1"/>
      <protection hidden="1"/>
    </xf>
    <xf numFmtId="0" fontId="15" fillId="21" borderId="0" xfId="0" applyFont="1" applyFill="1" applyAlignment="1">
      <alignment horizontal="left" indent="1"/>
    </xf>
    <xf numFmtId="0" fontId="15" fillId="21" borderId="0" xfId="0" applyFont="1" applyFill="1" applyAlignment="1">
      <alignment horizontal="center"/>
    </xf>
    <xf numFmtId="165" fontId="21" fillId="14" borderId="0" xfId="2" applyNumberFormat="1" applyFont="1" applyFill="1" applyBorder="1" applyProtection="1">
      <protection hidden="1"/>
    </xf>
    <xf numFmtId="165" fontId="3" fillId="21" borderId="45" xfId="0" applyNumberFormat="1" applyFont="1" applyFill="1" applyBorder="1" applyProtection="1">
      <protection hidden="1"/>
    </xf>
    <xf numFmtId="165" fontId="11" fillId="0" borderId="0" xfId="2" applyNumberFormat="1" applyFont="1" applyFill="1" applyBorder="1" applyProtection="1">
      <protection locked="0"/>
    </xf>
    <xf numFmtId="165" fontId="16" fillId="11" borderId="45" xfId="0" applyNumberFormat="1" applyFont="1" applyFill="1" applyBorder="1" applyProtection="1">
      <protection hidden="1"/>
    </xf>
    <xf numFmtId="165" fontId="15" fillId="7" borderId="45" xfId="0" applyNumberFormat="1" applyFont="1" applyFill="1" applyBorder="1" applyProtection="1">
      <protection hidden="1"/>
    </xf>
    <xf numFmtId="165" fontId="11" fillId="7" borderId="0" xfId="2" applyNumberFormat="1" applyFont="1" applyFill="1" applyBorder="1" applyProtection="1">
      <protection hidden="1"/>
    </xf>
    <xf numFmtId="165" fontId="21" fillId="19" borderId="45" xfId="0" applyNumberFormat="1" applyFont="1" applyFill="1" applyBorder="1" applyProtection="1">
      <protection hidden="1"/>
    </xf>
    <xf numFmtId="165" fontId="2" fillId="9" borderId="0" xfId="2" applyNumberFormat="1" applyFont="1" applyFill="1" applyBorder="1" applyProtection="1">
      <protection locked="0"/>
    </xf>
    <xf numFmtId="165" fontId="3" fillId="9" borderId="45" xfId="0" applyNumberFormat="1" applyFont="1" applyFill="1" applyBorder="1" applyProtection="1">
      <protection hidden="1"/>
    </xf>
    <xf numFmtId="0" fontId="13" fillId="0" borderId="0" xfId="0" applyFont="1" applyBorder="1" applyAlignment="1">
      <alignment horizontal="left" vertical="center" indent="1"/>
    </xf>
    <xf numFmtId="166" fontId="6" fillId="14" borderId="40" xfId="0" applyNumberFormat="1" applyFont="1" applyFill="1" applyBorder="1" applyAlignment="1">
      <alignment horizontal="center"/>
    </xf>
    <xf numFmtId="166" fontId="6" fillId="14" borderId="42" xfId="0" applyNumberFormat="1" applyFont="1" applyFill="1" applyBorder="1" applyAlignment="1">
      <alignment horizontal="center"/>
    </xf>
    <xf numFmtId="166" fontId="6" fillId="14" borderId="28" xfId="0" applyNumberFormat="1" applyFont="1" applyFill="1" applyBorder="1" applyAlignment="1">
      <alignment horizontal="center"/>
    </xf>
    <xf numFmtId="166" fontId="6" fillId="15" borderId="24" xfId="0" applyNumberFormat="1" applyFont="1" applyFill="1" applyBorder="1" applyAlignment="1">
      <alignment horizontal="center"/>
    </xf>
    <xf numFmtId="166" fontId="6" fillId="15" borderId="25" xfId="0" applyNumberFormat="1" applyFont="1" applyFill="1" applyBorder="1" applyAlignment="1">
      <alignment horizontal="center"/>
    </xf>
    <xf numFmtId="166" fontId="6" fillId="15" borderId="26" xfId="0" applyNumberFormat="1" applyFont="1" applyFill="1" applyBorder="1" applyAlignment="1">
      <alignment horizontal="center"/>
    </xf>
    <xf numFmtId="166" fontId="8" fillId="9" borderId="24" xfId="0" applyNumberFormat="1" applyFont="1" applyFill="1" applyBorder="1" applyAlignment="1">
      <alignment horizontal="center"/>
    </xf>
    <xf numFmtId="166" fontId="8" fillId="9" borderId="25" xfId="0" applyNumberFormat="1" applyFont="1" applyFill="1" applyBorder="1" applyAlignment="1">
      <alignment horizontal="center"/>
    </xf>
    <xf numFmtId="166" fontId="8" fillId="9" borderId="26" xfId="0" applyNumberFormat="1" applyFont="1" applyFill="1" applyBorder="1" applyAlignment="1">
      <alignment horizontal="center"/>
    </xf>
    <xf numFmtId="166" fontId="2" fillId="18" borderId="27" xfId="0" applyNumberFormat="1" applyFont="1" applyFill="1" applyBorder="1" applyAlignment="1">
      <alignment horizontal="center"/>
    </xf>
    <xf numFmtId="166" fontId="2" fillId="18" borderId="28" xfId="0" applyNumberFormat="1" applyFont="1" applyFill="1" applyBorder="1" applyAlignment="1">
      <alignment horizontal="center"/>
    </xf>
    <xf numFmtId="166" fontId="8" fillId="18" borderId="24" xfId="0" applyNumberFormat="1" applyFont="1" applyFill="1" applyBorder="1" applyAlignment="1">
      <alignment horizontal="center"/>
    </xf>
    <xf numFmtId="166" fontId="8" fillId="18" borderId="26" xfId="0" applyNumberFormat="1" applyFont="1" applyFill="1" applyBorder="1" applyAlignment="1">
      <alignment horizontal="center"/>
    </xf>
    <xf numFmtId="0" fontId="7" fillId="0" borderId="0" xfId="0" applyNumberFormat="1" applyFont="1" applyAlignment="1">
      <alignment horizontal="left" indent="1"/>
    </xf>
    <xf numFmtId="166" fontId="2" fillId="9" borderId="27" xfId="0" applyNumberFormat="1" applyFont="1" applyFill="1" applyBorder="1" applyAlignment="1">
      <alignment horizontal="center"/>
    </xf>
    <xf numFmtId="166" fontId="2" fillId="9" borderId="28" xfId="0" applyNumberFormat="1" applyFont="1" applyFill="1" applyBorder="1" applyAlignment="1">
      <alignment horizontal="center"/>
    </xf>
    <xf numFmtId="165" fontId="2" fillId="18" borderId="0" xfId="2" applyNumberFormat="1" applyFont="1" applyFill="1" applyBorder="1" applyProtection="1">
      <protection locked="0"/>
    </xf>
    <xf numFmtId="165" fontId="3" fillId="18" borderId="45" xfId="0" applyNumberFormat="1" applyFont="1" applyFill="1" applyBorder="1" applyProtection="1">
      <protection hidden="1"/>
    </xf>
    <xf numFmtId="0" fontId="3" fillId="8" borderId="0" xfId="0" applyFont="1" applyFill="1" applyBorder="1" applyAlignment="1" applyProtection="1">
      <alignment horizontal="left" vertical="center" indent="1"/>
    </xf>
    <xf numFmtId="165" fontId="11" fillId="8" borderId="0" xfId="2" applyNumberFormat="1" applyFont="1" applyFill="1" applyBorder="1" applyProtection="1">
      <protection locked="0"/>
    </xf>
    <xf numFmtId="165" fontId="3" fillId="21" borderId="31" xfId="0" applyNumberFormat="1" applyFont="1" applyFill="1" applyBorder="1" applyAlignment="1">
      <alignment horizontal="center"/>
    </xf>
    <xf numFmtId="165" fontId="6" fillId="14" borderId="31" xfId="2" applyNumberFormat="1" applyFont="1" applyFill="1" applyBorder="1" applyProtection="1">
      <protection hidden="1"/>
    </xf>
    <xf numFmtId="165" fontId="6" fillId="19" borderId="31" xfId="2" applyNumberFormat="1" applyFont="1" applyFill="1" applyBorder="1" applyProtection="1">
      <protection locked="0"/>
    </xf>
    <xf numFmtId="165" fontId="17" fillId="13" borderId="31" xfId="2" applyNumberFormat="1" applyFont="1" applyFill="1" applyBorder="1" applyProtection="1">
      <protection locked="0"/>
    </xf>
    <xf numFmtId="165" fontId="17" fillId="22" borderId="31" xfId="2" applyNumberFormat="1" applyFont="1" applyFill="1" applyBorder="1" applyProtection="1">
      <protection locked="0"/>
    </xf>
    <xf numFmtId="0" fontId="3" fillId="0" borderId="52" xfId="0" applyFont="1" applyFill="1" applyBorder="1" applyAlignment="1" applyProtection="1">
      <alignment horizontal="left" vertical="center" indent="1"/>
    </xf>
    <xf numFmtId="165" fontId="3" fillId="0" borderId="53" xfId="2" applyNumberFormat="1" applyFont="1" applyFill="1" applyBorder="1" applyProtection="1">
      <protection locked="0"/>
    </xf>
    <xf numFmtId="165" fontId="3" fillId="0" borderId="34" xfId="0" applyNumberFormat="1" applyFont="1" applyFill="1" applyBorder="1" applyProtection="1">
      <protection hidden="1"/>
    </xf>
    <xf numFmtId="0" fontId="12" fillId="5" borderId="54" xfId="0" applyFont="1" applyFill="1" applyBorder="1" applyAlignment="1" applyProtection="1">
      <alignment vertical="center"/>
    </xf>
    <xf numFmtId="0" fontId="11" fillId="5" borderId="55" xfId="0" applyFont="1" applyFill="1" applyBorder="1" applyAlignment="1" applyProtection="1">
      <alignment horizontal="left" vertical="center" indent="1"/>
    </xf>
    <xf numFmtId="165" fontId="11" fillId="0" borderId="55" xfId="2" applyNumberFormat="1" applyFont="1" applyFill="1" applyBorder="1" applyProtection="1">
      <protection locked="0"/>
    </xf>
    <xf numFmtId="165" fontId="16" fillId="11" borderId="30" xfId="0" applyNumberFormat="1" applyFont="1" applyFill="1" applyBorder="1" applyProtection="1">
      <protection hidden="1"/>
    </xf>
    <xf numFmtId="0" fontId="12" fillId="17" borderId="52" xfId="0" applyFont="1" applyFill="1" applyBorder="1" applyAlignment="1" applyProtection="1">
      <alignment vertical="center"/>
    </xf>
    <xf numFmtId="0" fontId="11" fillId="17" borderId="53" xfId="0" applyFont="1" applyFill="1" applyBorder="1" applyAlignment="1" applyProtection="1">
      <alignment horizontal="left" vertical="center" indent="1"/>
    </xf>
    <xf numFmtId="165" fontId="11" fillId="0" borderId="53" xfId="2" applyNumberFormat="1" applyFont="1" applyFill="1" applyBorder="1" applyProtection="1">
      <protection locked="0"/>
    </xf>
    <xf numFmtId="165" fontId="16" fillId="11" borderId="34" xfId="0" applyNumberFormat="1" applyFont="1" applyFill="1" applyBorder="1" applyProtection="1">
      <protection hidden="1"/>
    </xf>
    <xf numFmtId="0" fontId="12" fillId="0" borderId="54" xfId="0" applyFont="1" applyFill="1" applyBorder="1" applyAlignment="1" applyProtection="1">
      <alignment vertical="center"/>
    </xf>
    <xf numFmtId="0" fontId="3" fillId="0" borderId="55" xfId="0" applyFont="1" applyFill="1" applyBorder="1" applyAlignment="1" applyProtection="1">
      <alignment horizontal="left" vertical="center" indent="1"/>
    </xf>
    <xf numFmtId="165" fontId="11" fillId="0" borderId="46" xfId="2" applyNumberFormat="1" applyFont="1" applyFill="1" applyBorder="1" applyProtection="1">
      <protection locked="0"/>
    </xf>
    <xf numFmtId="0" fontId="12" fillId="8" borderId="0" xfId="0" applyFont="1" applyFill="1" applyBorder="1" applyAlignment="1" applyProtection="1">
      <alignment vertical="center"/>
    </xf>
    <xf numFmtId="0" fontId="3" fillId="23" borderId="34" xfId="0" applyFont="1" applyFill="1" applyBorder="1" applyAlignment="1" applyProtection="1">
      <alignment horizontal="left" vertical="center" indent="1"/>
      <protection hidden="1"/>
    </xf>
    <xf numFmtId="165" fontId="3" fillId="23" borderId="34" xfId="2" applyNumberFormat="1" applyFont="1" applyFill="1" applyBorder="1" applyProtection="1">
      <protection hidden="1"/>
    </xf>
    <xf numFmtId="0" fontId="12" fillId="0" borderId="52" xfId="0" applyFont="1" applyFill="1" applyBorder="1" applyAlignment="1" applyProtection="1">
      <alignment vertical="center"/>
    </xf>
    <xf numFmtId="0" fontId="11" fillId="0" borderId="53" xfId="0" applyFont="1" applyFill="1" applyBorder="1" applyAlignment="1" applyProtection="1">
      <alignment horizontal="left" vertical="center" indent="1"/>
    </xf>
    <xf numFmtId="165" fontId="11" fillId="0" borderId="57" xfId="2" applyNumberFormat="1" applyFont="1" applyFill="1" applyBorder="1" applyProtection="1">
      <protection locked="0"/>
    </xf>
    <xf numFmtId="165" fontId="11" fillId="7" borderId="55" xfId="2" applyNumberFormat="1" applyFont="1" applyFill="1" applyBorder="1" applyProtection="1">
      <protection locked="0"/>
    </xf>
    <xf numFmtId="165" fontId="11" fillId="7" borderId="56" xfId="2" applyNumberFormat="1" applyFont="1" applyFill="1" applyBorder="1" applyProtection="1">
      <protection locked="0"/>
    </xf>
    <xf numFmtId="0" fontId="3" fillId="3" borderId="31" xfId="0" applyFont="1" applyFill="1" applyBorder="1" applyAlignment="1">
      <alignment horizontal="left" indent="1"/>
    </xf>
    <xf numFmtId="165" fontId="28" fillId="3" borderId="31" xfId="0" applyNumberFormat="1" applyFont="1" applyFill="1" applyBorder="1"/>
  </cellXfs>
  <cellStyles count="4">
    <cellStyle name="Moneda" xfId="2" builtinId="4"/>
    <cellStyle name="Moneda [0]" xfId="1" builtinId="7"/>
    <cellStyle name="Normal" xfId="0" builtinId="0"/>
    <cellStyle name="Porcentaje" xfId="3" builtinId="5"/>
  </cellStyles>
  <dxfs count="6">
    <dxf>
      <font>
        <b/>
        <i val="0"/>
        <strike val="0"/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 patternType="solid">
          <bgColor theme="7" tint="0.79998168889431442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  <color rgb="FF3399FF"/>
      <color rgb="FFFF7C80"/>
      <color rgb="FF6CFB25"/>
      <color rgb="FFEF6F47"/>
      <color rgb="FFF39071"/>
      <color rgb="FF00FFFF"/>
      <color rgb="FF00CC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PPE"/>
      <sheetName val="Hoja3"/>
    </sheetNames>
    <sheetDataSet>
      <sheetData sheetId="0" refreshError="1"/>
      <sheetData sheetId="1" refreshError="1"/>
      <sheetData sheetId="2">
        <row r="5">
          <cell r="C5" t="str">
            <v>Acueducto, planta y redes</v>
          </cell>
          <cell r="D5">
            <v>2.5000000000000001E-2</v>
          </cell>
          <cell r="E5">
            <v>40</v>
          </cell>
        </row>
        <row r="6">
          <cell r="C6" t="str">
            <v>Armamento y equipo de vigilancia</v>
          </cell>
          <cell r="D6">
            <v>0.1</v>
          </cell>
          <cell r="E6">
            <v>10</v>
          </cell>
        </row>
        <row r="7">
          <cell r="C7" t="str">
            <v>Construcciones y edificaciones</v>
          </cell>
          <cell r="D7">
            <v>2.2200000000000001E-2</v>
          </cell>
          <cell r="E7">
            <v>45</v>
          </cell>
        </row>
        <row r="8">
          <cell r="C8" t="str">
            <v>Envases, empaques y herramientas</v>
          </cell>
          <cell r="D8">
            <v>0.2</v>
          </cell>
          <cell r="E8">
            <v>5</v>
          </cell>
        </row>
        <row r="9">
          <cell r="C9" t="str">
            <v>Equipo de computación</v>
          </cell>
          <cell r="D9">
            <v>0.2</v>
          </cell>
          <cell r="E9">
            <v>5</v>
          </cell>
        </row>
        <row r="10">
          <cell r="C10" t="str">
            <v>Equipo de comunicación</v>
          </cell>
          <cell r="D10">
            <v>0.2</v>
          </cell>
          <cell r="E10">
            <v>5</v>
          </cell>
        </row>
        <row r="11">
          <cell r="C11" t="str">
            <v>Equipo eléctrico</v>
          </cell>
          <cell r="D11">
            <v>0.1</v>
          </cell>
          <cell r="E11">
            <v>10</v>
          </cell>
        </row>
        <row r="12">
          <cell r="C12" t="str">
            <v>Equipo médico científico</v>
          </cell>
          <cell r="D12">
            <v>0.125</v>
          </cell>
          <cell r="E12">
            <v>8</v>
          </cell>
        </row>
        <row r="13">
          <cell r="C13" t="str">
            <v>Flota y equipo aéreo</v>
          </cell>
          <cell r="D13">
            <v>3.3300000000000003E-2</v>
          </cell>
          <cell r="E13">
            <v>30</v>
          </cell>
        </row>
        <row r="14">
          <cell r="C14" t="str">
            <v>Flota y equipo de transporte terrestre</v>
          </cell>
          <cell r="D14">
            <v>0.1</v>
          </cell>
          <cell r="E14">
            <v>10</v>
          </cell>
        </row>
        <row r="15">
          <cell r="C15" t="str">
            <v>Flota y equipo férreo</v>
          </cell>
          <cell r="D15">
            <v>0.05</v>
          </cell>
          <cell r="E15">
            <v>20</v>
          </cell>
        </row>
        <row r="16">
          <cell r="C16" t="str">
            <v>Flota y equipo fluvial</v>
          </cell>
          <cell r="D16">
            <v>6.6699999999999995E-2</v>
          </cell>
          <cell r="E16">
            <v>15</v>
          </cell>
        </row>
        <row r="17">
          <cell r="C17" t="str">
            <v>Maquinaria, equipos</v>
          </cell>
          <cell r="D17">
            <v>0.1</v>
          </cell>
          <cell r="E17">
            <v>10</v>
          </cell>
        </row>
        <row r="18">
          <cell r="C18" t="str">
            <v>Muebles y enseres</v>
          </cell>
          <cell r="D18">
            <v>0.1</v>
          </cell>
          <cell r="E18">
            <v>10</v>
          </cell>
        </row>
        <row r="19">
          <cell r="C19" t="str">
            <v>Redes de procesamiento de datos</v>
          </cell>
          <cell r="D19">
            <v>0.2</v>
          </cell>
          <cell r="E19">
            <v>5</v>
          </cell>
        </row>
        <row r="20">
          <cell r="C20" t="str">
            <v>Vías de comunicación</v>
          </cell>
          <cell r="D20">
            <v>2.5000000000000001E-2</v>
          </cell>
          <cell r="E20">
            <v>40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</sheetPr>
  <dimension ref="B1:W35"/>
  <sheetViews>
    <sheetView showGridLines="0" zoomScale="130" zoomScaleNormal="130" workbookViewId="0">
      <pane xSplit="5" ySplit="4" topLeftCell="P5" activePane="bottomRight" state="frozenSplit"/>
      <selection activeCell="B21" sqref="B21:F21"/>
      <selection pane="topRight" activeCell="B21" sqref="B21:F21"/>
      <selection pane="bottomLeft" activeCell="B21" sqref="B21:F21"/>
      <selection pane="bottomRight" activeCell="D24" sqref="D24"/>
    </sheetView>
  </sheetViews>
  <sheetFormatPr baseColWidth="10" defaultColWidth="11.42578125" defaultRowHeight="15" x14ac:dyDescent="0.25"/>
  <cols>
    <col min="1" max="1" width="2" style="1" customWidth="1"/>
    <col min="2" max="2" width="20.7109375" style="1" customWidth="1"/>
    <col min="3" max="3" width="38.28515625" style="1" customWidth="1"/>
    <col min="4" max="4" width="16.5703125" style="1" customWidth="1"/>
    <col min="5" max="5" width="15.28515625" style="1" customWidth="1"/>
    <col min="6" max="6" width="16" style="1" customWidth="1"/>
    <col min="7" max="7" width="16.7109375" style="1" customWidth="1"/>
    <col min="8" max="8" width="6.28515625" style="1" customWidth="1"/>
    <col min="9" max="9" width="8.5703125" style="1" customWidth="1"/>
    <col min="10" max="10" width="8.7109375" style="1" customWidth="1"/>
    <col min="11" max="11" width="15.42578125" style="1" customWidth="1"/>
    <col min="12" max="12" width="17" style="1" customWidth="1"/>
    <col min="13" max="13" width="11.7109375" style="1" customWidth="1"/>
    <col min="14" max="14" width="12.140625" style="1" customWidth="1"/>
    <col min="15" max="15" width="17.140625" style="1" customWidth="1"/>
    <col min="16" max="16" width="12.140625" style="1" customWidth="1"/>
    <col min="17" max="17" width="18" style="1" customWidth="1"/>
    <col min="18" max="18" width="12.140625" style="1" customWidth="1"/>
    <col min="19" max="20" width="13.5703125" style="1" customWidth="1"/>
    <col min="21" max="21" width="16.42578125" style="1" customWidth="1"/>
    <col min="22" max="22" width="11.7109375" style="1" bestFit="1" customWidth="1"/>
    <col min="23" max="23" width="13.7109375" style="1" bestFit="1" customWidth="1"/>
    <col min="24" max="16384" width="11.42578125" style="1"/>
  </cols>
  <sheetData>
    <row r="1" spans="2:23" ht="6.75" customHeight="1" x14ac:dyDescent="0.25"/>
    <row r="2" spans="2:23" ht="29.25" thickBot="1" x14ac:dyDescent="0.5">
      <c r="B2" s="170" t="s">
        <v>938</v>
      </c>
      <c r="C2" s="170"/>
      <c r="E2" s="98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</row>
    <row r="3" spans="2:23" ht="15.75" thickBot="1" x14ac:dyDescent="0.3">
      <c r="C3" s="137" t="s">
        <v>939</v>
      </c>
      <c r="D3" s="138">
        <v>908526</v>
      </c>
      <c r="E3" s="138">
        <v>106454</v>
      </c>
      <c r="F3" s="157" t="s">
        <v>19</v>
      </c>
      <c r="G3" s="158"/>
      <c r="H3" s="158"/>
      <c r="I3" s="158"/>
      <c r="J3" s="158"/>
      <c r="K3" s="159"/>
      <c r="L3" s="160" t="s">
        <v>20</v>
      </c>
      <c r="M3" s="161"/>
      <c r="N3" s="162"/>
      <c r="O3" s="7"/>
      <c r="P3" s="163" t="s">
        <v>25</v>
      </c>
      <c r="Q3" s="164"/>
      <c r="R3" s="165"/>
      <c r="S3" s="168" t="s">
        <v>952</v>
      </c>
      <c r="T3" s="169"/>
      <c r="U3" s="3"/>
      <c r="V3" s="3"/>
    </row>
    <row r="4" spans="2:23" s="4" customFormat="1" ht="60.75" thickBot="1" x14ac:dyDescent="0.3">
      <c r="B4" s="102" t="s">
        <v>16</v>
      </c>
      <c r="C4" s="134" t="s">
        <v>940</v>
      </c>
      <c r="D4" s="135" t="s">
        <v>917</v>
      </c>
      <c r="E4" s="136" t="s">
        <v>916</v>
      </c>
      <c r="F4" s="81" t="s">
        <v>915</v>
      </c>
      <c r="G4" s="84" t="s">
        <v>918</v>
      </c>
      <c r="H4" s="87" t="s">
        <v>346</v>
      </c>
      <c r="I4" s="88" t="s">
        <v>921</v>
      </c>
      <c r="J4" s="89" t="s">
        <v>15</v>
      </c>
      <c r="K4" s="86" t="s">
        <v>919</v>
      </c>
      <c r="L4" s="85" t="s">
        <v>920</v>
      </c>
      <c r="M4" s="82" t="s">
        <v>922</v>
      </c>
      <c r="N4" s="83" t="s">
        <v>923</v>
      </c>
      <c r="O4" s="104" t="s">
        <v>936</v>
      </c>
      <c r="P4" s="50" t="s">
        <v>21</v>
      </c>
      <c r="Q4" s="51" t="s">
        <v>22</v>
      </c>
      <c r="R4" s="51" t="s">
        <v>23</v>
      </c>
      <c r="S4" s="132" t="s">
        <v>24</v>
      </c>
      <c r="T4" s="133" t="s">
        <v>958</v>
      </c>
      <c r="U4" s="104" t="s">
        <v>937</v>
      </c>
      <c r="V4" s="52" t="s">
        <v>17</v>
      </c>
      <c r="W4" s="53" t="s">
        <v>28</v>
      </c>
    </row>
    <row r="5" spans="2:23" s="4" customFormat="1" ht="9.75" customHeight="1" x14ac:dyDescent="0.4">
      <c r="B5" s="103"/>
      <c r="C5" s="67"/>
      <c r="D5" s="54"/>
      <c r="E5" s="55"/>
      <c r="F5" s="56"/>
      <c r="G5" s="57"/>
      <c r="H5" s="58"/>
      <c r="I5" s="59"/>
      <c r="J5" s="60"/>
      <c r="K5" s="61"/>
      <c r="L5" s="57"/>
      <c r="M5" s="57"/>
      <c r="N5" s="62"/>
      <c r="O5" s="63"/>
      <c r="P5" s="64"/>
      <c r="Q5" s="57"/>
      <c r="R5" s="57"/>
      <c r="S5" s="62"/>
      <c r="T5" s="128"/>
      <c r="U5" s="65"/>
      <c r="V5" s="66"/>
      <c r="W5" s="67"/>
    </row>
    <row r="6" spans="2:23" x14ac:dyDescent="0.25">
      <c r="B6" s="105"/>
      <c r="C6" s="99"/>
      <c r="D6" s="78">
        <v>0</v>
      </c>
      <c r="E6" s="41">
        <f>IF(D6=0,0,(IF(D6&lt;=($D$3*2),$E$3,0)))</f>
        <v>0</v>
      </c>
      <c r="F6" s="42">
        <f>D6*12%</f>
        <v>0</v>
      </c>
      <c r="G6" s="43">
        <f>D6*8.5%</f>
        <v>0</v>
      </c>
      <c r="H6" s="44" t="str">
        <f>IF(C6=0," ",VLOOKUP(C6,'CIUO-08'!$D$5:$G$330,2,FALSE))</f>
        <v xml:space="preserve"> </v>
      </c>
      <c r="I6" s="44" t="str">
        <f>IF(C6=0," ",VLOOKUP(C6,'CIUO-08'!$D$5:$G$330,3,FALSE))</f>
        <v xml:space="preserve"> </v>
      </c>
      <c r="J6" s="45" t="str">
        <f>IF(C6=0," ",VLOOKUP(C6,'CIUO-08'!$D$5:$G$330,4,FALSE))</f>
        <v xml:space="preserve"> </v>
      </c>
      <c r="K6" s="46" t="str">
        <f>IF(C6=0," ",(D6*J6))</f>
        <v xml:space="preserve"> </v>
      </c>
      <c r="L6" s="43">
        <f>D6*4%</f>
        <v>0</v>
      </c>
      <c r="M6" s="43">
        <f>IF(D6&gt;=($D$3*10),D6*2%,0)</f>
        <v>0</v>
      </c>
      <c r="N6" s="47">
        <f>IF(D6&gt;=($D$3*10),D6*3%,0)</f>
        <v>0</v>
      </c>
      <c r="O6" s="48" t="str">
        <f>IF(C6=0," ",(D6+E6+F6+G6+K6+L6+M6+N6))</f>
        <v xml:space="preserve"> </v>
      </c>
      <c r="P6" s="49">
        <f>(D6+E6)/12</f>
        <v>0</v>
      </c>
      <c r="Q6" s="43">
        <f>P6*0.12</f>
        <v>0</v>
      </c>
      <c r="R6" s="43">
        <f>((D6+E6)/2)/6</f>
        <v>0</v>
      </c>
      <c r="S6" s="47">
        <f>(D6/2)/12</f>
        <v>0</v>
      </c>
      <c r="T6" s="129">
        <v>0</v>
      </c>
      <c r="U6" s="68" t="str">
        <f>IF(C6=0," ",(D6+E6+F6+G6+K6+L6+M6+N6+P6+Q6+R6+S6+T6))</f>
        <v xml:space="preserve"> </v>
      </c>
      <c r="V6" s="42" t="str">
        <f>IF(C6=0," ",(U6/192))</f>
        <v xml:space="preserve"> </v>
      </c>
      <c r="W6" s="69" t="str">
        <f>IF(C6=0," ",(V6/60))</f>
        <v xml:space="preserve"> </v>
      </c>
    </row>
    <row r="7" spans="2:23" x14ac:dyDescent="0.25">
      <c r="B7" s="105"/>
      <c r="C7" s="100"/>
      <c r="D7" s="78">
        <v>0</v>
      </c>
      <c r="E7" s="21">
        <f t="shared" ref="E7:E25" si="0">IF(D7=0,0,(IF(D7&lt;=($D$3*2),$E$3,0)))</f>
        <v>0</v>
      </c>
      <c r="F7" s="42">
        <f t="shared" ref="F7:F24" si="1">D7*12%</f>
        <v>0</v>
      </c>
      <c r="G7" s="23">
        <f t="shared" ref="G7:G25" si="2">D7*8.5%</f>
        <v>0</v>
      </c>
      <c r="H7" s="27" t="str">
        <f>IF(C7=0," ",VLOOKUP(C7,'CIUO-08'!$D$5:$G$330,2,FALSE))</f>
        <v xml:space="preserve"> </v>
      </c>
      <c r="I7" s="27" t="str">
        <f>IF(C7=0," ",VLOOKUP(C7,'CIUO-08'!$D$5:$G$330,3,FALSE))</f>
        <v xml:space="preserve"> </v>
      </c>
      <c r="J7" s="28" t="str">
        <f>IF(C7=0," ",VLOOKUP(C7,'CIUO-08'!$D$5:$G$330,4,FALSE))</f>
        <v xml:space="preserve"> </v>
      </c>
      <c r="K7" s="29" t="str">
        <f t="shared" ref="K7:K25" si="3">IF(C7=0," ",(D7*J7))</f>
        <v xml:space="preserve"> </v>
      </c>
      <c r="L7" s="23">
        <f>D7*4%</f>
        <v>0</v>
      </c>
      <c r="M7" s="43">
        <f t="shared" ref="M7:M25" si="4">IF(D7&gt;=($D$3*10),D7*2%,0)</f>
        <v>0</v>
      </c>
      <c r="N7" s="47">
        <f t="shared" ref="N7:N25" si="5">IF(D7&gt;=($D$3*10),D7*3%,0)</f>
        <v>0</v>
      </c>
      <c r="O7" s="31" t="str">
        <f t="shared" ref="O7:O25" si="6">IF(C7=0," ",(D7+E7+F7+G7+K7+L7+M7+N7))</f>
        <v xml:space="preserve"> </v>
      </c>
      <c r="P7" s="32">
        <f t="shared" ref="P7:P25" si="7">(D7+E7)/12</f>
        <v>0</v>
      </c>
      <c r="Q7" s="23">
        <f t="shared" ref="Q7:Q25" si="8">P7*0.12</f>
        <v>0</v>
      </c>
      <c r="R7" s="23">
        <f t="shared" ref="R7:R25" si="9">((D7+E7)/2)/6</f>
        <v>0</v>
      </c>
      <c r="S7" s="30">
        <f t="shared" ref="S7:S25" si="10">(D7/2)/12</f>
        <v>0</v>
      </c>
      <c r="T7" s="130">
        <v>0</v>
      </c>
      <c r="U7" s="68" t="str">
        <f t="shared" ref="U7:U25" si="11">IF(C7=0," ",(D7+E7+F7+G7+K7+L7+M7+N7+P7+Q7+R7+S7+T7))</f>
        <v xml:space="preserve"> </v>
      </c>
      <c r="V7" s="22" t="str">
        <f t="shared" ref="V7:V25" si="12">IF(C7=0," ",(U7/192))</f>
        <v xml:space="preserve"> </v>
      </c>
      <c r="W7" s="70" t="str">
        <f t="shared" ref="W7:W25" si="13">IF(C7=0," ",(V7/60))</f>
        <v xml:space="preserve"> </v>
      </c>
    </row>
    <row r="8" spans="2:23" x14ac:dyDescent="0.25">
      <c r="B8" s="105"/>
      <c r="C8" s="100"/>
      <c r="D8" s="78">
        <v>0</v>
      </c>
      <c r="E8" s="21">
        <f t="shared" si="0"/>
        <v>0</v>
      </c>
      <c r="F8" s="42">
        <f t="shared" si="1"/>
        <v>0</v>
      </c>
      <c r="G8" s="23">
        <f t="shared" si="2"/>
        <v>0</v>
      </c>
      <c r="H8" s="27" t="str">
        <f>IF(C8=0," ",VLOOKUP(C8,'CIUO-08'!$D$5:$G$330,2,FALSE))</f>
        <v xml:space="preserve"> </v>
      </c>
      <c r="I8" s="27" t="str">
        <f>IF(C8=0," ",VLOOKUP(C8,'CIUO-08'!$D$5:$G$330,3,FALSE))</f>
        <v xml:space="preserve"> </v>
      </c>
      <c r="J8" s="28" t="str">
        <f>IF(C8=0," ",VLOOKUP(C8,'CIUO-08'!$D$5:$G$330,4,FALSE))</f>
        <v xml:space="preserve"> </v>
      </c>
      <c r="K8" s="29" t="str">
        <f t="shared" si="3"/>
        <v xml:space="preserve"> </v>
      </c>
      <c r="L8" s="23">
        <f t="shared" ref="L8:L24" si="14">D8*4%</f>
        <v>0</v>
      </c>
      <c r="M8" s="43">
        <f t="shared" si="4"/>
        <v>0</v>
      </c>
      <c r="N8" s="47">
        <f t="shared" si="5"/>
        <v>0</v>
      </c>
      <c r="O8" s="31" t="str">
        <f t="shared" si="6"/>
        <v xml:space="preserve"> </v>
      </c>
      <c r="P8" s="32">
        <f t="shared" si="7"/>
        <v>0</v>
      </c>
      <c r="Q8" s="23">
        <f t="shared" si="8"/>
        <v>0</v>
      </c>
      <c r="R8" s="23">
        <f t="shared" si="9"/>
        <v>0</v>
      </c>
      <c r="S8" s="30">
        <f t="shared" si="10"/>
        <v>0</v>
      </c>
      <c r="T8" s="130">
        <v>0</v>
      </c>
      <c r="U8" s="68" t="str">
        <f t="shared" si="11"/>
        <v xml:space="preserve"> </v>
      </c>
      <c r="V8" s="22" t="str">
        <f t="shared" si="12"/>
        <v xml:space="preserve"> </v>
      </c>
      <c r="W8" s="70" t="str">
        <f t="shared" si="13"/>
        <v xml:space="preserve"> </v>
      </c>
    </row>
    <row r="9" spans="2:23" x14ac:dyDescent="0.25">
      <c r="B9" s="105"/>
      <c r="C9" s="100"/>
      <c r="D9" s="78">
        <v>0</v>
      </c>
      <c r="E9" s="21">
        <f t="shared" si="0"/>
        <v>0</v>
      </c>
      <c r="F9" s="42">
        <f t="shared" si="1"/>
        <v>0</v>
      </c>
      <c r="G9" s="23">
        <f t="shared" ref="G9:G24" si="15">D9*8.5%</f>
        <v>0</v>
      </c>
      <c r="H9" s="27" t="str">
        <f>IF(C9=0," ",VLOOKUP(C9,'CIUO-08'!$D$5:$G$330,2,FALSE))</f>
        <v xml:space="preserve"> </v>
      </c>
      <c r="I9" s="27" t="str">
        <f>IF(C9=0," ",VLOOKUP(C9,'CIUO-08'!$D$5:$G$330,3,FALSE))</f>
        <v xml:space="preserve"> </v>
      </c>
      <c r="J9" s="28" t="str">
        <f>IF(C9=0," ",VLOOKUP(C9,'CIUO-08'!$D$5:$G$330,4,FALSE))</f>
        <v xml:space="preserve"> </v>
      </c>
      <c r="K9" s="29" t="str">
        <f t="shared" si="3"/>
        <v xml:space="preserve"> </v>
      </c>
      <c r="L9" s="23">
        <f t="shared" si="14"/>
        <v>0</v>
      </c>
      <c r="M9" s="43">
        <f t="shared" si="4"/>
        <v>0</v>
      </c>
      <c r="N9" s="47">
        <f t="shared" si="5"/>
        <v>0</v>
      </c>
      <c r="O9" s="31" t="str">
        <f t="shared" si="6"/>
        <v xml:space="preserve"> </v>
      </c>
      <c r="P9" s="32">
        <f t="shared" ref="P9:P24" si="16">(D9+E9)/12</f>
        <v>0</v>
      </c>
      <c r="Q9" s="23">
        <f t="shared" ref="Q9:Q24" si="17">P9*0.12</f>
        <v>0</v>
      </c>
      <c r="R9" s="23">
        <f t="shared" ref="R9:R24" si="18">((D9+E9)/2)/6</f>
        <v>0</v>
      </c>
      <c r="S9" s="30">
        <f t="shared" ref="S9:S24" si="19">(D9/2)/12</f>
        <v>0</v>
      </c>
      <c r="T9" s="130">
        <v>0</v>
      </c>
      <c r="U9" s="68" t="str">
        <f t="shared" si="11"/>
        <v xml:space="preserve"> </v>
      </c>
      <c r="V9" s="22" t="str">
        <f t="shared" si="12"/>
        <v xml:space="preserve"> </v>
      </c>
      <c r="W9" s="70" t="str">
        <f t="shared" si="13"/>
        <v xml:space="preserve"> </v>
      </c>
    </row>
    <row r="10" spans="2:23" x14ac:dyDescent="0.25">
      <c r="B10" s="105"/>
      <c r="C10" s="100"/>
      <c r="D10" s="78">
        <v>0</v>
      </c>
      <c r="E10" s="21">
        <f t="shared" si="0"/>
        <v>0</v>
      </c>
      <c r="F10" s="42">
        <f t="shared" si="1"/>
        <v>0</v>
      </c>
      <c r="G10" s="23">
        <f t="shared" si="15"/>
        <v>0</v>
      </c>
      <c r="H10" s="27" t="str">
        <f>IF(C10=0," ",VLOOKUP(C10,'CIUO-08'!$D$5:$G$330,2,FALSE))</f>
        <v xml:space="preserve"> </v>
      </c>
      <c r="I10" s="27" t="str">
        <f>IF(C10=0," ",VLOOKUP(C10,'CIUO-08'!$D$5:$G$330,3,FALSE))</f>
        <v xml:space="preserve"> </v>
      </c>
      <c r="J10" s="28" t="str">
        <f>IF(C10=0," ",VLOOKUP(C10,'CIUO-08'!$D$5:$G$330,4,FALSE))</f>
        <v xml:space="preserve"> </v>
      </c>
      <c r="K10" s="29" t="str">
        <f t="shared" si="3"/>
        <v xml:space="preserve"> </v>
      </c>
      <c r="L10" s="23">
        <f t="shared" si="14"/>
        <v>0</v>
      </c>
      <c r="M10" s="43">
        <f t="shared" si="4"/>
        <v>0</v>
      </c>
      <c r="N10" s="47">
        <f t="shared" si="5"/>
        <v>0</v>
      </c>
      <c r="O10" s="31" t="str">
        <f t="shared" si="6"/>
        <v xml:space="preserve"> </v>
      </c>
      <c r="P10" s="32">
        <f t="shared" si="16"/>
        <v>0</v>
      </c>
      <c r="Q10" s="23">
        <f t="shared" si="17"/>
        <v>0</v>
      </c>
      <c r="R10" s="23">
        <f t="shared" si="18"/>
        <v>0</v>
      </c>
      <c r="S10" s="30">
        <f t="shared" si="19"/>
        <v>0</v>
      </c>
      <c r="T10" s="130">
        <v>0</v>
      </c>
      <c r="U10" s="68" t="str">
        <f t="shared" si="11"/>
        <v xml:space="preserve"> </v>
      </c>
      <c r="V10" s="22" t="str">
        <f t="shared" si="12"/>
        <v xml:space="preserve"> </v>
      </c>
      <c r="W10" s="70" t="str">
        <f t="shared" si="13"/>
        <v xml:space="preserve"> </v>
      </c>
    </row>
    <row r="11" spans="2:23" x14ac:dyDescent="0.25">
      <c r="B11" s="105"/>
      <c r="C11" s="100"/>
      <c r="D11" s="78">
        <v>0</v>
      </c>
      <c r="E11" s="21">
        <f t="shared" si="0"/>
        <v>0</v>
      </c>
      <c r="F11" s="42">
        <f t="shared" si="1"/>
        <v>0</v>
      </c>
      <c r="G11" s="23">
        <f t="shared" si="15"/>
        <v>0</v>
      </c>
      <c r="H11" s="27" t="str">
        <f>IF(C11=0," ",VLOOKUP(C11,'CIUO-08'!$D$5:$G$330,2,FALSE))</f>
        <v xml:space="preserve"> </v>
      </c>
      <c r="I11" s="27" t="str">
        <f>IF(C11=0," ",VLOOKUP(C11,'CIUO-08'!$D$5:$G$330,3,FALSE))</f>
        <v xml:space="preserve"> </v>
      </c>
      <c r="J11" s="28" t="str">
        <f>IF(C11=0," ",VLOOKUP(C11,'CIUO-08'!$D$5:$G$330,4,FALSE))</f>
        <v xml:space="preserve"> </v>
      </c>
      <c r="K11" s="29" t="str">
        <f t="shared" si="3"/>
        <v xml:space="preserve"> </v>
      </c>
      <c r="L11" s="23">
        <f t="shared" si="14"/>
        <v>0</v>
      </c>
      <c r="M11" s="43">
        <f t="shared" si="4"/>
        <v>0</v>
      </c>
      <c r="N11" s="47">
        <f t="shared" si="5"/>
        <v>0</v>
      </c>
      <c r="O11" s="31" t="str">
        <f t="shared" si="6"/>
        <v xml:space="preserve"> </v>
      </c>
      <c r="P11" s="32">
        <f t="shared" si="16"/>
        <v>0</v>
      </c>
      <c r="Q11" s="23">
        <f t="shared" si="17"/>
        <v>0</v>
      </c>
      <c r="R11" s="23">
        <f t="shared" si="18"/>
        <v>0</v>
      </c>
      <c r="S11" s="30">
        <f t="shared" si="19"/>
        <v>0</v>
      </c>
      <c r="T11" s="130">
        <v>0</v>
      </c>
      <c r="U11" s="68" t="str">
        <f t="shared" si="11"/>
        <v xml:space="preserve"> </v>
      </c>
      <c r="V11" s="22" t="str">
        <f t="shared" si="12"/>
        <v xml:space="preserve"> </v>
      </c>
      <c r="W11" s="70" t="str">
        <f t="shared" si="13"/>
        <v xml:space="preserve"> </v>
      </c>
    </row>
    <row r="12" spans="2:23" x14ac:dyDescent="0.25">
      <c r="B12" s="105"/>
      <c r="C12" s="100"/>
      <c r="D12" s="78">
        <v>0</v>
      </c>
      <c r="E12" s="21">
        <f t="shared" si="0"/>
        <v>0</v>
      </c>
      <c r="F12" s="42">
        <f t="shared" si="1"/>
        <v>0</v>
      </c>
      <c r="G12" s="24">
        <f t="shared" si="15"/>
        <v>0</v>
      </c>
      <c r="H12" s="27" t="str">
        <f>IF(C12=0," ",VLOOKUP(C12,'CIUO-08'!$D$5:$G$330,2,FALSE))</f>
        <v xml:space="preserve"> </v>
      </c>
      <c r="I12" s="27" t="str">
        <f>IF(C12=0," ",VLOOKUP(C12,'CIUO-08'!$D$5:$G$330,3,FALSE))</f>
        <v xml:space="preserve"> </v>
      </c>
      <c r="J12" s="28" t="str">
        <f>IF(C12=0," ",VLOOKUP(C12,'CIUO-08'!$D$5:$G$330,4,FALSE))</f>
        <v xml:space="preserve"> </v>
      </c>
      <c r="K12" s="29" t="str">
        <f t="shared" si="3"/>
        <v xml:space="preserve"> </v>
      </c>
      <c r="L12" s="24">
        <f t="shared" si="14"/>
        <v>0</v>
      </c>
      <c r="M12" s="43">
        <f t="shared" si="4"/>
        <v>0</v>
      </c>
      <c r="N12" s="47">
        <f t="shared" si="5"/>
        <v>0</v>
      </c>
      <c r="O12" s="31" t="str">
        <f t="shared" si="6"/>
        <v xml:space="preserve"> </v>
      </c>
      <c r="P12" s="34">
        <f t="shared" si="16"/>
        <v>0</v>
      </c>
      <c r="Q12" s="24">
        <f t="shared" si="17"/>
        <v>0</v>
      </c>
      <c r="R12" s="24">
        <f t="shared" si="18"/>
        <v>0</v>
      </c>
      <c r="S12" s="33">
        <f t="shared" si="19"/>
        <v>0</v>
      </c>
      <c r="T12" s="131">
        <v>0</v>
      </c>
      <c r="U12" s="68" t="str">
        <f t="shared" si="11"/>
        <v xml:space="preserve"> </v>
      </c>
      <c r="V12" s="22" t="str">
        <f t="shared" si="12"/>
        <v xml:space="preserve"> </v>
      </c>
      <c r="W12" s="70" t="str">
        <f t="shared" si="13"/>
        <v xml:space="preserve"> </v>
      </c>
    </row>
    <row r="13" spans="2:23" x14ac:dyDescent="0.25">
      <c r="B13" s="105"/>
      <c r="C13" s="100"/>
      <c r="D13" s="78">
        <v>0</v>
      </c>
      <c r="E13" s="21">
        <f t="shared" ref="E13:E22" si="20">IF(D13=0,0,(IF(D13&lt;=($D$3*2),$E$3,0)))</f>
        <v>0</v>
      </c>
      <c r="F13" s="42">
        <f t="shared" ref="F13:F22" si="21">D13*12%</f>
        <v>0</v>
      </c>
      <c r="G13" s="24">
        <f t="shared" ref="G13:G22" si="22">D13*8.5%</f>
        <v>0</v>
      </c>
      <c r="H13" s="27" t="str">
        <f>IF(C13=0," ",VLOOKUP(C13,'CIUO-08'!$D$5:$G$330,2,FALSE))</f>
        <v xml:space="preserve"> </v>
      </c>
      <c r="I13" s="27" t="str">
        <f>IF(C13=0," ",VLOOKUP(C13,'CIUO-08'!$D$5:$G$330,3,FALSE))</f>
        <v xml:space="preserve"> </v>
      </c>
      <c r="J13" s="28" t="str">
        <f>IF(C13=0," ",VLOOKUP(C13,'CIUO-08'!$D$5:$G$330,4,FALSE))</f>
        <v xml:space="preserve"> </v>
      </c>
      <c r="K13" s="29" t="str">
        <f t="shared" ref="K13:K22" si="23">IF(C13=0," ",(D13*J13))</f>
        <v xml:space="preserve"> </v>
      </c>
      <c r="L13" s="24">
        <f t="shared" ref="L13:L22" si="24">D13*4%</f>
        <v>0</v>
      </c>
      <c r="M13" s="43">
        <f t="shared" si="4"/>
        <v>0</v>
      </c>
      <c r="N13" s="47">
        <f t="shared" si="5"/>
        <v>0</v>
      </c>
      <c r="O13" s="31" t="str">
        <f t="shared" ref="O13:O22" si="25">IF(C13=0," ",(D13+E13+F13+G13+K13+L13+M13+N13))</f>
        <v xml:space="preserve"> </v>
      </c>
      <c r="P13" s="34">
        <f t="shared" ref="P13:P22" si="26">(D13+E13)/12</f>
        <v>0</v>
      </c>
      <c r="Q13" s="24">
        <f t="shared" ref="Q13:Q22" si="27">P13*0.12</f>
        <v>0</v>
      </c>
      <c r="R13" s="24">
        <f t="shared" ref="R13:R22" si="28">((D13+E13)/2)/6</f>
        <v>0</v>
      </c>
      <c r="S13" s="33">
        <f t="shared" ref="S13:S22" si="29">(D13/2)/12</f>
        <v>0</v>
      </c>
      <c r="T13" s="131">
        <v>0</v>
      </c>
      <c r="U13" s="68" t="str">
        <f t="shared" si="11"/>
        <v xml:space="preserve"> </v>
      </c>
      <c r="V13" s="22" t="str">
        <f t="shared" ref="V13:V22" si="30">IF(C13=0," ",(U13/192))</f>
        <v xml:space="preserve"> </v>
      </c>
      <c r="W13" s="70" t="str">
        <f t="shared" ref="W13:W22" si="31">IF(C13=0," ",(V13/60))</f>
        <v xml:space="preserve"> </v>
      </c>
    </row>
    <row r="14" spans="2:23" x14ac:dyDescent="0.25">
      <c r="B14" s="105"/>
      <c r="C14" s="100"/>
      <c r="D14" s="78">
        <v>0</v>
      </c>
      <c r="E14" s="21">
        <f t="shared" si="20"/>
        <v>0</v>
      </c>
      <c r="F14" s="42">
        <f t="shared" si="21"/>
        <v>0</v>
      </c>
      <c r="G14" s="24">
        <f t="shared" si="22"/>
        <v>0</v>
      </c>
      <c r="H14" s="27" t="str">
        <f>IF(C14=0," ",VLOOKUP(C14,'CIUO-08'!$D$5:$G$330,2,FALSE))</f>
        <v xml:space="preserve"> </v>
      </c>
      <c r="I14" s="27" t="str">
        <f>IF(C14=0," ",VLOOKUP(C14,'CIUO-08'!$D$5:$G$330,3,FALSE))</f>
        <v xml:space="preserve"> </v>
      </c>
      <c r="J14" s="28" t="str">
        <f>IF(C14=0," ",VLOOKUP(C14,'CIUO-08'!$D$5:$G$330,4,FALSE))</f>
        <v xml:space="preserve"> </v>
      </c>
      <c r="K14" s="29" t="str">
        <f t="shared" si="23"/>
        <v xml:space="preserve"> </v>
      </c>
      <c r="L14" s="24">
        <f t="shared" si="24"/>
        <v>0</v>
      </c>
      <c r="M14" s="43">
        <f t="shared" si="4"/>
        <v>0</v>
      </c>
      <c r="N14" s="47">
        <f t="shared" si="5"/>
        <v>0</v>
      </c>
      <c r="O14" s="31" t="str">
        <f t="shared" si="25"/>
        <v xml:space="preserve"> </v>
      </c>
      <c r="P14" s="34">
        <f t="shared" si="26"/>
        <v>0</v>
      </c>
      <c r="Q14" s="24">
        <f t="shared" si="27"/>
        <v>0</v>
      </c>
      <c r="R14" s="24">
        <f t="shared" si="28"/>
        <v>0</v>
      </c>
      <c r="S14" s="33">
        <f t="shared" si="29"/>
        <v>0</v>
      </c>
      <c r="T14" s="131">
        <v>0</v>
      </c>
      <c r="U14" s="68" t="str">
        <f t="shared" si="11"/>
        <v xml:space="preserve"> </v>
      </c>
      <c r="V14" s="22" t="str">
        <f t="shared" si="30"/>
        <v xml:space="preserve"> </v>
      </c>
      <c r="W14" s="70" t="str">
        <f t="shared" si="31"/>
        <v xml:space="preserve"> </v>
      </c>
    </row>
    <row r="15" spans="2:23" x14ac:dyDescent="0.25">
      <c r="B15" s="105"/>
      <c r="C15" s="100"/>
      <c r="D15" s="78">
        <v>0</v>
      </c>
      <c r="E15" s="21">
        <f t="shared" si="20"/>
        <v>0</v>
      </c>
      <c r="F15" s="42">
        <f t="shared" si="21"/>
        <v>0</v>
      </c>
      <c r="G15" s="24">
        <f t="shared" si="22"/>
        <v>0</v>
      </c>
      <c r="H15" s="27" t="str">
        <f>IF(C15=0," ",VLOOKUP(C15,'CIUO-08'!$D$5:$G$330,2,FALSE))</f>
        <v xml:space="preserve"> </v>
      </c>
      <c r="I15" s="27" t="str">
        <f>IF(C15=0," ",VLOOKUP(C15,'CIUO-08'!$D$5:$G$330,3,FALSE))</f>
        <v xml:space="preserve"> </v>
      </c>
      <c r="J15" s="28" t="str">
        <f>IF(C15=0," ",VLOOKUP(C15,'CIUO-08'!$D$5:$G$330,4,FALSE))</f>
        <v xml:space="preserve"> </v>
      </c>
      <c r="K15" s="29" t="str">
        <f t="shared" si="23"/>
        <v xml:space="preserve"> </v>
      </c>
      <c r="L15" s="24">
        <f t="shared" si="24"/>
        <v>0</v>
      </c>
      <c r="M15" s="43">
        <f t="shared" si="4"/>
        <v>0</v>
      </c>
      <c r="N15" s="47">
        <f t="shared" si="5"/>
        <v>0</v>
      </c>
      <c r="O15" s="31" t="str">
        <f t="shared" si="25"/>
        <v xml:space="preserve"> </v>
      </c>
      <c r="P15" s="34">
        <f t="shared" si="26"/>
        <v>0</v>
      </c>
      <c r="Q15" s="24">
        <f t="shared" si="27"/>
        <v>0</v>
      </c>
      <c r="R15" s="24">
        <f t="shared" si="28"/>
        <v>0</v>
      </c>
      <c r="S15" s="33">
        <f t="shared" si="29"/>
        <v>0</v>
      </c>
      <c r="T15" s="131">
        <v>0</v>
      </c>
      <c r="U15" s="68" t="str">
        <f t="shared" si="11"/>
        <v xml:space="preserve"> </v>
      </c>
      <c r="V15" s="22" t="str">
        <f t="shared" si="30"/>
        <v xml:space="preserve"> </v>
      </c>
      <c r="W15" s="70" t="str">
        <f t="shared" si="31"/>
        <v xml:space="preserve"> </v>
      </c>
    </row>
    <row r="16" spans="2:23" x14ac:dyDescent="0.25">
      <c r="B16" s="105"/>
      <c r="C16" s="100"/>
      <c r="D16" s="78">
        <v>0</v>
      </c>
      <c r="E16" s="21">
        <f t="shared" si="20"/>
        <v>0</v>
      </c>
      <c r="F16" s="42">
        <f t="shared" si="21"/>
        <v>0</v>
      </c>
      <c r="G16" s="24">
        <f t="shared" si="22"/>
        <v>0</v>
      </c>
      <c r="H16" s="27" t="str">
        <f>IF(C16=0," ",VLOOKUP(C16,'CIUO-08'!$D$5:$G$330,2,FALSE))</f>
        <v xml:space="preserve"> </v>
      </c>
      <c r="I16" s="27" t="str">
        <f>IF(C16=0," ",VLOOKUP(C16,'CIUO-08'!$D$5:$G$330,3,FALSE))</f>
        <v xml:space="preserve"> </v>
      </c>
      <c r="J16" s="28" t="str">
        <f>IF(C16=0," ",VLOOKUP(C16,'CIUO-08'!$D$5:$G$330,4,FALSE))</f>
        <v xml:space="preserve"> </v>
      </c>
      <c r="K16" s="29" t="str">
        <f t="shared" si="23"/>
        <v xml:space="preserve"> </v>
      </c>
      <c r="L16" s="24">
        <f t="shared" si="24"/>
        <v>0</v>
      </c>
      <c r="M16" s="43">
        <f t="shared" si="4"/>
        <v>0</v>
      </c>
      <c r="N16" s="47">
        <f t="shared" si="5"/>
        <v>0</v>
      </c>
      <c r="O16" s="31" t="str">
        <f t="shared" si="25"/>
        <v xml:space="preserve"> </v>
      </c>
      <c r="P16" s="34">
        <f t="shared" si="26"/>
        <v>0</v>
      </c>
      <c r="Q16" s="24">
        <f t="shared" si="27"/>
        <v>0</v>
      </c>
      <c r="R16" s="24">
        <f t="shared" si="28"/>
        <v>0</v>
      </c>
      <c r="S16" s="33">
        <f t="shared" si="29"/>
        <v>0</v>
      </c>
      <c r="T16" s="131">
        <v>0</v>
      </c>
      <c r="U16" s="68" t="str">
        <f t="shared" si="11"/>
        <v xml:space="preserve"> </v>
      </c>
      <c r="V16" s="22" t="str">
        <f t="shared" si="30"/>
        <v xml:space="preserve"> </v>
      </c>
      <c r="W16" s="70" t="str">
        <f t="shared" si="31"/>
        <v xml:space="preserve"> </v>
      </c>
    </row>
    <row r="17" spans="2:23" x14ac:dyDescent="0.25">
      <c r="B17" s="105"/>
      <c r="C17" s="100"/>
      <c r="D17" s="78">
        <v>0</v>
      </c>
      <c r="E17" s="21">
        <f t="shared" si="20"/>
        <v>0</v>
      </c>
      <c r="F17" s="42">
        <f t="shared" si="21"/>
        <v>0</v>
      </c>
      <c r="G17" s="24">
        <f t="shared" si="22"/>
        <v>0</v>
      </c>
      <c r="H17" s="27" t="str">
        <f>IF(C17=0," ",VLOOKUP(C17,'CIUO-08'!$D$5:$G$330,2,FALSE))</f>
        <v xml:space="preserve"> </v>
      </c>
      <c r="I17" s="27" t="str">
        <f>IF(C17=0," ",VLOOKUP(C17,'CIUO-08'!$D$5:$G$330,3,FALSE))</f>
        <v xml:space="preserve"> </v>
      </c>
      <c r="J17" s="28" t="str">
        <f>IF(C17=0," ",VLOOKUP(C17,'CIUO-08'!$D$5:$G$330,4,FALSE))</f>
        <v xml:space="preserve"> </v>
      </c>
      <c r="K17" s="29" t="str">
        <f t="shared" si="23"/>
        <v xml:space="preserve"> </v>
      </c>
      <c r="L17" s="24">
        <f t="shared" si="24"/>
        <v>0</v>
      </c>
      <c r="M17" s="43">
        <f t="shared" si="4"/>
        <v>0</v>
      </c>
      <c r="N17" s="47">
        <f t="shared" si="5"/>
        <v>0</v>
      </c>
      <c r="O17" s="31" t="str">
        <f t="shared" si="25"/>
        <v xml:space="preserve"> </v>
      </c>
      <c r="P17" s="34">
        <f t="shared" si="26"/>
        <v>0</v>
      </c>
      <c r="Q17" s="24">
        <f t="shared" si="27"/>
        <v>0</v>
      </c>
      <c r="R17" s="24">
        <f t="shared" si="28"/>
        <v>0</v>
      </c>
      <c r="S17" s="33">
        <f t="shared" si="29"/>
        <v>0</v>
      </c>
      <c r="T17" s="131">
        <v>0</v>
      </c>
      <c r="U17" s="68" t="str">
        <f t="shared" si="11"/>
        <v xml:space="preserve"> </v>
      </c>
      <c r="V17" s="22" t="str">
        <f t="shared" si="30"/>
        <v xml:space="preserve"> </v>
      </c>
      <c r="W17" s="70" t="str">
        <f t="shared" si="31"/>
        <v xml:space="preserve"> </v>
      </c>
    </row>
    <row r="18" spans="2:23" x14ac:dyDescent="0.25">
      <c r="B18" s="105"/>
      <c r="C18" s="100"/>
      <c r="D18" s="78">
        <v>0</v>
      </c>
      <c r="E18" s="21">
        <f t="shared" si="20"/>
        <v>0</v>
      </c>
      <c r="F18" s="42">
        <f t="shared" si="21"/>
        <v>0</v>
      </c>
      <c r="G18" s="24">
        <f t="shared" si="22"/>
        <v>0</v>
      </c>
      <c r="H18" s="27" t="str">
        <f>IF(C18=0," ",VLOOKUP(C18,'CIUO-08'!$D$5:$G$330,2,FALSE))</f>
        <v xml:space="preserve"> </v>
      </c>
      <c r="I18" s="27" t="str">
        <f>IF(C18=0," ",VLOOKUP(C18,'CIUO-08'!$D$5:$G$330,3,FALSE))</f>
        <v xml:space="preserve"> </v>
      </c>
      <c r="J18" s="28" t="str">
        <f>IF(C18=0," ",VLOOKUP(C18,'CIUO-08'!$D$5:$G$330,4,FALSE))</f>
        <v xml:space="preserve"> </v>
      </c>
      <c r="K18" s="29" t="str">
        <f t="shared" si="23"/>
        <v xml:space="preserve"> </v>
      </c>
      <c r="L18" s="24">
        <f t="shared" si="24"/>
        <v>0</v>
      </c>
      <c r="M18" s="43">
        <f t="shared" si="4"/>
        <v>0</v>
      </c>
      <c r="N18" s="47">
        <f t="shared" si="5"/>
        <v>0</v>
      </c>
      <c r="O18" s="31" t="str">
        <f t="shared" si="25"/>
        <v xml:space="preserve"> </v>
      </c>
      <c r="P18" s="34">
        <f t="shared" si="26"/>
        <v>0</v>
      </c>
      <c r="Q18" s="24">
        <f t="shared" si="27"/>
        <v>0</v>
      </c>
      <c r="R18" s="24">
        <f t="shared" si="28"/>
        <v>0</v>
      </c>
      <c r="S18" s="33">
        <f t="shared" si="29"/>
        <v>0</v>
      </c>
      <c r="T18" s="131">
        <v>0</v>
      </c>
      <c r="U18" s="68" t="str">
        <f t="shared" si="11"/>
        <v xml:space="preserve"> </v>
      </c>
      <c r="V18" s="22" t="str">
        <f t="shared" si="30"/>
        <v xml:space="preserve"> </v>
      </c>
      <c r="W18" s="70" t="str">
        <f t="shared" si="31"/>
        <v xml:space="preserve"> </v>
      </c>
    </row>
    <row r="19" spans="2:23" x14ac:dyDescent="0.25">
      <c r="B19" s="105"/>
      <c r="C19" s="100"/>
      <c r="D19" s="78">
        <v>0</v>
      </c>
      <c r="E19" s="21">
        <f t="shared" si="20"/>
        <v>0</v>
      </c>
      <c r="F19" s="42">
        <f t="shared" si="21"/>
        <v>0</v>
      </c>
      <c r="G19" s="24">
        <f t="shared" si="22"/>
        <v>0</v>
      </c>
      <c r="H19" s="27" t="str">
        <f>IF(C19=0," ",VLOOKUP(C19,'CIUO-08'!$D$5:$G$330,2,FALSE))</f>
        <v xml:space="preserve"> </v>
      </c>
      <c r="I19" s="27" t="str">
        <f>IF(C19=0," ",VLOOKUP(C19,'CIUO-08'!$D$5:$G$330,3,FALSE))</f>
        <v xml:space="preserve"> </v>
      </c>
      <c r="J19" s="28" t="str">
        <f>IF(C19=0," ",VLOOKUP(C19,'CIUO-08'!$D$5:$G$330,4,FALSE))</f>
        <v xml:space="preserve"> </v>
      </c>
      <c r="K19" s="29" t="str">
        <f t="shared" si="23"/>
        <v xml:space="preserve"> </v>
      </c>
      <c r="L19" s="24">
        <f t="shared" si="24"/>
        <v>0</v>
      </c>
      <c r="M19" s="43">
        <f t="shared" si="4"/>
        <v>0</v>
      </c>
      <c r="N19" s="47">
        <f t="shared" si="5"/>
        <v>0</v>
      </c>
      <c r="O19" s="31" t="str">
        <f t="shared" si="25"/>
        <v xml:space="preserve"> </v>
      </c>
      <c r="P19" s="34">
        <f t="shared" si="26"/>
        <v>0</v>
      </c>
      <c r="Q19" s="24">
        <f t="shared" si="27"/>
        <v>0</v>
      </c>
      <c r="R19" s="24">
        <f t="shared" si="28"/>
        <v>0</v>
      </c>
      <c r="S19" s="33">
        <f t="shared" si="29"/>
        <v>0</v>
      </c>
      <c r="T19" s="131">
        <v>0</v>
      </c>
      <c r="U19" s="68" t="str">
        <f t="shared" si="11"/>
        <v xml:space="preserve"> </v>
      </c>
      <c r="V19" s="22" t="str">
        <f t="shared" si="30"/>
        <v xml:space="preserve"> </v>
      </c>
      <c r="W19" s="70" t="str">
        <f t="shared" si="31"/>
        <v xml:space="preserve"> </v>
      </c>
    </row>
    <row r="20" spans="2:23" x14ac:dyDescent="0.25">
      <c r="B20" s="105"/>
      <c r="C20" s="100"/>
      <c r="D20" s="78">
        <v>0</v>
      </c>
      <c r="E20" s="21">
        <f t="shared" si="20"/>
        <v>0</v>
      </c>
      <c r="F20" s="42">
        <f t="shared" si="21"/>
        <v>0</v>
      </c>
      <c r="G20" s="24">
        <f t="shared" si="22"/>
        <v>0</v>
      </c>
      <c r="H20" s="27" t="str">
        <f>IF(C20=0," ",VLOOKUP(C20,'CIUO-08'!$D$5:$G$330,2,FALSE))</f>
        <v xml:space="preserve"> </v>
      </c>
      <c r="I20" s="27" t="str">
        <f>IF(C20=0," ",VLOOKUP(C20,'CIUO-08'!$D$5:$G$330,3,FALSE))</f>
        <v xml:space="preserve"> </v>
      </c>
      <c r="J20" s="28" t="str">
        <f>IF(C20=0," ",VLOOKUP(C20,'CIUO-08'!$D$5:$G$330,4,FALSE))</f>
        <v xml:space="preserve"> </v>
      </c>
      <c r="K20" s="29" t="str">
        <f t="shared" si="23"/>
        <v xml:space="preserve"> </v>
      </c>
      <c r="L20" s="24">
        <f t="shared" si="24"/>
        <v>0</v>
      </c>
      <c r="M20" s="43">
        <f t="shared" si="4"/>
        <v>0</v>
      </c>
      <c r="N20" s="47">
        <f t="shared" si="5"/>
        <v>0</v>
      </c>
      <c r="O20" s="31" t="str">
        <f t="shared" si="25"/>
        <v xml:space="preserve"> </v>
      </c>
      <c r="P20" s="34">
        <f t="shared" si="26"/>
        <v>0</v>
      </c>
      <c r="Q20" s="24">
        <f t="shared" si="27"/>
        <v>0</v>
      </c>
      <c r="R20" s="24">
        <f t="shared" si="28"/>
        <v>0</v>
      </c>
      <c r="S20" s="33">
        <f t="shared" si="29"/>
        <v>0</v>
      </c>
      <c r="T20" s="131">
        <v>0</v>
      </c>
      <c r="U20" s="68" t="str">
        <f t="shared" si="11"/>
        <v xml:space="preserve"> </v>
      </c>
      <c r="V20" s="22" t="str">
        <f t="shared" si="30"/>
        <v xml:space="preserve"> </v>
      </c>
      <c r="W20" s="70" t="str">
        <f t="shared" si="31"/>
        <v xml:space="preserve"> </v>
      </c>
    </row>
    <row r="21" spans="2:23" x14ac:dyDescent="0.25">
      <c r="B21" s="105"/>
      <c r="C21" s="100"/>
      <c r="D21" s="78">
        <v>0</v>
      </c>
      <c r="E21" s="21">
        <f t="shared" si="20"/>
        <v>0</v>
      </c>
      <c r="F21" s="42">
        <f t="shared" si="21"/>
        <v>0</v>
      </c>
      <c r="G21" s="24">
        <f t="shared" si="22"/>
        <v>0</v>
      </c>
      <c r="H21" s="27" t="str">
        <f>IF(C21=0," ",VLOOKUP(C21,'CIUO-08'!$D$5:$G$330,2,FALSE))</f>
        <v xml:space="preserve"> </v>
      </c>
      <c r="I21" s="27" t="str">
        <f>IF(C21=0," ",VLOOKUP(C21,'CIUO-08'!$D$5:$G$330,3,FALSE))</f>
        <v xml:space="preserve"> </v>
      </c>
      <c r="J21" s="28" t="str">
        <f>IF(C21=0," ",VLOOKUP(C21,'CIUO-08'!$D$5:$G$330,4,FALSE))</f>
        <v xml:space="preserve"> </v>
      </c>
      <c r="K21" s="29" t="str">
        <f t="shared" si="23"/>
        <v xml:space="preserve"> </v>
      </c>
      <c r="L21" s="24">
        <f t="shared" si="24"/>
        <v>0</v>
      </c>
      <c r="M21" s="43">
        <f t="shared" si="4"/>
        <v>0</v>
      </c>
      <c r="N21" s="47">
        <f t="shared" si="5"/>
        <v>0</v>
      </c>
      <c r="O21" s="31" t="str">
        <f t="shared" si="25"/>
        <v xml:space="preserve"> </v>
      </c>
      <c r="P21" s="34">
        <f t="shared" si="26"/>
        <v>0</v>
      </c>
      <c r="Q21" s="24">
        <f t="shared" si="27"/>
        <v>0</v>
      </c>
      <c r="R21" s="24">
        <f t="shared" si="28"/>
        <v>0</v>
      </c>
      <c r="S21" s="33">
        <f t="shared" si="29"/>
        <v>0</v>
      </c>
      <c r="T21" s="131">
        <v>0</v>
      </c>
      <c r="U21" s="68" t="str">
        <f t="shared" si="11"/>
        <v xml:space="preserve"> </v>
      </c>
      <c r="V21" s="22" t="str">
        <f t="shared" si="30"/>
        <v xml:space="preserve"> </v>
      </c>
      <c r="W21" s="70" t="str">
        <f t="shared" si="31"/>
        <v xml:space="preserve"> </v>
      </c>
    </row>
    <row r="22" spans="2:23" x14ac:dyDescent="0.25">
      <c r="B22" s="105"/>
      <c r="C22" s="100"/>
      <c r="D22" s="78">
        <v>0</v>
      </c>
      <c r="E22" s="21">
        <f t="shared" si="20"/>
        <v>0</v>
      </c>
      <c r="F22" s="42">
        <f t="shared" si="21"/>
        <v>0</v>
      </c>
      <c r="G22" s="24">
        <f t="shared" si="22"/>
        <v>0</v>
      </c>
      <c r="H22" s="27" t="str">
        <f>IF(C22=0," ",VLOOKUP(C22,'CIUO-08'!$D$5:$G$330,2,FALSE))</f>
        <v xml:space="preserve"> </v>
      </c>
      <c r="I22" s="27" t="str">
        <f>IF(C22=0," ",VLOOKUP(C22,'CIUO-08'!$D$5:$G$330,3,FALSE))</f>
        <v xml:space="preserve"> </v>
      </c>
      <c r="J22" s="28" t="str">
        <f>IF(C22=0," ",VLOOKUP(C22,'CIUO-08'!$D$5:$G$330,4,FALSE))</f>
        <v xml:space="preserve"> </v>
      </c>
      <c r="K22" s="29" t="str">
        <f t="shared" si="23"/>
        <v xml:space="preserve"> </v>
      </c>
      <c r="L22" s="24">
        <f t="shared" si="24"/>
        <v>0</v>
      </c>
      <c r="M22" s="43">
        <f t="shared" si="4"/>
        <v>0</v>
      </c>
      <c r="N22" s="47">
        <f t="shared" si="5"/>
        <v>0</v>
      </c>
      <c r="O22" s="31" t="str">
        <f t="shared" si="25"/>
        <v xml:space="preserve"> </v>
      </c>
      <c r="P22" s="34">
        <f t="shared" si="26"/>
        <v>0</v>
      </c>
      <c r="Q22" s="24">
        <f t="shared" si="27"/>
        <v>0</v>
      </c>
      <c r="R22" s="24">
        <f t="shared" si="28"/>
        <v>0</v>
      </c>
      <c r="S22" s="33">
        <f t="shared" si="29"/>
        <v>0</v>
      </c>
      <c r="T22" s="131">
        <v>0</v>
      </c>
      <c r="U22" s="68" t="str">
        <f t="shared" si="11"/>
        <v xml:space="preserve"> </v>
      </c>
      <c r="V22" s="22" t="str">
        <f t="shared" si="30"/>
        <v xml:space="preserve"> </v>
      </c>
      <c r="W22" s="70" t="str">
        <f t="shared" si="31"/>
        <v xml:space="preserve"> </v>
      </c>
    </row>
    <row r="23" spans="2:23" x14ac:dyDescent="0.25">
      <c r="B23" s="105"/>
      <c r="C23" s="100"/>
      <c r="D23" s="78">
        <v>0</v>
      </c>
      <c r="E23" s="21">
        <f t="shared" si="0"/>
        <v>0</v>
      </c>
      <c r="F23" s="42">
        <f t="shared" si="1"/>
        <v>0</v>
      </c>
      <c r="G23" s="24">
        <f t="shared" si="15"/>
        <v>0</v>
      </c>
      <c r="H23" s="27" t="str">
        <f>IF(C23=0," ",VLOOKUP(C23,'CIUO-08'!$D$5:$G$330,2,FALSE))</f>
        <v xml:space="preserve"> </v>
      </c>
      <c r="I23" s="27" t="str">
        <f>IF(C23=0," ",VLOOKUP(C23,'CIUO-08'!$D$5:$G$330,3,FALSE))</f>
        <v xml:space="preserve"> </v>
      </c>
      <c r="J23" s="28" t="str">
        <f>IF(C23=0," ",VLOOKUP(C23,'CIUO-08'!$D$5:$G$330,4,FALSE))</f>
        <v xml:space="preserve"> </v>
      </c>
      <c r="K23" s="29" t="str">
        <f t="shared" si="3"/>
        <v xml:space="preserve"> </v>
      </c>
      <c r="L23" s="24">
        <f t="shared" si="14"/>
        <v>0</v>
      </c>
      <c r="M23" s="43">
        <f t="shared" si="4"/>
        <v>0</v>
      </c>
      <c r="N23" s="47">
        <f t="shared" si="5"/>
        <v>0</v>
      </c>
      <c r="O23" s="31" t="str">
        <f t="shared" si="6"/>
        <v xml:space="preserve"> </v>
      </c>
      <c r="P23" s="34">
        <f t="shared" si="16"/>
        <v>0</v>
      </c>
      <c r="Q23" s="24">
        <f t="shared" si="17"/>
        <v>0</v>
      </c>
      <c r="R23" s="24">
        <f t="shared" si="18"/>
        <v>0</v>
      </c>
      <c r="S23" s="33">
        <f t="shared" si="19"/>
        <v>0</v>
      </c>
      <c r="T23" s="131">
        <v>0</v>
      </c>
      <c r="U23" s="68" t="str">
        <f t="shared" si="11"/>
        <v xml:space="preserve"> </v>
      </c>
      <c r="V23" s="22" t="str">
        <f t="shared" si="12"/>
        <v xml:space="preserve"> </v>
      </c>
      <c r="W23" s="70" t="str">
        <f t="shared" si="13"/>
        <v xml:space="preserve"> </v>
      </c>
    </row>
    <row r="24" spans="2:23" x14ac:dyDescent="0.25">
      <c r="B24" s="105"/>
      <c r="C24" s="100"/>
      <c r="D24" s="78">
        <v>0</v>
      </c>
      <c r="E24" s="21">
        <f t="shared" si="0"/>
        <v>0</v>
      </c>
      <c r="F24" s="42">
        <f t="shared" si="1"/>
        <v>0</v>
      </c>
      <c r="G24" s="24">
        <f t="shared" si="15"/>
        <v>0</v>
      </c>
      <c r="H24" s="27" t="str">
        <f>IF(C24=0," ",VLOOKUP(C24,'CIUO-08'!$D$5:$G$330,2,FALSE))</f>
        <v xml:space="preserve"> </v>
      </c>
      <c r="I24" s="27" t="str">
        <f>IF(C24=0," ",VLOOKUP(C24,'CIUO-08'!$D$5:$G$330,3,FALSE))</f>
        <v xml:space="preserve"> </v>
      </c>
      <c r="J24" s="28" t="str">
        <f>IF(C24=0," ",VLOOKUP(C24,'CIUO-08'!$D$5:$G$330,4,FALSE))</f>
        <v xml:space="preserve"> </v>
      </c>
      <c r="K24" s="29" t="str">
        <f t="shared" si="3"/>
        <v xml:space="preserve"> </v>
      </c>
      <c r="L24" s="24">
        <f t="shared" si="14"/>
        <v>0</v>
      </c>
      <c r="M24" s="43">
        <f t="shared" si="4"/>
        <v>0</v>
      </c>
      <c r="N24" s="47">
        <f t="shared" si="5"/>
        <v>0</v>
      </c>
      <c r="O24" s="31" t="str">
        <f t="shared" si="6"/>
        <v xml:space="preserve"> </v>
      </c>
      <c r="P24" s="34">
        <f t="shared" si="16"/>
        <v>0</v>
      </c>
      <c r="Q24" s="24">
        <f t="shared" si="17"/>
        <v>0</v>
      </c>
      <c r="R24" s="24">
        <f t="shared" si="18"/>
        <v>0</v>
      </c>
      <c r="S24" s="33">
        <f t="shared" si="19"/>
        <v>0</v>
      </c>
      <c r="T24" s="131">
        <v>0</v>
      </c>
      <c r="U24" s="68" t="str">
        <f t="shared" si="11"/>
        <v xml:space="preserve"> </v>
      </c>
      <c r="V24" s="22" t="str">
        <f t="shared" si="12"/>
        <v xml:space="preserve"> </v>
      </c>
      <c r="W24" s="70" t="str">
        <f t="shared" si="13"/>
        <v xml:space="preserve"> </v>
      </c>
    </row>
    <row r="25" spans="2:23" ht="15.75" thickBot="1" x14ac:dyDescent="0.3">
      <c r="B25" s="106"/>
      <c r="C25" s="101"/>
      <c r="D25" s="94">
        <v>0</v>
      </c>
      <c r="E25" s="95">
        <f t="shared" si="0"/>
        <v>0</v>
      </c>
      <c r="F25" s="25">
        <f>D25*12%</f>
        <v>0</v>
      </c>
      <c r="G25" s="26">
        <f t="shared" si="2"/>
        <v>0</v>
      </c>
      <c r="H25" s="35" t="str">
        <f>IF(C25=0," ",VLOOKUP(C25,'CIUO-08'!$D$5:$G$330,2,FALSE))</f>
        <v xml:space="preserve"> </v>
      </c>
      <c r="I25" s="35" t="str">
        <f>IF(C25=0," ",VLOOKUP(C25,'CIUO-08'!$D$5:$G$330,3,FALSE))</f>
        <v xml:space="preserve"> </v>
      </c>
      <c r="J25" s="36" t="str">
        <f>IF(C25=0," ",VLOOKUP(C25,'CIUO-08'!$D$5:$G$330,4,FALSE))</f>
        <v xml:space="preserve"> </v>
      </c>
      <c r="K25" s="37" t="str">
        <f t="shared" si="3"/>
        <v xml:space="preserve"> </v>
      </c>
      <c r="L25" s="26">
        <f>D25*4%</f>
        <v>0</v>
      </c>
      <c r="M25" s="43">
        <f t="shared" si="4"/>
        <v>0</v>
      </c>
      <c r="N25" s="47">
        <f t="shared" si="5"/>
        <v>0</v>
      </c>
      <c r="O25" s="31" t="str">
        <f t="shared" si="6"/>
        <v xml:space="preserve"> </v>
      </c>
      <c r="P25" s="39">
        <f t="shared" si="7"/>
        <v>0</v>
      </c>
      <c r="Q25" s="26">
        <f t="shared" si="8"/>
        <v>0</v>
      </c>
      <c r="R25" s="26">
        <f t="shared" si="9"/>
        <v>0</v>
      </c>
      <c r="S25" s="38">
        <f t="shared" si="10"/>
        <v>0</v>
      </c>
      <c r="T25" s="131">
        <v>0</v>
      </c>
      <c r="U25" s="68" t="str">
        <f t="shared" si="11"/>
        <v xml:space="preserve"> </v>
      </c>
      <c r="V25" s="25" t="str">
        <f t="shared" si="12"/>
        <v xml:space="preserve"> </v>
      </c>
      <c r="W25" s="71" t="str">
        <f t="shared" si="13"/>
        <v xml:space="preserve"> </v>
      </c>
    </row>
    <row r="26" spans="2:23" ht="15.75" thickBot="1" x14ac:dyDescent="0.3">
      <c r="C26" s="92" t="s">
        <v>14</v>
      </c>
      <c r="D26" s="93">
        <f>SUM(D6:D25)</f>
        <v>0</v>
      </c>
      <c r="E26" s="80">
        <f>SUM(E6:E25)</f>
        <v>0</v>
      </c>
      <c r="F26" s="96">
        <f t="shared" ref="F26:G26" si="32">SUM(F6:F25)</f>
        <v>0</v>
      </c>
      <c r="G26" s="96">
        <f t="shared" si="32"/>
        <v>0</v>
      </c>
      <c r="K26" s="97">
        <f t="shared" ref="K26" si="33">SUM(K6:K25)</f>
        <v>0</v>
      </c>
      <c r="L26" s="96">
        <f t="shared" ref="L26" si="34">SUM(L6:L25)</f>
        <v>0</v>
      </c>
      <c r="M26" s="96">
        <f t="shared" ref="M26" si="35">SUM(M6:M25)</f>
        <v>0</v>
      </c>
      <c r="N26" s="96">
        <f t="shared" ref="N26:P26" si="36">SUM(N6:N25)</f>
        <v>0</v>
      </c>
      <c r="O26" s="40">
        <f>SUM(O6:O25)</f>
        <v>0</v>
      </c>
      <c r="P26" s="96">
        <f t="shared" si="36"/>
        <v>0</v>
      </c>
      <c r="Q26" s="96">
        <f t="shared" ref="Q26" si="37">SUM(Q6:Q25)</f>
        <v>0</v>
      </c>
      <c r="R26" s="96">
        <f t="shared" ref="R26" si="38">SUM(R6:R25)</f>
        <v>0</v>
      </c>
      <c r="S26" s="139">
        <f t="shared" ref="S26:W26" si="39">SUM(S6:S25)</f>
        <v>0</v>
      </c>
      <c r="T26" s="97">
        <f t="shared" si="39"/>
        <v>0</v>
      </c>
      <c r="U26" s="140">
        <f>SUM(U6:U25)</f>
        <v>0</v>
      </c>
      <c r="V26" s="96">
        <f t="shared" si="39"/>
        <v>0</v>
      </c>
      <c r="W26" s="96">
        <f t="shared" si="39"/>
        <v>0</v>
      </c>
    </row>
    <row r="27" spans="2:23" ht="15.75" thickBot="1" x14ac:dyDescent="0.3"/>
    <row r="28" spans="2:23" ht="15.75" thickBot="1" x14ac:dyDescent="0.3">
      <c r="C28" s="171" t="s">
        <v>18</v>
      </c>
      <c r="D28" s="172"/>
    </row>
    <row r="29" spans="2:23" x14ac:dyDescent="0.25">
      <c r="C29" s="90" t="s">
        <v>924</v>
      </c>
      <c r="D29" s="47">
        <f>D26+E26</f>
        <v>0</v>
      </c>
      <c r="G29" s="1" t="s">
        <v>950</v>
      </c>
    </row>
    <row r="30" spans="2:23" x14ac:dyDescent="0.25">
      <c r="C30" s="91" t="s">
        <v>925</v>
      </c>
      <c r="D30" s="30">
        <f>D29*12%</f>
        <v>0</v>
      </c>
      <c r="G30" s="1" t="s">
        <v>953</v>
      </c>
    </row>
    <row r="31" spans="2:23" x14ac:dyDescent="0.25">
      <c r="C31" s="91" t="s">
        <v>926</v>
      </c>
      <c r="D31" s="30">
        <f>D29/2</f>
        <v>0</v>
      </c>
      <c r="G31" s="1" t="s">
        <v>946</v>
      </c>
    </row>
    <row r="32" spans="2:23" ht="15.75" thickBot="1" x14ac:dyDescent="0.3">
      <c r="G32" s="1" t="s">
        <v>342</v>
      </c>
    </row>
    <row r="33" spans="3:7" ht="15.75" thickBot="1" x14ac:dyDescent="0.3">
      <c r="C33" s="166" t="s">
        <v>951</v>
      </c>
      <c r="D33" s="167"/>
      <c r="G33" s="1" t="s">
        <v>956</v>
      </c>
    </row>
    <row r="34" spans="3:7" x14ac:dyDescent="0.25">
      <c r="C34" s="126" t="s">
        <v>927</v>
      </c>
      <c r="D34" s="33">
        <f>D26/2</f>
        <v>0</v>
      </c>
      <c r="E34" s="77"/>
    </row>
    <row r="35" spans="3:7" ht="15.75" thickBot="1" x14ac:dyDescent="0.3">
      <c r="C35" s="127" t="s">
        <v>359</v>
      </c>
      <c r="D35" s="79"/>
      <c r="G35" s="1" t="s">
        <v>957</v>
      </c>
    </row>
  </sheetData>
  <mergeCells count="7">
    <mergeCell ref="S3:T3"/>
    <mergeCell ref="B2:C2"/>
    <mergeCell ref="C28:D28"/>
    <mergeCell ref="F3:K3"/>
    <mergeCell ref="L3:N3"/>
    <mergeCell ref="P3:R3"/>
    <mergeCell ref="C33:D33"/>
  </mergeCells>
  <conditionalFormatting sqref="D6:D25">
    <cfRule type="cellIs" dxfId="5" priority="10" operator="between">
      <formula>1</formula>
      <formula>$D$3-1</formula>
    </cfRule>
  </conditionalFormatting>
  <conditionalFormatting sqref="D6:D25">
    <cfRule type="containsBlanks" dxfId="4" priority="8">
      <formula>LEN(TRIM(D6))=0</formula>
    </cfRule>
  </conditionalFormatting>
  <conditionalFormatting sqref="D35">
    <cfRule type="cellIs" dxfId="3" priority="6" operator="equal">
      <formula>0</formula>
    </cfRule>
  </conditionalFormatting>
  <conditionalFormatting sqref="B6:B25">
    <cfRule type="cellIs" dxfId="2" priority="2" operator="equal">
      <formula>0</formula>
    </cfRule>
  </conditionalFormatting>
  <conditionalFormatting sqref="C6:C25">
    <cfRule type="cellIs" dxfId="1" priority="1" operator="equal">
      <formula>0</formula>
    </cfRule>
  </conditionalFormatting>
  <dataValidations count="1">
    <dataValidation type="list" allowBlank="1" showInputMessage="1" showErrorMessage="1" sqref="C6:C25" xr:uid="{00000000-0002-0000-0500-000000000000}">
      <formula1>OFICIOS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rgb="FF92D050"/>
  </sheetPr>
  <dimension ref="A1:CF147"/>
  <sheetViews>
    <sheetView tabSelected="1" zoomScale="145" zoomScaleNormal="145" workbookViewId="0">
      <pane xSplit="3" ySplit="3" topLeftCell="D4" activePane="bottomRight" state="frozenSplit"/>
      <selection activeCell="B21" sqref="B21:F21"/>
      <selection pane="topRight" activeCell="B21" sqref="B21:F21"/>
      <selection pane="bottomLeft" activeCell="B21" sqref="B21:F21"/>
      <selection pane="bottomRight" activeCell="C14" sqref="C14"/>
    </sheetView>
  </sheetViews>
  <sheetFormatPr baseColWidth="10" defaultRowHeight="15" x14ac:dyDescent="0.25"/>
  <cols>
    <col min="1" max="1" width="2.7109375" customWidth="1"/>
    <col min="2" max="2" width="7.28515625" customWidth="1"/>
    <col min="3" max="3" width="59.7109375" customWidth="1"/>
    <col min="4" max="15" width="18.7109375" customWidth="1"/>
    <col min="16" max="16" width="28.7109375" customWidth="1"/>
    <col min="17" max="84" width="11.42578125" style="75"/>
  </cols>
  <sheetData>
    <row r="1" spans="1:84" x14ac:dyDescent="0.25">
      <c r="A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84" ht="24.75" customHeight="1" thickBot="1" x14ac:dyDescent="0.3">
      <c r="A2" s="75"/>
      <c r="B2" s="74" t="s">
        <v>944</v>
      </c>
      <c r="D2" s="74"/>
      <c r="E2" s="74"/>
      <c r="F2" s="74"/>
      <c r="G2" s="74"/>
      <c r="H2" s="74"/>
      <c r="I2" s="74"/>
      <c r="J2" s="74"/>
      <c r="K2" s="74"/>
      <c r="L2" s="74"/>
      <c r="M2" s="75"/>
      <c r="N2" s="75"/>
      <c r="O2" s="75"/>
      <c r="P2" s="75"/>
    </row>
    <row r="3" spans="1:84" s="122" customFormat="1" ht="13.5" thickBot="1" x14ac:dyDescent="0.25">
      <c r="A3" s="120"/>
      <c r="B3" s="115" t="s">
        <v>0</v>
      </c>
      <c r="C3" s="115" t="s">
        <v>13</v>
      </c>
      <c r="D3" s="115" t="s">
        <v>1</v>
      </c>
      <c r="E3" s="115" t="s">
        <v>2</v>
      </c>
      <c r="F3" s="115" t="s">
        <v>3</v>
      </c>
      <c r="G3" s="115" t="s">
        <v>4</v>
      </c>
      <c r="H3" s="115" t="s">
        <v>5</v>
      </c>
      <c r="I3" s="115" t="s">
        <v>6</v>
      </c>
      <c r="J3" s="115" t="s">
        <v>7</v>
      </c>
      <c r="K3" s="115" t="s">
        <v>8</v>
      </c>
      <c r="L3" s="115" t="s">
        <v>9</v>
      </c>
      <c r="M3" s="115" t="s">
        <v>10</v>
      </c>
      <c r="N3" s="115" t="s">
        <v>11</v>
      </c>
      <c r="O3" s="115" t="s">
        <v>12</v>
      </c>
      <c r="P3" s="121" t="s">
        <v>26</v>
      </c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</row>
    <row r="4" spans="1:84" s="122" customFormat="1" ht="16.5" thickBot="1" x14ac:dyDescent="0.3">
      <c r="A4" s="120"/>
      <c r="B4" s="146"/>
      <c r="C4" s="145" t="s">
        <v>955</v>
      </c>
      <c r="D4" s="177">
        <f>D5+D6</f>
        <v>0</v>
      </c>
      <c r="E4" s="177">
        <f t="shared" ref="E4:O4" si="0">E5+E6</f>
        <v>0</v>
      </c>
      <c r="F4" s="177">
        <f t="shared" si="0"/>
        <v>0</v>
      </c>
      <c r="G4" s="177">
        <f t="shared" si="0"/>
        <v>0</v>
      </c>
      <c r="H4" s="177">
        <f t="shared" si="0"/>
        <v>0</v>
      </c>
      <c r="I4" s="177">
        <f t="shared" si="0"/>
        <v>0</v>
      </c>
      <c r="J4" s="177">
        <f t="shared" si="0"/>
        <v>0</v>
      </c>
      <c r="K4" s="177">
        <f t="shared" si="0"/>
        <v>0</v>
      </c>
      <c r="L4" s="177">
        <f t="shared" si="0"/>
        <v>0</v>
      </c>
      <c r="M4" s="177">
        <f t="shared" si="0"/>
        <v>0</v>
      </c>
      <c r="N4" s="177">
        <f t="shared" si="0"/>
        <v>0</v>
      </c>
      <c r="O4" s="177">
        <f t="shared" si="0"/>
        <v>0</v>
      </c>
      <c r="P4" s="148">
        <f t="shared" ref="P4:P31" si="1">SUM(D4:O4)</f>
        <v>0</v>
      </c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</row>
    <row r="5" spans="1:84" s="9" customFormat="1" x14ac:dyDescent="0.25">
      <c r="A5" s="75"/>
      <c r="B5" s="108">
        <v>510506</v>
      </c>
      <c r="C5" s="144" t="s">
        <v>941</v>
      </c>
      <c r="D5" s="152">
        <f>NOMINA!D26</f>
        <v>0</v>
      </c>
      <c r="E5" s="152">
        <f>D5</f>
        <v>0</v>
      </c>
      <c r="F5" s="152">
        <f>E5</f>
        <v>0</v>
      </c>
      <c r="G5" s="152">
        <f t="shared" ref="G5:O5" si="2">F5</f>
        <v>0</v>
      </c>
      <c r="H5" s="152">
        <f t="shared" si="2"/>
        <v>0</v>
      </c>
      <c r="I5" s="152">
        <f t="shared" si="2"/>
        <v>0</v>
      </c>
      <c r="J5" s="152">
        <f t="shared" si="2"/>
        <v>0</v>
      </c>
      <c r="K5" s="152">
        <f t="shared" si="2"/>
        <v>0</v>
      </c>
      <c r="L5" s="152">
        <f t="shared" si="2"/>
        <v>0</v>
      </c>
      <c r="M5" s="152">
        <f t="shared" si="2"/>
        <v>0</v>
      </c>
      <c r="N5" s="152">
        <f t="shared" si="2"/>
        <v>0</v>
      </c>
      <c r="O5" s="152">
        <f t="shared" si="2"/>
        <v>0</v>
      </c>
      <c r="P5" s="151">
        <f t="shared" si="1"/>
        <v>0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</row>
    <row r="6" spans="1:84" s="9" customFormat="1" ht="15.75" thickBot="1" x14ac:dyDescent="0.3">
      <c r="A6" s="75"/>
      <c r="B6" s="108">
        <v>510527</v>
      </c>
      <c r="C6" s="144" t="s">
        <v>942</v>
      </c>
      <c r="D6" s="152">
        <f>NOMINA!E26</f>
        <v>0</v>
      </c>
      <c r="E6" s="152">
        <f>D6</f>
        <v>0</v>
      </c>
      <c r="F6" s="152">
        <f>E6</f>
        <v>0</v>
      </c>
      <c r="G6" s="152">
        <f t="shared" ref="G6" si="3">F6</f>
        <v>0</v>
      </c>
      <c r="H6" s="152">
        <f t="shared" ref="H6" si="4">G6</f>
        <v>0</v>
      </c>
      <c r="I6" s="152">
        <f t="shared" ref="I6" si="5">H6</f>
        <v>0</v>
      </c>
      <c r="J6" s="152">
        <f t="shared" ref="J6" si="6">I6</f>
        <v>0</v>
      </c>
      <c r="K6" s="152">
        <f t="shared" ref="K6" si="7">J6</f>
        <v>0</v>
      </c>
      <c r="L6" s="152">
        <f t="shared" ref="L6" si="8">K6</f>
        <v>0</v>
      </c>
      <c r="M6" s="152">
        <f t="shared" ref="M6" si="9">L6</f>
        <v>0</v>
      </c>
      <c r="N6" s="152">
        <f t="shared" ref="N6" si="10">M6</f>
        <v>0</v>
      </c>
      <c r="O6" s="152">
        <f t="shared" ref="O6" si="11">N6</f>
        <v>0</v>
      </c>
      <c r="P6" s="151">
        <f t="shared" si="1"/>
        <v>0</v>
      </c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</row>
    <row r="7" spans="1:84" s="9" customFormat="1" ht="16.5" thickBot="1" x14ac:dyDescent="0.3">
      <c r="A7" s="75"/>
      <c r="B7" s="109"/>
      <c r="C7" s="111" t="s">
        <v>19</v>
      </c>
      <c r="D7" s="178">
        <f>D8+D9+D10</f>
        <v>0</v>
      </c>
      <c r="E7" s="178">
        <f t="shared" ref="E7:P7" si="12">E8+E9+E10</f>
        <v>0</v>
      </c>
      <c r="F7" s="178">
        <f t="shared" si="12"/>
        <v>0</v>
      </c>
      <c r="G7" s="178">
        <f t="shared" si="12"/>
        <v>0</v>
      </c>
      <c r="H7" s="178">
        <f t="shared" si="12"/>
        <v>0</v>
      </c>
      <c r="I7" s="178">
        <f t="shared" si="12"/>
        <v>0</v>
      </c>
      <c r="J7" s="178">
        <f t="shared" si="12"/>
        <v>0</v>
      </c>
      <c r="K7" s="178">
        <f t="shared" si="12"/>
        <v>0</v>
      </c>
      <c r="L7" s="178">
        <f t="shared" si="12"/>
        <v>0</v>
      </c>
      <c r="M7" s="178">
        <f t="shared" si="12"/>
        <v>0</v>
      </c>
      <c r="N7" s="178">
        <f t="shared" si="12"/>
        <v>0</v>
      </c>
      <c r="O7" s="178">
        <f t="shared" si="12"/>
        <v>0</v>
      </c>
      <c r="P7" s="147">
        <f t="shared" si="12"/>
        <v>0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</row>
    <row r="8" spans="1:84" s="9" customFormat="1" x14ac:dyDescent="0.25">
      <c r="A8" s="75"/>
      <c r="B8" s="107">
        <v>510570</v>
      </c>
      <c r="C8" s="112" t="s">
        <v>947</v>
      </c>
      <c r="D8" s="149">
        <f>NOMINA!F26</f>
        <v>0</v>
      </c>
      <c r="E8" s="149">
        <f>D8</f>
        <v>0</v>
      </c>
      <c r="F8" s="149">
        <f t="shared" ref="F8:O8" si="13">E8</f>
        <v>0</v>
      </c>
      <c r="G8" s="149">
        <f t="shared" si="13"/>
        <v>0</v>
      </c>
      <c r="H8" s="149">
        <f t="shared" si="13"/>
        <v>0</v>
      </c>
      <c r="I8" s="149">
        <f t="shared" si="13"/>
        <v>0</v>
      </c>
      <c r="J8" s="149">
        <f t="shared" si="13"/>
        <v>0</v>
      </c>
      <c r="K8" s="149">
        <f t="shared" si="13"/>
        <v>0</v>
      </c>
      <c r="L8" s="149">
        <f t="shared" si="13"/>
        <v>0</v>
      </c>
      <c r="M8" s="149">
        <f t="shared" si="13"/>
        <v>0</v>
      </c>
      <c r="N8" s="149">
        <f t="shared" si="13"/>
        <v>0</v>
      </c>
      <c r="O8" s="149">
        <f t="shared" si="13"/>
        <v>0</v>
      </c>
      <c r="P8" s="150">
        <f t="shared" si="1"/>
        <v>0</v>
      </c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</row>
    <row r="9" spans="1:84" s="9" customFormat="1" ht="15.75" thickBot="1" x14ac:dyDescent="0.3">
      <c r="A9" s="75"/>
      <c r="B9" s="107">
        <v>510569</v>
      </c>
      <c r="C9" s="112" t="s">
        <v>948</v>
      </c>
      <c r="D9" s="149">
        <f>NOMINA!G26</f>
        <v>0</v>
      </c>
      <c r="E9" s="149">
        <f>D9</f>
        <v>0</v>
      </c>
      <c r="F9" s="149">
        <f t="shared" ref="F9:O9" si="14">E9</f>
        <v>0</v>
      </c>
      <c r="G9" s="149">
        <f t="shared" si="14"/>
        <v>0</v>
      </c>
      <c r="H9" s="149">
        <f t="shared" si="14"/>
        <v>0</v>
      </c>
      <c r="I9" s="149">
        <f t="shared" si="14"/>
        <v>0</v>
      </c>
      <c r="J9" s="149">
        <f t="shared" si="14"/>
        <v>0</v>
      </c>
      <c r="K9" s="149">
        <f t="shared" si="14"/>
        <v>0</v>
      </c>
      <c r="L9" s="149">
        <f t="shared" si="14"/>
        <v>0</v>
      </c>
      <c r="M9" s="149">
        <f t="shared" si="14"/>
        <v>0</v>
      </c>
      <c r="N9" s="149">
        <f t="shared" si="14"/>
        <v>0</v>
      </c>
      <c r="O9" s="149">
        <f t="shared" si="14"/>
        <v>0</v>
      </c>
      <c r="P9" s="150">
        <f t="shared" si="1"/>
        <v>0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</row>
    <row r="10" spans="1:84" s="9" customFormat="1" ht="15.75" thickBot="1" x14ac:dyDescent="0.3">
      <c r="A10" s="75"/>
      <c r="B10" s="185">
        <v>510568</v>
      </c>
      <c r="C10" s="186" t="s">
        <v>943</v>
      </c>
      <c r="D10" s="187">
        <f>NOMINA!K26</f>
        <v>0</v>
      </c>
      <c r="E10" s="187">
        <f t="shared" ref="E10:O11" si="15">D10</f>
        <v>0</v>
      </c>
      <c r="F10" s="187">
        <f t="shared" si="15"/>
        <v>0</v>
      </c>
      <c r="G10" s="187">
        <f t="shared" si="15"/>
        <v>0</v>
      </c>
      <c r="H10" s="187">
        <f t="shared" si="15"/>
        <v>0</v>
      </c>
      <c r="I10" s="187">
        <f t="shared" si="15"/>
        <v>0</v>
      </c>
      <c r="J10" s="187">
        <f t="shared" si="15"/>
        <v>0</v>
      </c>
      <c r="K10" s="187">
        <f t="shared" si="15"/>
        <v>0</v>
      </c>
      <c r="L10" s="187">
        <f t="shared" si="15"/>
        <v>0</v>
      </c>
      <c r="M10" s="187">
        <f t="shared" si="15"/>
        <v>0</v>
      </c>
      <c r="N10" s="187">
        <f t="shared" si="15"/>
        <v>0</v>
      </c>
      <c r="O10" s="187">
        <f t="shared" si="15"/>
        <v>0</v>
      </c>
      <c r="P10" s="188">
        <f t="shared" si="1"/>
        <v>0</v>
      </c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</row>
    <row r="11" spans="1:84" s="9" customFormat="1" ht="16.5" thickBot="1" x14ac:dyDescent="0.3">
      <c r="A11" s="75"/>
      <c r="B11" s="110"/>
      <c r="C11" s="113" t="s">
        <v>20</v>
      </c>
      <c r="D11" s="179">
        <f>D12+D13+D14</f>
        <v>0</v>
      </c>
      <c r="E11" s="179">
        <f t="shared" ref="E11:E18" si="16">D11</f>
        <v>0</v>
      </c>
      <c r="F11" s="179">
        <f t="shared" si="15"/>
        <v>0</v>
      </c>
      <c r="G11" s="179">
        <f t="shared" si="15"/>
        <v>0</v>
      </c>
      <c r="H11" s="179">
        <f t="shared" si="15"/>
        <v>0</v>
      </c>
      <c r="I11" s="179">
        <f t="shared" si="15"/>
        <v>0</v>
      </c>
      <c r="J11" s="179">
        <f t="shared" si="15"/>
        <v>0</v>
      </c>
      <c r="K11" s="179">
        <f t="shared" si="15"/>
        <v>0</v>
      </c>
      <c r="L11" s="179">
        <f t="shared" si="15"/>
        <v>0</v>
      </c>
      <c r="M11" s="179">
        <f t="shared" si="15"/>
        <v>0</v>
      </c>
      <c r="N11" s="179">
        <f t="shared" si="15"/>
        <v>0</v>
      </c>
      <c r="O11" s="179">
        <f t="shared" si="15"/>
        <v>0</v>
      </c>
      <c r="P11" s="153">
        <f t="shared" si="1"/>
        <v>0</v>
      </c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</row>
    <row r="12" spans="1:84" s="9" customFormat="1" x14ac:dyDescent="0.25">
      <c r="A12" s="75"/>
      <c r="B12" s="116">
        <v>510572</v>
      </c>
      <c r="C12" s="117" t="s">
        <v>455</v>
      </c>
      <c r="D12" s="149">
        <f>NOMINA!L26</f>
        <v>0</v>
      </c>
      <c r="E12" s="149">
        <f t="shared" si="16"/>
        <v>0</v>
      </c>
      <c r="F12" s="149">
        <f t="shared" ref="F12:O12" si="17">E12</f>
        <v>0</v>
      </c>
      <c r="G12" s="149">
        <f t="shared" si="17"/>
        <v>0</v>
      </c>
      <c r="H12" s="149">
        <f t="shared" si="17"/>
        <v>0</v>
      </c>
      <c r="I12" s="149">
        <f t="shared" si="17"/>
        <v>0</v>
      </c>
      <c r="J12" s="149">
        <f t="shared" si="17"/>
        <v>0</v>
      </c>
      <c r="K12" s="149">
        <f t="shared" si="17"/>
        <v>0</v>
      </c>
      <c r="L12" s="149">
        <f t="shared" si="17"/>
        <v>0</v>
      </c>
      <c r="M12" s="149">
        <f t="shared" si="17"/>
        <v>0</v>
      </c>
      <c r="N12" s="149">
        <f t="shared" si="17"/>
        <v>0</v>
      </c>
      <c r="O12" s="149">
        <f t="shared" si="17"/>
        <v>0</v>
      </c>
      <c r="P12" s="150">
        <f t="shared" si="1"/>
        <v>0</v>
      </c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</row>
    <row r="13" spans="1:84" s="9" customFormat="1" x14ac:dyDescent="0.25">
      <c r="A13" s="75"/>
      <c r="B13" s="116">
        <v>510578</v>
      </c>
      <c r="C13" s="117" t="s">
        <v>459</v>
      </c>
      <c r="D13" s="149">
        <f>NOMINA!M26</f>
        <v>0</v>
      </c>
      <c r="E13" s="149">
        <f t="shared" si="16"/>
        <v>0</v>
      </c>
      <c r="F13" s="149">
        <f t="shared" ref="F13:O13" si="18">E13</f>
        <v>0</v>
      </c>
      <c r="G13" s="149">
        <f t="shared" si="18"/>
        <v>0</v>
      </c>
      <c r="H13" s="149">
        <f t="shared" si="18"/>
        <v>0</v>
      </c>
      <c r="I13" s="149">
        <f t="shared" si="18"/>
        <v>0</v>
      </c>
      <c r="J13" s="149">
        <f t="shared" si="18"/>
        <v>0</v>
      </c>
      <c r="K13" s="149">
        <f t="shared" si="18"/>
        <v>0</v>
      </c>
      <c r="L13" s="149">
        <f t="shared" si="18"/>
        <v>0</v>
      </c>
      <c r="M13" s="149">
        <f t="shared" si="18"/>
        <v>0</v>
      </c>
      <c r="N13" s="149">
        <f t="shared" si="18"/>
        <v>0</v>
      </c>
      <c r="O13" s="149">
        <f t="shared" si="18"/>
        <v>0</v>
      </c>
      <c r="P13" s="150">
        <f t="shared" si="1"/>
        <v>0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</row>
    <row r="14" spans="1:84" s="9" customFormat="1" x14ac:dyDescent="0.25">
      <c r="A14" s="75"/>
      <c r="B14" s="116">
        <v>510575</v>
      </c>
      <c r="C14" s="117" t="s">
        <v>457</v>
      </c>
      <c r="D14" s="149">
        <f>NOMINA!N26</f>
        <v>0</v>
      </c>
      <c r="E14" s="149">
        <f t="shared" si="16"/>
        <v>0</v>
      </c>
      <c r="F14" s="149">
        <f t="shared" ref="F14:O15" si="19">E14</f>
        <v>0</v>
      </c>
      <c r="G14" s="149">
        <f t="shared" si="19"/>
        <v>0</v>
      </c>
      <c r="H14" s="149">
        <f t="shared" si="19"/>
        <v>0</v>
      </c>
      <c r="I14" s="149">
        <f t="shared" si="19"/>
        <v>0</v>
      </c>
      <c r="J14" s="149">
        <f t="shared" si="19"/>
        <v>0</v>
      </c>
      <c r="K14" s="149">
        <f t="shared" si="19"/>
        <v>0</v>
      </c>
      <c r="L14" s="149">
        <f t="shared" si="19"/>
        <v>0</v>
      </c>
      <c r="M14" s="149">
        <f t="shared" si="19"/>
        <v>0</v>
      </c>
      <c r="N14" s="149">
        <f t="shared" si="19"/>
        <v>0</v>
      </c>
      <c r="O14" s="149">
        <f t="shared" si="19"/>
        <v>0</v>
      </c>
      <c r="P14" s="150">
        <f t="shared" si="1"/>
        <v>0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</row>
    <row r="15" spans="1:84" s="9" customFormat="1" ht="15.75" x14ac:dyDescent="0.25">
      <c r="A15" s="75"/>
      <c r="B15" s="118"/>
      <c r="C15" s="119" t="s">
        <v>949</v>
      </c>
      <c r="D15" s="154">
        <f>D16+D17+D18</f>
        <v>0</v>
      </c>
      <c r="E15" s="154">
        <f t="shared" si="16"/>
        <v>0</v>
      </c>
      <c r="F15" s="154">
        <f t="shared" si="19"/>
        <v>0</v>
      </c>
      <c r="G15" s="154">
        <f t="shared" si="19"/>
        <v>0</v>
      </c>
      <c r="H15" s="154">
        <f t="shared" si="19"/>
        <v>0</v>
      </c>
      <c r="I15" s="154">
        <f t="shared" si="19"/>
        <v>0</v>
      </c>
      <c r="J15" s="154">
        <f t="shared" si="19"/>
        <v>0</v>
      </c>
      <c r="K15" s="154">
        <f t="shared" si="19"/>
        <v>0</v>
      </c>
      <c r="L15" s="154">
        <f t="shared" si="19"/>
        <v>0</v>
      </c>
      <c r="M15" s="154">
        <f t="shared" si="19"/>
        <v>0</v>
      </c>
      <c r="N15" s="154">
        <f t="shared" si="19"/>
        <v>0</v>
      </c>
      <c r="O15" s="154">
        <f t="shared" si="19"/>
        <v>0</v>
      </c>
      <c r="P15" s="155">
        <f t="shared" si="1"/>
        <v>0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</row>
    <row r="16" spans="1:84" s="9" customFormat="1" x14ac:dyDescent="0.25">
      <c r="A16" s="75"/>
      <c r="B16" s="123">
        <v>510530</v>
      </c>
      <c r="C16" s="124" t="s">
        <v>418</v>
      </c>
      <c r="D16" s="149">
        <f>NOMINA!P26</f>
        <v>0</v>
      </c>
      <c r="E16" s="149">
        <f t="shared" si="16"/>
        <v>0</v>
      </c>
      <c r="F16" s="149">
        <f t="shared" ref="F16:O16" si="20">E16</f>
        <v>0</v>
      </c>
      <c r="G16" s="149">
        <f t="shared" si="20"/>
        <v>0</v>
      </c>
      <c r="H16" s="149">
        <f t="shared" si="20"/>
        <v>0</v>
      </c>
      <c r="I16" s="149">
        <f t="shared" si="20"/>
        <v>0</v>
      </c>
      <c r="J16" s="149">
        <f t="shared" si="20"/>
        <v>0</v>
      </c>
      <c r="K16" s="149">
        <f t="shared" si="20"/>
        <v>0</v>
      </c>
      <c r="L16" s="149">
        <f t="shared" si="20"/>
        <v>0</v>
      </c>
      <c r="M16" s="149">
        <f t="shared" si="20"/>
        <v>0</v>
      </c>
      <c r="N16" s="149">
        <f t="shared" si="20"/>
        <v>0</v>
      </c>
      <c r="O16" s="149">
        <f t="shared" si="20"/>
        <v>0</v>
      </c>
      <c r="P16" s="150">
        <f t="shared" si="1"/>
        <v>0</v>
      </c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</row>
    <row r="17" spans="1:84" s="9" customFormat="1" x14ac:dyDescent="0.25">
      <c r="A17" s="75"/>
      <c r="B17" s="123">
        <v>510533</v>
      </c>
      <c r="C17" s="124" t="s">
        <v>420</v>
      </c>
      <c r="D17" s="149">
        <f>NOMINA!Q26</f>
        <v>0</v>
      </c>
      <c r="E17" s="149">
        <f t="shared" si="16"/>
        <v>0</v>
      </c>
      <c r="F17" s="149">
        <f t="shared" ref="F17:O17" si="21">E17</f>
        <v>0</v>
      </c>
      <c r="G17" s="149">
        <f t="shared" si="21"/>
        <v>0</v>
      </c>
      <c r="H17" s="149">
        <f t="shared" si="21"/>
        <v>0</v>
      </c>
      <c r="I17" s="149">
        <f t="shared" si="21"/>
        <v>0</v>
      </c>
      <c r="J17" s="149">
        <f t="shared" si="21"/>
        <v>0</v>
      </c>
      <c r="K17" s="149">
        <f t="shared" si="21"/>
        <v>0</v>
      </c>
      <c r="L17" s="149">
        <f t="shared" si="21"/>
        <v>0</v>
      </c>
      <c r="M17" s="149">
        <f t="shared" si="21"/>
        <v>0</v>
      </c>
      <c r="N17" s="149">
        <f t="shared" si="21"/>
        <v>0</v>
      </c>
      <c r="O17" s="149">
        <f t="shared" si="21"/>
        <v>0</v>
      </c>
      <c r="P17" s="150">
        <f t="shared" si="1"/>
        <v>0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</row>
    <row r="18" spans="1:84" s="9" customFormat="1" x14ac:dyDescent="0.25">
      <c r="A18" s="75"/>
      <c r="B18" s="123">
        <v>510536</v>
      </c>
      <c r="C18" s="124" t="s">
        <v>422</v>
      </c>
      <c r="D18" s="149">
        <f>NOMINA!R26</f>
        <v>0</v>
      </c>
      <c r="E18" s="149">
        <f t="shared" si="16"/>
        <v>0</v>
      </c>
      <c r="F18" s="149">
        <f t="shared" ref="F18:O18" si="22">E18</f>
        <v>0</v>
      </c>
      <c r="G18" s="149">
        <f t="shared" si="22"/>
        <v>0</v>
      </c>
      <c r="H18" s="149">
        <f t="shared" si="22"/>
        <v>0</v>
      </c>
      <c r="I18" s="149">
        <f t="shared" si="22"/>
        <v>0</v>
      </c>
      <c r="J18" s="149">
        <f t="shared" si="22"/>
        <v>0</v>
      </c>
      <c r="K18" s="149">
        <f t="shared" si="22"/>
        <v>0</v>
      </c>
      <c r="L18" s="149">
        <f t="shared" si="22"/>
        <v>0</v>
      </c>
      <c r="M18" s="149">
        <f t="shared" si="22"/>
        <v>0</v>
      </c>
      <c r="N18" s="149">
        <f t="shared" si="22"/>
        <v>0</v>
      </c>
      <c r="O18" s="149">
        <f t="shared" si="22"/>
        <v>0</v>
      </c>
      <c r="P18" s="150">
        <f t="shared" si="1"/>
        <v>0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  <c r="CF18" s="75"/>
    </row>
    <row r="19" spans="1:84" s="9" customFormat="1" ht="15.75" x14ac:dyDescent="0.25">
      <c r="A19" s="75"/>
      <c r="B19" s="125"/>
      <c r="C19" s="143" t="s">
        <v>954</v>
      </c>
      <c r="D19" s="173">
        <f>D20+D21</f>
        <v>0</v>
      </c>
      <c r="E19" s="173">
        <f t="shared" ref="E19:O19" si="23">E20+E21</f>
        <v>0</v>
      </c>
      <c r="F19" s="173">
        <f t="shared" si="23"/>
        <v>0</v>
      </c>
      <c r="G19" s="173">
        <f t="shared" si="23"/>
        <v>0</v>
      </c>
      <c r="H19" s="173">
        <f t="shared" si="23"/>
        <v>0</v>
      </c>
      <c r="I19" s="173">
        <f t="shared" si="23"/>
        <v>0</v>
      </c>
      <c r="J19" s="173">
        <f t="shared" si="23"/>
        <v>0</v>
      </c>
      <c r="K19" s="173">
        <f t="shared" si="23"/>
        <v>0</v>
      </c>
      <c r="L19" s="173">
        <f t="shared" si="23"/>
        <v>0</v>
      </c>
      <c r="M19" s="173">
        <f t="shared" si="23"/>
        <v>0</v>
      </c>
      <c r="N19" s="173">
        <f t="shared" si="23"/>
        <v>0</v>
      </c>
      <c r="O19" s="173">
        <f t="shared" si="23"/>
        <v>0</v>
      </c>
      <c r="P19" s="174">
        <f t="shared" si="1"/>
        <v>0</v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</row>
    <row r="20" spans="1:84" s="9" customFormat="1" x14ac:dyDescent="0.25">
      <c r="A20" s="75"/>
      <c r="B20" s="141">
        <v>510539</v>
      </c>
      <c r="C20" s="142" t="s">
        <v>424</v>
      </c>
      <c r="D20" s="149">
        <f>NOMINA!S26</f>
        <v>0</v>
      </c>
      <c r="E20" s="149">
        <f>D20</f>
        <v>0</v>
      </c>
      <c r="F20" s="149">
        <f t="shared" ref="F20:O21" si="24">E20</f>
        <v>0</v>
      </c>
      <c r="G20" s="149">
        <f t="shared" si="24"/>
        <v>0</v>
      </c>
      <c r="H20" s="149">
        <f t="shared" si="24"/>
        <v>0</v>
      </c>
      <c r="I20" s="149">
        <f t="shared" si="24"/>
        <v>0</v>
      </c>
      <c r="J20" s="149">
        <f t="shared" si="24"/>
        <v>0</v>
      </c>
      <c r="K20" s="149">
        <f t="shared" si="24"/>
        <v>0</v>
      </c>
      <c r="L20" s="149">
        <f t="shared" si="24"/>
        <v>0</v>
      </c>
      <c r="M20" s="149">
        <f t="shared" si="24"/>
        <v>0</v>
      </c>
      <c r="N20" s="149">
        <f t="shared" si="24"/>
        <v>0</v>
      </c>
      <c r="O20" s="149">
        <f t="shared" si="24"/>
        <v>0</v>
      </c>
      <c r="P20" s="150">
        <f t="shared" si="1"/>
        <v>0</v>
      </c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</row>
    <row r="21" spans="1:84" s="9" customFormat="1" ht="15.75" thickBot="1" x14ac:dyDescent="0.3">
      <c r="A21" s="75"/>
      <c r="B21" s="189">
        <v>510551</v>
      </c>
      <c r="C21" s="190" t="s">
        <v>430</v>
      </c>
      <c r="D21" s="191">
        <f>NOMINA!T26</f>
        <v>0</v>
      </c>
      <c r="E21" s="191">
        <f>D21</f>
        <v>0</v>
      </c>
      <c r="F21" s="191">
        <f t="shared" si="24"/>
        <v>0</v>
      </c>
      <c r="G21" s="191">
        <f t="shared" si="24"/>
        <v>0</v>
      </c>
      <c r="H21" s="191">
        <f t="shared" si="24"/>
        <v>0</v>
      </c>
      <c r="I21" s="191">
        <f t="shared" si="24"/>
        <v>0</v>
      </c>
      <c r="J21" s="191">
        <f t="shared" si="24"/>
        <v>0</v>
      </c>
      <c r="K21" s="191">
        <f t="shared" si="24"/>
        <v>0</v>
      </c>
      <c r="L21" s="191">
        <f t="shared" si="24"/>
        <v>0</v>
      </c>
      <c r="M21" s="191">
        <f t="shared" si="24"/>
        <v>0</v>
      </c>
      <c r="N21" s="191">
        <f t="shared" si="24"/>
        <v>0</v>
      </c>
      <c r="O21" s="191">
        <f t="shared" si="24"/>
        <v>0</v>
      </c>
      <c r="P21" s="192">
        <f t="shared" si="1"/>
        <v>0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5"/>
      <c r="CC21" s="75"/>
      <c r="CD21" s="75"/>
      <c r="CE21" s="75"/>
      <c r="CF21" s="75"/>
    </row>
    <row r="22" spans="1:84" s="9" customFormat="1" ht="16.5" thickBot="1" x14ac:dyDescent="0.3">
      <c r="C22" s="182" t="s">
        <v>959</v>
      </c>
      <c r="D22" s="183">
        <f>D4+D7+D11+D15+D19</f>
        <v>0</v>
      </c>
      <c r="E22" s="183">
        <f t="shared" ref="E22:O22" si="25">E4+E7+E11+E15+E19</f>
        <v>0</v>
      </c>
      <c r="F22" s="183">
        <f t="shared" si="25"/>
        <v>0</v>
      </c>
      <c r="G22" s="183">
        <f t="shared" si="25"/>
        <v>0</v>
      </c>
      <c r="H22" s="183">
        <f t="shared" si="25"/>
        <v>0</v>
      </c>
      <c r="I22" s="183">
        <f t="shared" si="25"/>
        <v>0</v>
      </c>
      <c r="J22" s="183">
        <f t="shared" si="25"/>
        <v>0</v>
      </c>
      <c r="K22" s="183">
        <f t="shared" si="25"/>
        <v>0</v>
      </c>
      <c r="L22" s="183">
        <f t="shared" si="25"/>
        <v>0</v>
      </c>
      <c r="M22" s="183">
        <f t="shared" si="25"/>
        <v>0</v>
      </c>
      <c r="N22" s="183">
        <f t="shared" si="25"/>
        <v>0</v>
      </c>
      <c r="O22" s="183">
        <f t="shared" si="25"/>
        <v>0</v>
      </c>
      <c r="P22" s="184">
        <f t="shared" si="1"/>
        <v>0</v>
      </c>
    </row>
    <row r="23" spans="1:84" s="9" customFormat="1" ht="8.25" customHeight="1" thickBot="1" x14ac:dyDescent="0.3">
      <c r="B23" s="196"/>
      <c r="C23" s="175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</row>
    <row r="24" spans="1:84" s="9" customFormat="1" ht="16.5" thickBot="1" x14ac:dyDescent="0.3">
      <c r="B24" s="193"/>
      <c r="C24" s="194" t="s">
        <v>960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/>
    </row>
    <row r="25" spans="1:84" s="9" customFormat="1" ht="15.75" thickBot="1" x14ac:dyDescent="0.3">
      <c r="B25" s="123">
        <v>510530</v>
      </c>
      <c r="C25" s="124" t="s">
        <v>418</v>
      </c>
      <c r="D25" s="149">
        <f>O25+D16</f>
        <v>0</v>
      </c>
      <c r="E25" s="180">
        <f>D25+E16</f>
        <v>0</v>
      </c>
      <c r="F25" s="149">
        <f>F16</f>
        <v>0</v>
      </c>
      <c r="G25" s="149">
        <f>F25+G16</f>
        <v>0</v>
      </c>
      <c r="H25" s="149">
        <f t="shared" ref="H25:O25" si="26">G25+H16</f>
        <v>0</v>
      </c>
      <c r="I25" s="149">
        <f t="shared" si="26"/>
        <v>0</v>
      </c>
      <c r="J25" s="149">
        <f t="shared" si="26"/>
        <v>0</v>
      </c>
      <c r="K25" s="149">
        <f t="shared" si="26"/>
        <v>0</v>
      </c>
      <c r="L25" s="149">
        <f t="shared" si="26"/>
        <v>0</v>
      </c>
      <c r="M25" s="149">
        <f t="shared" si="26"/>
        <v>0</v>
      </c>
      <c r="N25" s="149">
        <f t="shared" si="26"/>
        <v>0</v>
      </c>
      <c r="O25" s="195">
        <f t="shared" si="26"/>
        <v>0</v>
      </c>
    </row>
    <row r="26" spans="1:84" s="9" customFormat="1" ht="15.75" thickBot="1" x14ac:dyDescent="0.3">
      <c r="B26" s="123">
        <v>510533</v>
      </c>
      <c r="C26" s="124" t="s">
        <v>420</v>
      </c>
      <c r="D26" s="149">
        <f>O26+D17</f>
        <v>0</v>
      </c>
      <c r="E26" s="180">
        <f>D26+E17</f>
        <v>0</v>
      </c>
      <c r="F26" s="149">
        <f>F17</f>
        <v>0</v>
      </c>
      <c r="G26" s="149">
        <f>F26+G17</f>
        <v>0</v>
      </c>
      <c r="H26" s="149">
        <f t="shared" ref="H26:O26" si="27">G26+H17</f>
        <v>0</v>
      </c>
      <c r="I26" s="149">
        <f t="shared" si="27"/>
        <v>0</v>
      </c>
      <c r="J26" s="149">
        <f t="shared" si="27"/>
        <v>0</v>
      </c>
      <c r="K26" s="149">
        <f t="shared" si="27"/>
        <v>0</v>
      </c>
      <c r="L26" s="149">
        <f t="shared" si="27"/>
        <v>0</v>
      </c>
      <c r="M26" s="149">
        <f t="shared" si="27"/>
        <v>0</v>
      </c>
      <c r="N26" s="149">
        <f t="shared" si="27"/>
        <v>0</v>
      </c>
      <c r="O26" s="195">
        <f t="shared" si="27"/>
        <v>0</v>
      </c>
    </row>
    <row r="27" spans="1:84" s="9" customFormat="1" ht="15.75" thickBot="1" x14ac:dyDescent="0.3">
      <c r="B27" s="123">
        <v>510536</v>
      </c>
      <c r="C27" s="124" t="s">
        <v>422</v>
      </c>
      <c r="D27" s="149">
        <f>D18</f>
        <v>0</v>
      </c>
      <c r="E27" s="149">
        <f>D27+E18</f>
        <v>0</v>
      </c>
      <c r="F27" s="149">
        <f t="shared" ref="F27:I27" si="28">E27+F18</f>
        <v>0</v>
      </c>
      <c r="G27" s="149">
        <f t="shared" si="28"/>
        <v>0</v>
      </c>
      <c r="H27" s="149">
        <f t="shared" si="28"/>
        <v>0</v>
      </c>
      <c r="I27" s="180">
        <f t="shared" si="28"/>
        <v>0</v>
      </c>
      <c r="J27" s="149">
        <f>J18</f>
        <v>0</v>
      </c>
      <c r="K27" s="149">
        <f>J27+K18</f>
        <v>0</v>
      </c>
      <c r="L27" s="149">
        <f t="shared" ref="L27:O27" si="29">K27+L18</f>
        <v>0</v>
      </c>
      <c r="M27" s="149">
        <f t="shared" si="29"/>
        <v>0</v>
      </c>
      <c r="N27" s="149">
        <f t="shared" si="29"/>
        <v>0</v>
      </c>
      <c r="O27" s="180">
        <f t="shared" si="29"/>
        <v>0</v>
      </c>
    </row>
    <row r="28" spans="1:84" s="9" customFormat="1" ht="15.75" thickBot="1" x14ac:dyDescent="0.3">
      <c r="B28" s="141">
        <v>510539</v>
      </c>
      <c r="C28" s="142" t="s">
        <v>424</v>
      </c>
      <c r="D28" s="149">
        <f>D20</f>
        <v>0</v>
      </c>
      <c r="E28" s="149">
        <f>D28+E20</f>
        <v>0</v>
      </c>
      <c r="F28" s="149">
        <f t="shared" ref="F28:O28" si="30">E28+F20</f>
        <v>0</v>
      </c>
      <c r="G28" s="149">
        <f t="shared" si="30"/>
        <v>0</v>
      </c>
      <c r="H28" s="149">
        <f t="shared" si="30"/>
        <v>0</v>
      </c>
      <c r="I28" s="149">
        <f t="shared" si="30"/>
        <v>0</v>
      </c>
      <c r="J28" s="149">
        <f t="shared" si="30"/>
        <v>0</v>
      </c>
      <c r="K28" s="149">
        <f t="shared" si="30"/>
        <v>0</v>
      </c>
      <c r="L28" s="149">
        <f t="shared" si="30"/>
        <v>0</v>
      </c>
      <c r="M28" s="149">
        <f t="shared" si="30"/>
        <v>0</v>
      </c>
      <c r="N28" s="149">
        <f t="shared" si="30"/>
        <v>0</v>
      </c>
      <c r="O28" s="181">
        <f t="shared" si="30"/>
        <v>0</v>
      </c>
    </row>
    <row r="29" spans="1:84" s="9" customFormat="1" ht="15.75" thickBot="1" x14ac:dyDescent="0.3">
      <c r="B29" s="141">
        <v>510551</v>
      </c>
      <c r="C29" s="142" t="s">
        <v>430</v>
      </c>
      <c r="D29" s="149">
        <f>D21</f>
        <v>0</v>
      </c>
      <c r="E29" s="149">
        <f>D29+E21</f>
        <v>0</v>
      </c>
      <c r="F29" s="149">
        <f t="shared" ref="F29:G29" si="31">E29+F21</f>
        <v>0</v>
      </c>
      <c r="G29" s="181">
        <f t="shared" si="31"/>
        <v>0</v>
      </c>
      <c r="H29" s="149">
        <f>H21</f>
        <v>0</v>
      </c>
      <c r="I29" s="149">
        <f>H29+I21</f>
        <v>0</v>
      </c>
      <c r="J29" s="149">
        <f t="shared" ref="J29:K29" si="32">I29+J21</f>
        <v>0</v>
      </c>
      <c r="K29" s="181">
        <f t="shared" si="32"/>
        <v>0</v>
      </c>
      <c r="L29" s="149">
        <f>L21</f>
        <v>0</v>
      </c>
      <c r="M29" s="149">
        <f>L29+M21</f>
        <v>0</v>
      </c>
      <c r="N29" s="149">
        <f t="shared" ref="N29:O29" si="33">M29+N21</f>
        <v>0</v>
      </c>
      <c r="O29" s="181">
        <f t="shared" si="33"/>
        <v>0</v>
      </c>
    </row>
    <row r="30" spans="1:84" s="9" customFormat="1" ht="15.75" thickBot="1" x14ac:dyDescent="0.3">
      <c r="B30" s="199"/>
      <c r="C30" s="200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201"/>
    </row>
    <row r="31" spans="1:84" s="9" customFormat="1" ht="16.5" thickBot="1" x14ac:dyDescent="0.3">
      <c r="A31" s="75"/>
      <c r="B31" s="75"/>
      <c r="C31" s="197" t="s">
        <v>961</v>
      </c>
      <c r="D31" s="198">
        <f>D4+D7+D11</f>
        <v>0</v>
      </c>
      <c r="E31" s="198">
        <f>E4+E7+E11+E25+E26</f>
        <v>0</v>
      </c>
      <c r="F31" s="198">
        <f t="shared" ref="E31:O31" si="34">F4+F7+F11</f>
        <v>0</v>
      </c>
      <c r="G31" s="198">
        <f>G4+G7+G11+G29</f>
        <v>0</v>
      </c>
      <c r="H31" s="198">
        <f t="shared" si="34"/>
        <v>0</v>
      </c>
      <c r="I31" s="198">
        <f>I4+I7+I11+I27</f>
        <v>0</v>
      </c>
      <c r="J31" s="198">
        <f t="shared" si="34"/>
        <v>0</v>
      </c>
      <c r="K31" s="198">
        <f>K4+K7+K11+K29</f>
        <v>0</v>
      </c>
      <c r="L31" s="198">
        <f t="shared" si="34"/>
        <v>0</v>
      </c>
      <c r="M31" s="198">
        <f t="shared" si="34"/>
        <v>0</v>
      </c>
      <c r="N31" s="198">
        <f t="shared" si="34"/>
        <v>0</v>
      </c>
      <c r="O31" s="198">
        <f>O4+O7+O11+O27+O28+O29</f>
        <v>0</v>
      </c>
      <c r="P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</row>
    <row r="32" spans="1:84" ht="15.75" thickBot="1" x14ac:dyDescent="0.3">
      <c r="A32" s="75"/>
      <c r="B32" s="75"/>
      <c r="C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</row>
    <row r="33" spans="1:16" ht="16.5" thickBot="1" x14ac:dyDescent="0.3">
      <c r="A33" s="75"/>
      <c r="C33" s="204" t="s">
        <v>962</v>
      </c>
      <c r="D33" s="205">
        <f>D22-D31</f>
        <v>0</v>
      </c>
      <c r="E33" s="205">
        <f t="shared" ref="E33:O33" si="35">E22-E31</f>
        <v>0</v>
      </c>
      <c r="F33" s="205">
        <f t="shared" si="35"/>
        <v>0</v>
      </c>
      <c r="G33" s="205">
        <f t="shared" si="35"/>
        <v>0</v>
      </c>
      <c r="H33" s="205">
        <f t="shared" si="35"/>
        <v>0</v>
      </c>
      <c r="I33" s="205">
        <f t="shared" si="35"/>
        <v>0</v>
      </c>
      <c r="J33" s="205">
        <f t="shared" si="35"/>
        <v>0</v>
      </c>
      <c r="K33" s="205">
        <f t="shared" si="35"/>
        <v>0</v>
      </c>
      <c r="L33" s="205">
        <f t="shared" si="35"/>
        <v>0</v>
      </c>
      <c r="M33" s="205">
        <f t="shared" si="35"/>
        <v>0</v>
      </c>
      <c r="N33" s="205">
        <f t="shared" si="35"/>
        <v>0</v>
      </c>
      <c r="O33" s="205">
        <f t="shared" si="35"/>
        <v>0</v>
      </c>
      <c r="P33" s="75"/>
    </row>
    <row r="34" spans="1:16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</row>
    <row r="35" spans="1:16" x14ac:dyDescent="0.25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 x14ac:dyDescent="0.25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</row>
    <row r="42" spans="1:16" x14ac:dyDescent="0.25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1:16" x14ac:dyDescent="0.25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</row>
    <row r="44" spans="1:16" x14ac:dyDescent="0.25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x14ac:dyDescent="0.25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</row>
    <row r="46" spans="1:16" x14ac:dyDescent="0.25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</row>
    <row r="47" spans="1:16" x14ac:dyDescent="0.25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</row>
    <row r="48" spans="1:16" x14ac:dyDescent="0.25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</row>
    <row r="55" spans="1:16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</row>
    <row r="56" spans="1:16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</row>
    <row r="57" spans="1:16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</row>
    <row r="58" spans="1:16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</row>
    <row r="60" spans="1:16" x14ac:dyDescent="0.25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</row>
    <row r="61" spans="1:16" x14ac:dyDescent="0.25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 x14ac:dyDescent="0.25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1:16" x14ac:dyDescent="0.25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6" x14ac:dyDescent="0.25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6" x14ac:dyDescent="0.25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</row>
    <row r="66" spans="1:16" x14ac:dyDescent="0.25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</row>
    <row r="81" spans="1:16" x14ac:dyDescent="0.2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</row>
    <row r="82" spans="1:16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</row>
    <row r="83" spans="1:16" x14ac:dyDescent="0.25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</row>
    <row r="84" spans="1:16" x14ac:dyDescent="0.25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</row>
    <row r="85" spans="1:16" x14ac:dyDescent="0.2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</row>
    <row r="86" spans="1:16" x14ac:dyDescent="0.2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</row>
    <row r="87" spans="1:16" x14ac:dyDescent="0.25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</row>
    <row r="88" spans="1:16" x14ac:dyDescent="0.25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</row>
    <row r="89" spans="1:16" x14ac:dyDescent="0.25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</row>
    <row r="90" spans="1:16" x14ac:dyDescent="0.25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</row>
    <row r="91" spans="1:16" x14ac:dyDescent="0.25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</row>
    <row r="92" spans="1:16" x14ac:dyDescent="0.25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</row>
    <row r="93" spans="1:16" x14ac:dyDescent="0.25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</row>
    <row r="94" spans="1:16" x14ac:dyDescent="0.25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</row>
    <row r="95" spans="1:16" x14ac:dyDescent="0.2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</row>
    <row r="96" spans="1:16" x14ac:dyDescent="0.25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</row>
    <row r="102" spans="1:16" x14ac:dyDescent="0.25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</row>
    <row r="103" spans="1:16" x14ac:dyDescent="0.25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</row>
    <row r="104" spans="1:16" x14ac:dyDescent="0.25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</row>
    <row r="105" spans="1:16" x14ac:dyDescent="0.2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</row>
    <row r="109" spans="1:16" x14ac:dyDescent="0.25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</row>
    <row r="110" spans="1:16" x14ac:dyDescent="0.25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</row>
    <row r="111" spans="1:16" x14ac:dyDescent="0.25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</row>
    <row r="112" spans="1:16" x14ac:dyDescent="0.25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</row>
    <row r="113" spans="1:16" x14ac:dyDescent="0.2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</row>
    <row r="114" spans="1:16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</row>
    <row r="115" spans="1:16" x14ac:dyDescent="0.2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</row>
    <row r="116" spans="1:16" x14ac:dyDescent="0.25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</row>
    <row r="117" spans="1:16" x14ac:dyDescent="0.25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</row>
    <row r="118" spans="1:16" x14ac:dyDescent="0.2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</row>
    <row r="119" spans="1:16" x14ac:dyDescent="0.25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</row>
    <row r="120" spans="1:16" x14ac:dyDescent="0.25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</row>
    <row r="121" spans="1:16" x14ac:dyDescent="0.25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</row>
    <row r="122" spans="1:16" x14ac:dyDescent="0.25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</row>
    <row r="123" spans="1:16" x14ac:dyDescent="0.25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</row>
    <row r="124" spans="1:16" x14ac:dyDescent="0.25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</row>
    <row r="125" spans="1:16" x14ac:dyDescent="0.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</row>
    <row r="126" spans="1:16" x14ac:dyDescent="0.25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</row>
    <row r="127" spans="1:16" x14ac:dyDescent="0.25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</row>
    <row r="128" spans="1:16" x14ac:dyDescent="0.25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</row>
    <row r="129" spans="1:16" x14ac:dyDescent="0.25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</row>
    <row r="130" spans="1:16" x14ac:dyDescent="0.25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</row>
    <row r="131" spans="1:16" x14ac:dyDescent="0.25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</row>
    <row r="132" spans="1:16" x14ac:dyDescent="0.25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</row>
    <row r="133" spans="1:16" x14ac:dyDescent="0.25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</row>
    <row r="134" spans="1:16" x14ac:dyDescent="0.25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</row>
    <row r="135" spans="1:16" x14ac:dyDescent="0.2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</row>
    <row r="136" spans="1:16" x14ac:dyDescent="0.25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</row>
    <row r="137" spans="1:16" x14ac:dyDescent="0.25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</row>
    <row r="138" spans="1:16" x14ac:dyDescent="0.25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spans="1:16" x14ac:dyDescent="0.25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spans="1:16" x14ac:dyDescent="0.25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spans="1:16" x14ac:dyDescent="0.25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spans="1:16" x14ac:dyDescent="0.25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</row>
    <row r="143" spans="1:16" x14ac:dyDescent="0.25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</row>
    <row r="144" spans="1:16" x14ac:dyDescent="0.25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</row>
    <row r="145" spans="1:16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</row>
    <row r="146" spans="1:16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</row>
    <row r="147" spans="1:16" x14ac:dyDescent="0.25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</row>
  </sheetData>
  <conditionalFormatting sqref="D33:O3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>
    <tabColor theme="8" tint="0.59999389629810485"/>
  </sheetPr>
  <dimension ref="B2:J331"/>
  <sheetViews>
    <sheetView zoomScaleNormal="100" workbookViewId="0">
      <pane ySplit="4" topLeftCell="A5" activePane="bottomLeft" state="frozen"/>
      <selection pane="bottomLeft" activeCell="L19" sqref="L19"/>
    </sheetView>
  </sheetViews>
  <sheetFormatPr baseColWidth="10" defaultRowHeight="15" x14ac:dyDescent="0.25"/>
  <cols>
    <col min="1" max="1" width="6.85546875" style="5" customWidth="1"/>
    <col min="2" max="3" width="11.42578125" style="15"/>
    <col min="4" max="4" width="107.85546875" style="5" customWidth="1"/>
    <col min="5" max="6" width="11.42578125" style="15"/>
    <col min="7" max="16384" width="11.42578125" style="5"/>
  </cols>
  <sheetData>
    <row r="2" spans="2:10" ht="21" x14ac:dyDescent="0.25">
      <c r="B2" s="156" t="s">
        <v>342</v>
      </c>
      <c r="C2" s="156"/>
      <c r="D2" s="156"/>
      <c r="E2" s="5"/>
      <c r="F2" s="5"/>
    </row>
    <row r="4" spans="2:10" s="8" customFormat="1" ht="30" x14ac:dyDescent="0.25">
      <c r="B4" s="16" t="s">
        <v>29</v>
      </c>
      <c r="C4" s="16" t="s">
        <v>30</v>
      </c>
      <c r="D4" s="16" t="s">
        <v>31</v>
      </c>
      <c r="E4" s="16" t="s">
        <v>30</v>
      </c>
      <c r="F4" s="16" t="s">
        <v>29</v>
      </c>
      <c r="G4" s="18" t="s">
        <v>358</v>
      </c>
      <c r="J4" s="8" t="s">
        <v>945</v>
      </c>
    </row>
    <row r="5" spans="2:10" s="8" customFormat="1" x14ac:dyDescent="0.25">
      <c r="B5" s="19"/>
      <c r="C5" s="19"/>
      <c r="D5" s="19"/>
      <c r="E5" s="19"/>
      <c r="F5" s="19"/>
      <c r="G5" s="20"/>
      <c r="J5" s="114" t="s">
        <v>929</v>
      </c>
    </row>
    <row r="6" spans="2:10" customFormat="1" x14ac:dyDescent="0.25">
      <c r="B6" s="12">
        <v>1</v>
      </c>
      <c r="C6" s="12">
        <v>2611</v>
      </c>
      <c r="D6" s="6" t="s">
        <v>62</v>
      </c>
      <c r="E6" s="12">
        <v>2611</v>
      </c>
      <c r="F6" s="12">
        <v>1</v>
      </c>
      <c r="G6" s="17">
        <v>5.2199999999999998E-3</v>
      </c>
      <c r="J6" s="114" t="s">
        <v>928</v>
      </c>
    </row>
    <row r="7" spans="2:10" customFormat="1" x14ac:dyDescent="0.25">
      <c r="B7" s="12">
        <v>3</v>
      </c>
      <c r="C7" s="12">
        <v>9624</v>
      </c>
      <c r="D7" s="6" t="s">
        <v>259</v>
      </c>
      <c r="E7" s="12">
        <v>9624</v>
      </c>
      <c r="F7" s="12">
        <v>3</v>
      </c>
      <c r="G7" s="17">
        <v>2.436E-2</v>
      </c>
    </row>
    <row r="8" spans="2:10" customFormat="1" x14ac:dyDescent="0.25">
      <c r="B8" s="12">
        <v>1</v>
      </c>
      <c r="C8" s="12">
        <v>5162</v>
      </c>
      <c r="D8" s="6" t="s">
        <v>89</v>
      </c>
      <c r="E8" s="12">
        <v>5162</v>
      </c>
      <c r="F8" s="12">
        <v>1</v>
      </c>
      <c r="G8" s="17">
        <v>5.2199999999999998E-3</v>
      </c>
    </row>
    <row r="9" spans="2:10" customFormat="1" x14ac:dyDescent="0.25">
      <c r="B9" s="12">
        <v>2</v>
      </c>
      <c r="C9" s="12">
        <v>2655</v>
      </c>
      <c r="D9" s="6" t="s">
        <v>124</v>
      </c>
      <c r="E9" s="12">
        <v>2655</v>
      </c>
      <c r="F9" s="12">
        <v>2</v>
      </c>
      <c r="G9" s="17">
        <v>1.044E-2</v>
      </c>
    </row>
    <row r="10" spans="2:10" customFormat="1" x14ac:dyDescent="0.25">
      <c r="B10" s="12">
        <v>2</v>
      </c>
      <c r="C10" s="12">
        <v>2120</v>
      </c>
      <c r="D10" s="6" t="s">
        <v>106</v>
      </c>
      <c r="E10" s="12">
        <v>2120</v>
      </c>
      <c r="F10" s="12">
        <v>2</v>
      </c>
      <c r="G10" s="17">
        <v>1.044E-2</v>
      </c>
    </row>
    <row r="11" spans="2:10" customFormat="1" x14ac:dyDescent="0.25">
      <c r="B11" s="12">
        <v>1</v>
      </c>
      <c r="C11" s="12">
        <v>2522</v>
      </c>
      <c r="D11" s="6" t="s">
        <v>60</v>
      </c>
      <c r="E11" s="12">
        <v>2522</v>
      </c>
      <c r="F11" s="12">
        <v>1</v>
      </c>
      <c r="G11" s="17">
        <v>5.2199999999999998E-3</v>
      </c>
    </row>
    <row r="12" spans="2:10" customFormat="1" x14ac:dyDescent="0.25">
      <c r="B12" s="12">
        <v>1</v>
      </c>
      <c r="C12" s="12">
        <v>3321</v>
      </c>
      <c r="D12" s="6" t="s">
        <v>71</v>
      </c>
      <c r="E12" s="12">
        <v>3321</v>
      </c>
      <c r="F12" s="12">
        <v>1</v>
      </c>
      <c r="G12" s="17">
        <v>5.2199999999999998E-3</v>
      </c>
    </row>
    <row r="13" spans="2:10" customFormat="1" x14ac:dyDescent="0.25">
      <c r="B13" s="12">
        <v>2</v>
      </c>
      <c r="C13" s="12">
        <v>1439</v>
      </c>
      <c r="D13" s="6" t="s">
        <v>104</v>
      </c>
      <c r="E13" s="12">
        <v>1439</v>
      </c>
      <c r="F13" s="12">
        <v>2</v>
      </c>
      <c r="G13" s="17">
        <v>1.044E-2</v>
      </c>
    </row>
    <row r="14" spans="2:10" customFormat="1" x14ac:dyDescent="0.25">
      <c r="B14" s="12">
        <v>2</v>
      </c>
      <c r="C14" s="12">
        <v>6114</v>
      </c>
      <c r="D14" s="6" t="s">
        <v>152</v>
      </c>
      <c r="E14" s="12">
        <v>6114</v>
      </c>
      <c r="F14" s="12">
        <v>2</v>
      </c>
      <c r="G14" s="17">
        <v>1.044E-2</v>
      </c>
    </row>
    <row r="15" spans="2:10" customFormat="1" x14ac:dyDescent="0.25">
      <c r="B15" s="12">
        <v>4</v>
      </c>
      <c r="C15" s="12">
        <v>6112</v>
      </c>
      <c r="D15" s="6" t="s">
        <v>273</v>
      </c>
      <c r="E15" s="12">
        <v>6112</v>
      </c>
      <c r="F15" s="12">
        <v>4</v>
      </c>
      <c r="G15" s="17">
        <v>4.3499999999999997E-2</v>
      </c>
    </row>
    <row r="16" spans="2:10" customFormat="1" x14ac:dyDescent="0.25">
      <c r="B16" s="12">
        <v>3</v>
      </c>
      <c r="C16" s="12">
        <v>6111</v>
      </c>
      <c r="D16" s="6" t="s">
        <v>217</v>
      </c>
      <c r="E16" s="12">
        <v>6111</v>
      </c>
      <c r="F16" s="12">
        <v>3</v>
      </c>
      <c r="G16" s="17">
        <v>2.436E-2</v>
      </c>
    </row>
    <row r="17" spans="2:7" customFormat="1" x14ac:dyDescent="0.25">
      <c r="B17" s="12">
        <v>2</v>
      </c>
      <c r="C17" s="12">
        <v>6113</v>
      </c>
      <c r="D17" s="6" t="s">
        <v>151</v>
      </c>
      <c r="E17" s="12">
        <v>6113</v>
      </c>
      <c r="F17" s="12">
        <v>2</v>
      </c>
      <c r="G17" s="17">
        <v>1.044E-2</v>
      </c>
    </row>
    <row r="18" spans="2:7" customFormat="1" x14ac:dyDescent="0.25">
      <c r="B18" s="12">
        <v>3</v>
      </c>
      <c r="C18" s="12">
        <v>6112</v>
      </c>
      <c r="D18" s="6" t="s">
        <v>218</v>
      </c>
      <c r="E18" s="12">
        <v>6112</v>
      </c>
      <c r="F18" s="12">
        <v>3</v>
      </c>
      <c r="G18" s="17">
        <v>2.436E-2</v>
      </c>
    </row>
    <row r="19" spans="2:7" customFormat="1" x14ac:dyDescent="0.25">
      <c r="B19" s="12">
        <v>2</v>
      </c>
      <c r="C19" s="12">
        <v>2132</v>
      </c>
      <c r="D19" s="6" t="s">
        <v>107</v>
      </c>
      <c r="E19" s="12">
        <v>2132</v>
      </c>
      <c r="F19" s="12">
        <v>2</v>
      </c>
      <c r="G19" s="17">
        <v>1.044E-2</v>
      </c>
    </row>
    <row r="20" spans="2:7" customFormat="1" x14ac:dyDescent="0.25">
      <c r="B20" s="12">
        <v>3</v>
      </c>
      <c r="C20" s="12">
        <v>7412</v>
      </c>
      <c r="D20" s="6" t="s">
        <v>345</v>
      </c>
      <c r="E20" s="12">
        <v>7412</v>
      </c>
      <c r="F20" s="12">
        <v>3</v>
      </c>
      <c r="G20" s="17">
        <v>2.436E-2</v>
      </c>
    </row>
    <row r="21" spans="2:7" customFormat="1" x14ac:dyDescent="0.25">
      <c r="B21" s="12">
        <v>3</v>
      </c>
      <c r="C21" s="12">
        <v>7421</v>
      </c>
      <c r="D21" s="6" t="s">
        <v>245</v>
      </c>
      <c r="E21" s="12">
        <v>7421</v>
      </c>
      <c r="F21" s="12">
        <v>3</v>
      </c>
      <c r="G21" s="17">
        <v>2.436E-2</v>
      </c>
    </row>
    <row r="22" spans="2:7" customFormat="1" x14ac:dyDescent="0.25">
      <c r="B22" s="12">
        <v>3</v>
      </c>
      <c r="C22" s="12">
        <v>7223</v>
      </c>
      <c r="D22" s="6" t="s">
        <v>230</v>
      </c>
      <c r="E22" s="12">
        <v>7223</v>
      </c>
      <c r="F22" s="12">
        <v>3</v>
      </c>
      <c r="G22" s="17">
        <v>2.436E-2</v>
      </c>
    </row>
    <row r="23" spans="2:7" customFormat="1" x14ac:dyDescent="0.25">
      <c r="B23" s="12">
        <v>3</v>
      </c>
      <c r="C23" s="12">
        <v>7523</v>
      </c>
      <c r="D23" s="6" t="s">
        <v>250</v>
      </c>
      <c r="E23" s="12">
        <v>7523</v>
      </c>
      <c r="F23" s="12">
        <v>3</v>
      </c>
      <c r="G23" s="17">
        <v>2.436E-2</v>
      </c>
    </row>
    <row r="24" spans="2:7" customFormat="1" x14ac:dyDescent="0.25">
      <c r="B24" s="12">
        <v>5</v>
      </c>
      <c r="C24" s="12">
        <v>7112</v>
      </c>
      <c r="D24" s="6" t="s">
        <v>318</v>
      </c>
      <c r="E24" s="12">
        <v>7112</v>
      </c>
      <c r="F24" s="12">
        <v>5</v>
      </c>
      <c r="G24" s="17">
        <v>6.9599999999999995E-2</v>
      </c>
    </row>
    <row r="25" spans="2:7" customFormat="1" x14ac:dyDescent="0.25">
      <c r="B25" s="12">
        <v>2</v>
      </c>
      <c r="C25" s="12">
        <v>7314</v>
      </c>
      <c r="D25" s="6" t="s">
        <v>160</v>
      </c>
      <c r="E25" s="12">
        <v>7314</v>
      </c>
      <c r="F25" s="12">
        <v>2</v>
      </c>
      <c r="G25" s="17">
        <v>1.044E-2</v>
      </c>
    </row>
    <row r="26" spans="2:7" customFormat="1" x14ac:dyDescent="0.25">
      <c r="B26" s="12">
        <v>1</v>
      </c>
      <c r="C26" s="12">
        <v>2421</v>
      </c>
      <c r="D26" s="6" t="s">
        <v>51</v>
      </c>
      <c r="E26" s="12">
        <v>2421</v>
      </c>
      <c r="F26" s="12">
        <v>1</v>
      </c>
      <c r="G26" s="17">
        <v>5.2199999999999998E-3</v>
      </c>
    </row>
    <row r="27" spans="2:7" customFormat="1" x14ac:dyDescent="0.25">
      <c r="B27" s="12">
        <v>1</v>
      </c>
      <c r="C27" s="12">
        <v>2511</v>
      </c>
      <c r="D27" s="6" t="s">
        <v>55</v>
      </c>
      <c r="E27" s="12">
        <v>2511</v>
      </c>
      <c r="F27" s="12">
        <v>1</v>
      </c>
      <c r="G27" s="17">
        <v>5.2199999999999998E-3</v>
      </c>
    </row>
    <row r="28" spans="2:7" customFormat="1" x14ac:dyDescent="0.25">
      <c r="B28" s="12">
        <v>1</v>
      </c>
      <c r="C28" s="12">
        <v>2413</v>
      </c>
      <c r="D28" s="6" t="s">
        <v>50</v>
      </c>
      <c r="E28" s="12">
        <v>2413</v>
      </c>
      <c r="F28" s="12">
        <v>1</v>
      </c>
      <c r="G28" s="17">
        <v>5.2199999999999998E-3</v>
      </c>
    </row>
    <row r="29" spans="2:7" customFormat="1" x14ac:dyDescent="0.25">
      <c r="B29" s="12">
        <v>3</v>
      </c>
      <c r="C29" s="12">
        <v>7215</v>
      </c>
      <c r="D29" s="6" t="s">
        <v>227</v>
      </c>
      <c r="E29" s="12">
        <v>7215</v>
      </c>
      <c r="F29" s="12">
        <v>3</v>
      </c>
      <c r="G29" s="17">
        <v>2.436E-2</v>
      </c>
    </row>
    <row r="30" spans="2:7" customFormat="1" x14ac:dyDescent="0.25">
      <c r="B30" s="12">
        <v>4</v>
      </c>
      <c r="C30" s="12">
        <v>7535</v>
      </c>
      <c r="D30" s="6" t="s">
        <v>282</v>
      </c>
      <c r="E30" s="12">
        <v>7535</v>
      </c>
      <c r="F30" s="12">
        <v>4</v>
      </c>
      <c r="G30" s="17">
        <v>4.3499999999999997E-2</v>
      </c>
    </row>
    <row r="31" spans="2:7" customFormat="1" x14ac:dyDescent="0.25">
      <c r="B31" s="12">
        <v>5</v>
      </c>
      <c r="C31" s="12">
        <v>2161</v>
      </c>
      <c r="D31" s="6" t="s">
        <v>302</v>
      </c>
      <c r="E31" s="12">
        <v>2161</v>
      </c>
      <c r="F31" s="12">
        <v>5</v>
      </c>
      <c r="G31" s="17">
        <v>6.9599999999999995E-2</v>
      </c>
    </row>
    <row r="32" spans="2:7" customFormat="1" x14ac:dyDescent="0.25">
      <c r="B32" s="12">
        <v>2</v>
      </c>
      <c r="C32" s="12">
        <v>2162</v>
      </c>
      <c r="D32" s="6" t="s">
        <v>108</v>
      </c>
      <c r="E32" s="12">
        <v>2162</v>
      </c>
      <c r="F32" s="12">
        <v>2</v>
      </c>
      <c r="G32" s="17">
        <v>1.044E-2</v>
      </c>
    </row>
    <row r="33" spans="2:7" customFormat="1" x14ac:dyDescent="0.25">
      <c r="B33" s="12">
        <v>3</v>
      </c>
      <c r="C33" s="12">
        <v>7399</v>
      </c>
      <c r="D33" s="6" t="s">
        <v>243</v>
      </c>
      <c r="E33" s="12">
        <v>7399</v>
      </c>
      <c r="F33" s="12">
        <v>3</v>
      </c>
      <c r="G33" s="17">
        <v>2.436E-2</v>
      </c>
    </row>
    <row r="34" spans="2:7" customFormat="1" x14ac:dyDescent="0.25">
      <c r="B34" s="12">
        <v>3</v>
      </c>
      <c r="C34" s="12">
        <v>7393</v>
      </c>
      <c r="D34" s="6" t="s">
        <v>242</v>
      </c>
      <c r="E34" s="12">
        <v>7393</v>
      </c>
      <c r="F34" s="12">
        <v>3</v>
      </c>
      <c r="G34" s="17">
        <v>2.436E-2</v>
      </c>
    </row>
    <row r="35" spans="2:7" customFormat="1" x14ac:dyDescent="0.25">
      <c r="B35" s="12">
        <v>2</v>
      </c>
      <c r="C35" s="12">
        <v>7370</v>
      </c>
      <c r="D35" s="6" t="s">
        <v>170</v>
      </c>
      <c r="E35" s="12">
        <v>7370</v>
      </c>
      <c r="F35" s="12">
        <v>2</v>
      </c>
      <c r="G35" s="17">
        <v>1.044E-2</v>
      </c>
    </row>
    <row r="36" spans="2:7" customFormat="1" x14ac:dyDescent="0.25">
      <c r="B36" s="12">
        <v>3</v>
      </c>
      <c r="C36" s="12">
        <v>7392</v>
      </c>
      <c r="D36" s="6" t="s">
        <v>241</v>
      </c>
      <c r="E36" s="12">
        <v>7392</v>
      </c>
      <c r="F36" s="12">
        <v>3</v>
      </c>
      <c r="G36" s="17">
        <v>2.436E-2</v>
      </c>
    </row>
    <row r="37" spans="2:7" customFormat="1" x14ac:dyDescent="0.25">
      <c r="B37" s="12">
        <v>2</v>
      </c>
      <c r="C37" s="12">
        <v>7391</v>
      </c>
      <c r="D37" s="6" t="s">
        <v>171</v>
      </c>
      <c r="E37" s="12">
        <v>7391</v>
      </c>
      <c r="F37" s="12">
        <v>2</v>
      </c>
      <c r="G37" s="17">
        <v>1.044E-2</v>
      </c>
    </row>
    <row r="38" spans="2:7" customFormat="1" x14ac:dyDescent="0.25">
      <c r="B38" s="12">
        <v>2</v>
      </c>
      <c r="C38" s="12">
        <v>2659</v>
      </c>
      <c r="D38" s="6" t="s">
        <v>126</v>
      </c>
      <c r="E38" s="12">
        <v>2659</v>
      </c>
      <c r="F38" s="12">
        <v>2</v>
      </c>
      <c r="G38" s="17">
        <v>1.044E-2</v>
      </c>
    </row>
    <row r="39" spans="2:7" customFormat="1" x14ac:dyDescent="0.25">
      <c r="B39" s="12">
        <v>5</v>
      </c>
      <c r="C39" s="12">
        <v>2659</v>
      </c>
      <c r="D39" s="6" t="s">
        <v>307</v>
      </c>
      <c r="E39" s="12">
        <v>2659</v>
      </c>
      <c r="F39" s="12">
        <v>5</v>
      </c>
      <c r="G39" s="17">
        <v>6.9599999999999995E-2</v>
      </c>
    </row>
    <row r="40" spans="2:7" customFormat="1" x14ac:dyDescent="0.25">
      <c r="B40" s="12">
        <v>1</v>
      </c>
      <c r="C40" s="12">
        <v>2412</v>
      </c>
      <c r="D40" s="6" t="s">
        <v>49</v>
      </c>
      <c r="E40" s="12">
        <v>2412</v>
      </c>
      <c r="F40" s="12">
        <v>1</v>
      </c>
      <c r="G40" s="17">
        <v>5.2199999999999998E-3</v>
      </c>
    </row>
    <row r="41" spans="2:7" customFormat="1" x14ac:dyDescent="0.25">
      <c r="B41" s="12">
        <v>3</v>
      </c>
      <c r="C41" s="12">
        <v>3256</v>
      </c>
      <c r="D41" s="6" t="s">
        <v>357</v>
      </c>
      <c r="E41" s="12">
        <v>3256</v>
      </c>
      <c r="F41" s="12">
        <v>3</v>
      </c>
      <c r="G41" s="17">
        <v>2.436E-2</v>
      </c>
    </row>
    <row r="42" spans="2:7" customFormat="1" x14ac:dyDescent="0.25">
      <c r="B42" s="12">
        <v>1</v>
      </c>
      <c r="C42" s="12">
        <v>5161</v>
      </c>
      <c r="D42" s="6" t="s">
        <v>88</v>
      </c>
      <c r="E42" s="12">
        <v>5161</v>
      </c>
      <c r="F42" s="12">
        <v>1</v>
      </c>
      <c r="G42" s="17">
        <v>5.2199999999999998E-3</v>
      </c>
    </row>
    <row r="43" spans="2:7" customFormat="1" x14ac:dyDescent="0.25">
      <c r="B43" s="12">
        <v>2</v>
      </c>
      <c r="C43" s="12">
        <v>3421</v>
      </c>
      <c r="D43" s="6" t="s">
        <v>132</v>
      </c>
      <c r="E43" s="12">
        <v>3421</v>
      </c>
      <c r="F43" s="12">
        <v>2</v>
      </c>
      <c r="G43" s="17">
        <v>1.044E-2</v>
      </c>
    </row>
    <row r="44" spans="2:7" customFormat="1" x14ac:dyDescent="0.25">
      <c r="B44" s="12">
        <v>5</v>
      </c>
      <c r="C44" s="12">
        <v>3421</v>
      </c>
      <c r="D44" s="6" t="s">
        <v>313</v>
      </c>
      <c r="E44" s="12">
        <v>3421</v>
      </c>
      <c r="F44" s="12">
        <v>5</v>
      </c>
      <c r="G44" s="17">
        <v>6.9599999999999995E-2</v>
      </c>
    </row>
    <row r="45" spans="2:7" customFormat="1" x14ac:dyDescent="0.25">
      <c r="B45" s="12">
        <v>2</v>
      </c>
      <c r="C45" s="12">
        <v>2641</v>
      </c>
      <c r="D45" s="6" t="s">
        <v>118</v>
      </c>
      <c r="E45" s="12">
        <v>2641</v>
      </c>
      <c r="F45" s="12">
        <v>2</v>
      </c>
      <c r="G45" s="17">
        <v>1.044E-2</v>
      </c>
    </row>
    <row r="46" spans="2:7" customFormat="1" x14ac:dyDescent="0.25">
      <c r="B46" s="12">
        <v>1</v>
      </c>
      <c r="C46" s="12">
        <v>4311</v>
      </c>
      <c r="D46" s="6" t="s">
        <v>84</v>
      </c>
      <c r="E46" s="12">
        <v>4311</v>
      </c>
      <c r="F46" s="12">
        <v>1</v>
      </c>
      <c r="G46" s="17">
        <v>5.2199999999999998E-3</v>
      </c>
    </row>
    <row r="47" spans="2:7" customFormat="1" x14ac:dyDescent="0.25">
      <c r="B47" s="12">
        <v>1</v>
      </c>
      <c r="C47" s="12">
        <v>5312</v>
      </c>
      <c r="D47" s="6" t="s">
        <v>93</v>
      </c>
      <c r="E47" s="12">
        <v>5312</v>
      </c>
      <c r="F47" s="12">
        <v>1</v>
      </c>
      <c r="G47" s="17">
        <v>5.2199999999999998E-3</v>
      </c>
    </row>
    <row r="48" spans="2:7" customFormat="1" x14ac:dyDescent="0.25">
      <c r="B48" s="12">
        <v>1</v>
      </c>
      <c r="C48" s="12">
        <v>4313</v>
      </c>
      <c r="D48" s="6" t="s">
        <v>86</v>
      </c>
      <c r="E48" s="12">
        <v>4313</v>
      </c>
      <c r="F48" s="12">
        <v>1</v>
      </c>
      <c r="G48" s="17">
        <v>5.2199999999999998E-3</v>
      </c>
    </row>
    <row r="49" spans="2:7" customFormat="1" x14ac:dyDescent="0.25">
      <c r="B49" s="12">
        <v>1</v>
      </c>
      <c r="C49" s="12">
        <v>4312</v>
      </c>
      <c r="D49" s="6" t="s">
        <v>85</v>
      </c>
      <c r="E49" s="12">
        <v>4312</v>
      </c>
      <c r="F49" s="12">
        <v>1</v>
      </c>
      <c r="G49" s="17">
        <v>5.2199999999999998E-3</v>
      </c>
    </row>
    <row r="50" spans="2:7" customFormat="1" x14ac:dyDescent="0.25">
      <c r="B50" s="12">
        <v>1</v>
      </c>
      <c r="C50" s="12">
        <v>3413</v>
      </c>
      <c r="D50" s="6" t="s">
        <v>74</v>
      </c>
      <c r="E50" s="12">
        <v>3413</v>
      </c>
      <c r="F50" s="12">
        <v>1</v>
      </c>
      <c r="G50" s="17">
        <v>5.2199999999999998E-3</v>
      </c>
    </row>
    <row r="51" spans="2:7" customFormat="1" x14ac:dyDescent="0.25">
      <c r="B51" s="12">
        <v>3</v>
      </c>
      <c r="C51" s="12">
        <v>6122</v>
      </c>
      <c r="D51" s="6" t="s">
        <v>350</v>
      </c>
      <c r="E51" s="12">
        <v>6122</v>
      </c>
      <c r="F51" s="12">
        <v>3</v>
      </c>
      <c r="G51" s="17">
        <v>2.436E-2</v>
      </c>
    </row>
    <row r="52" spans="2:7" customFormat="1" x14ac:dyDescent="0.25">
      <c r="B52" s="12">
        <v>2</v>
      </c>
      <c r="C52" s="12">
        <v>6122</v>
      </c>
      <c r="D52" s="6" t="s">
        <v>154</v>
      </c>
      <c r="E52" s="12">
        <v>6122</v>
      </c>
      <c r="F52" s="12">
        <v>2</v>
      </c>
      <c r="G52" s="17">
        <v>1.044E-2</v>
      </c>
    </row>
    <row r="53" spans="2:7" customFormat="1" x14ac:dyDescent="0.25">
      <c r="B53" s="12">
        <v>3</v>
      </c>
      <c r="C53" s="12">
        <v>9412</v>
      </c>
      <c r="D53" s="6" t="s">
        <v>258</v>
      </c>
      <c r="E53" s="12">
        <v>9412</v>
      </c>
      <c r="F53" s="12">
        <v>3</v>
      </c>
      <c r="G53" s="17">
        <v>2.436E-2</v>
      </c>
    </row>
    <row r="54" spans="2:7" customFormat="1" x14ac:dyDescent="0.25">
      <c r="B54" s="12">
        <v>3</v>
      </c>
      <c r="C54" s="12">
        <v>9329</v>
      </c>
      <c r="D54" s="6" t="s">
        <v>256</v>
      </c>
      <c r="E54" s="12">
        <v>9329</v>
      </c>
      <c r="F54" s="12">
        <v>3</v>
      </c>
      <c r="G54" s="17">
        <v>2.436E-2</v>
      </c>
    </row>
    <row r="55" spans="2:7" customFormat="1" x14ac:dyDescent="0.25">
      <c r="B55" s="12">
        <v>2</v>
      </c>
      <c r="C55" s="12">
        <v>5132</v>
      </c>
      <c r="D55" s="6" t="s">
        <v>142</v>
      </c>
      <c r="E55" s="12">
        <v>5132</v>
      </c>
      <c r="F55" s="12">
        <v>2</v>
      </c>
      <c r="G55" s="17">
        <v>1.044E-2</v>
      </c>
    </row>
    <row r="56" spans="2:7" customFormat="1" x14ac:dyDescent="0.25">
      <c r="B56" s="12">
        <v>4</v>
      </c>
      <c r="C56" s="12">
        <v>7132</v>
      </c>
      <c r="D56" s="6" t="s">
        <v>280</v>
      </c>
      <c r="E56" s="12">
        <v>7132</v>
      </c>
      <c r="F56" s="12">
        <v>4</v>
      </c>
      <c r="G56" s="17">
        <v>4.3499999999999997E-2</v>
      </c>
    </row>
    <row r="57" spans="2:7" customFormat="1" x14ac:dyDescent="0.25">
      <c r="B57" s="12" t="s">
        <v>331</v>
      </c>
      <c r="C57" s="12">
        <v>9613</v>
      </c>
      <c r="D57" s="6" t="s">
        <v>341</v>
      </c>
      <c r="E57" s="12">
        <v>9613</v>
      </c>
      <c r="F57" s="12" t="s">
        <v>331</v>
      </c>
      <c r="G57" s="17">
        <v>8.6999999999999994E-2</v>
      </c>
    </row>
    <row r="58" spans="2:7" customFormat="1" x14ac:dyDescent="0.25">
      <c r="B58" s="12">
        <v>3</v>
      </c>
      <c r="C58" s="12">
        <v>2131</v>
      </c>
      <c r="D58" s="6" t="s">
        <v>187</v>
      </c>
      <c r="E58" s="12">
        <v>2131</v>
      </c>
      <c r="F58" s="12">
        <v>3</v>
      </c>
      <c r="G58" s="17">
        <v>2.436E-2</v>
      </c>
    </row>
    <row r="59" spans="2:7" customFormat="1" x14ac:dyDescent="0.25">
      <c r="B59" s="12">
        <v>3</v>
      </c>
      <c r="C59" s="12">
        <v>7363</v>
      </c>
      <c r="D59" s="6" t="s">
        <v>240</v>
      </c>
      <c r="E59" s="12">
        <v>7363</v>
      </c>
      <c r="F59" s="12">
        <v>3</v>
      </c>
      <c r="G59" s="17">
        <v>2.436E-2</v>
      </c>
    </row>
    <row r="60" spans="2:7" customFormat="1" x14ac:dyDescent="0.25">
      <c r="B60" s="12">
        <v>5</v>
      </c>
      <c r="C60" s="12">
        <v>5411</v>
      </c>
      <c r="D60" s="6" t="s">
        <v>315</v>
      </c>
      <c r="E60" s="12">
        <v>5411</v>
      </c>
      <c r="F60" s="12">
        <v>5</v>
      </c>
      <c r="G60" s="17">
        <v>6.9599999999999995E-2</v>
      </c>
    </row>
    <row r="61" spans="2:7" customFormat="1" x14ac:dyDescent="0.25">
      <c r="B61" s="12" t="s">
        <v>331</v>
      </c>
      <c r="C61" s="12">
        <v>9333</v>
      </c>
      <c r="D61" s="6" t="s">
        <v>347</v>
      </c>
      <c r="E61" s="12">
        <v>9333</v>
      </c>
      <c r="F61" s="12" t="s">
        <v>331</v>
      </c>
      <c r="G61" s="17">
        <v>8.6999999999999994E-2</v>
      </c>
    </row>
    <row r="62" spans="2:7" customFormat="1" x14ac:dyDescent="0.25">
      <c r="B62" s="12">
        <v>5</v>
      </c>
      <c r="C62" s="12">
        <v>7541</v>
      </c>
      <c r="D62" s="6" t="s">
        <v>329</v>
      </c>
      <c r="E62" s="12">
        <v>7541</v>
      </c>
      <c r="F62" s="12">
        <v>5</v>
      </c>
      <c r="G62" s="17">
        <v>6.9599999999999995E-2</v>
      </c>
    </row>
    <row r="63" spans="2:7" customFormat="1" x14ac:dyDescent="0.25">
      <c r="B63" s="12">
        <v>1</v>
      </c>
      <c r="C63" s="12">
        <v>4211</v>
      </c>
      <c r="D63" s="6" t="s">
        <v>83</v>
      </c>
      <c r="E63" s="12">
        <v>4211</v>
      </c>
      <c r="F63" s="12">
        <v>1</v>
      </c>
      <c r="G63" s="17">
        <v>5.2199999999999998E-3</v>
      </c>
    </row>
    <row r="64" spans="2:7" customFormat="1" x14ac:dyDescent="0.25">
      <c r="B64" s="12">
        <v>3</v>
      </c>
      <c r="C64" s="12">
        <v>3431</v>
      </c>
      <c r="D64" s="6" t="s">
        <v>207</v>
      </c>
      <c r="E64" s="12">
        <v>3431</v>
      </c>
      <c r="F64" s="12">
        <v>3</v>
      </c>
      <c r="G64" s="17">
        <v>2.436E-2</v>
      </c>
    </row>
    <row r="65" spans="2:7" customFormat="1" x14ac:dyDescent="0.25">
      <c r="B65" s="12">
        <v>2</v>
      </c>
      <c r="C65" s="12">
        <v>7511</v>
      </c>
      <c r="D65" s="6" t="s">
        <v>172</v>
      </c>
      <c r="E65" s="12">
        <v>7511</v>
      </c>
      <c r="F65" s="12">
        <v>2</v>
      </c>
      <c r="G65" s="17">
        <v>1.044E-2</v>
      </c>
    </row>
    <row r="66" spans="2:7" customFormat="1" x14ac:dyDescent="0.25">
      <c r="B66" s="12">
        <v>3</v>
      </c>
      <c r="C66" s="12">
        <v>7115</v>
      </c>
      <c r="D66" s="6" t="s">
        <v>223</v>
      </c>
      <c r="E66" s="12">
        <v>7115</v>
      </c>
      <c r="F66" s="12">
        <v>3</v>
      </c>
      <c r="G66" s="17">
        <v>2.436E-2</v>
      </c>
    </row>
    <row r="67" spans="2:7" customFormat="1" x14ac:dyDescent="0.25">
      <c r="B67" s="12">
        <v>2</v>
      </c>
      <c r="C67" s="12">
        <v>2165</v>
      </c>
      <c r="D67" s="6" t="s">
        <v>109</v>
      </c>
      <c r="E67" s="12">
        <v>2165</v>
      </c>
      <c r="F67" s="12">
        <v>2</v>
      </c>
      <c r="G67" s="17">
        <v>1.044E-2</v>
      </c>
    </row>
    <row r="68" spans="2:7" customFormat="1" x14ac:dyDescent="0.25">
      <c r="B68" s="12">
        <v>1</v>
      </c>
      <c r="C68" s="12">
        <v>7515</v>
      </c>
      <c r="D68" s="6" t="s">
        <v>98</v>
      </c>
      <c r="E68" s="12">
        <v>7515</v>
      </c>
      <c r="F68" s="12">
        <v>1</v>
      </c>
      <c r="G68" s="17">
        <v>5.2199999999999998E-3</v>
      </c>
    </row>
    <row r="69" spans="2:7" customFormat="1" x14ac:dyDescent="0.25">
      <c r="B69" s="12">
        <v>4</v>
      </c>
      <c r="C69" s="12">
        <v>6224</v>
      </c>
      <c r="D69" s="6" t="s">
        <v>277</v>
      </c>
      <c r="E69" s="12">
        <v>6224</v>
      </c>
      <c r="F69" s="12">
        <v>4</v>
      </c>
      <c r="G69" s="17">
        <v>4.3499999999999997E-2</v>
      </c>
    </row>
    <row r="70" spans="2:7" customFormat="1" x14ac:dyDescent="0.25">
      <c r="B70" s="12">
        <v>2</v>
      </c>
      <c r="C70" s="12">
        <v>7341</v>
      </c>
      <c r="D70" s="6" t="s">
        <v>168</v>
      </c>
      <c r="E70" s="12">
        <v>7341</v>
      </c>
      <c r="F70" s="12">
        <v>2</v>
      </c>
      <c r="G70" s="17">
        <v>1.044E-2</v>
      </c>
    </row>
    <row r="71" spans="2:7" customFormat="1" x14ac:dyDescent="0.25">
      <c r="B71" s="12">
        <v>5</v>
      </c>
      <c r="C71" s="12">
        <v>7213</v>
      </c>
      <c r="D71" s="6" t="s">
        <v>326</v>
      </c>
      <c r="E71" s="12">
        <v>7213</v>
      </c>
      <c r="F71" s="12">
        <v>5</v>
      </c>
      <c r="G71" s="17">
        <v>6.9599999999999995E-2</v>
      </c>
    </row>
    <row r="72" spans="2:7" customFormat="1" x14ac:dyDescent="0.25">
      <c r="B72" s="12">
        <v>3</v>
      </c>
      <c r="C72" s="12">
        <v>7213</v>
      </c>
      <c r="D72" s="6" t="s">
        <v>226</v>
      </c>
      <c r="E72" s="12">
        <v>7213</v>
      </c>
      <c r="F72" s="12">
        <v>3</v>
      </c>
      <c r="G72" s="17">
        <v>2.436E-2</v>
      </c>
    </row>
    <row r="73" spans="2:7" customFormat="1" x14ac:dyDescent="0.25">
      <c r="B73" s="12">
        <v>3</v>
      </c>
      <c r="C73" s="12">
        <v>3434</v>
      </c>
      <c r="D73" s="6" t="s">
        <v>210</v>
      </c>
      <c r="E73" s="12">
        <v>3434</v>
      </c>
      <c r="F73" s="12">
        <v>3</v>
      </c>
      <c r="G73" s="17">
        <v>2.436E-2</v>
      </c>
    </row>
    <row r="74" spans="2:7" customFormat="1" x14ac:dyDescent="0.25">
      <c r="B74" s="12" t="s">
        <v>331</v>
      </c>
      <c r="C74" s="12">
        <v>9212</v>
      </c>
      <c r="D74" s="6" t="s">
        <v>335</v>
      </c>
      <c r="E74" s="12">
        <v>9212</v>
      </c>
      <c r="F74" s="12" t="s">
        <v>331</v>
      </c>
      <c r="G74" s="17">
        <v>8.6999999999999994E-2</v>
      </c>
    </row>
    <row r="75" spans="2:7" customFormat="1" x14ac:dyDescent="0.25">
      <c r="B75" s="12">
        <v>2</v>
      </c>
      <c r="C75" s="12">
        <v>4214</v>
      </c>
      <c r="D75" s="6" t="s">
        <v>136</v>
      </c>
      <c r="E75" s="12">
        <v>4214</v>
      </c>
      <c r="F75" s="12">
        <v>2</v>
      </c>
      <c r="G75" s="17">
        <v>1.044E-2</v>
      </c>
    </row>
    <row r="76" spans="2:7" customFormat="1" x14ac:dyDescent="0.25">
      <c r="B76" s="12">
        <v>3</v>
      </c>
      <c r="C76" s="12">
        <v>5120</v>
      </c>
      <c r="D76" s="6" t="s">
        <v>211</v>
      </c>
      <c r="E76" s="12">
        <v>5120</v>
      </c>
      <c r="F76" s="12">
        <v>3</v>
      </c>
      <c r="G76" s="17">
        <v>2.436E-2</v>
      </c>
    </row>
    <row r="77" spans="2:7" customFormat="1" x14ac:dyDescent="0.25">
      <c r="B77" s="12">
        <v>2</v>
      </c>
      <c r="C77" s="12">
        <v>4413</v>
      </c>
      <c r="D77" s="6" t="s">
        <v>139</v>
      </c>
      <c r="E77" s="12">
        <v>4413</v>
      </c>
      <c r="F77" s="12">
        <v>2</v>
      </c>
      <c r="G77" s="17">
        <v>1.044E-2</v>
      </c>
    </row>
    <row r="78" spans="2:7" customFormat="1" x14ac:dyDescent="0.25">
      <c r="B78" s="12">
        <v>2</v>
      </c>
      <c r="C78" s="12">
        <v>1420</v>
      </c>
      <c r="D78" s="6" t="s">
        <v>102</v>
      </c>
      <c r="E78" s="12">
        <v>1420</v>
      </c>
      <c r="F78" s="12">
        <v>2</v>
      </c>
      <c r="G78" s="17">
        <v>1.044E-2</v>
      </c>
    </row>
    <row r="79" spans="2:7" customFormat="1" x14ac:dyDescent="0.25">
      <c r="B79" s="12">
        <v>2</v>
      </c>
      <c r="C79" s="12">
        <v>2652</v>
      </c>
      <c r="D79" s="6" t="s">
        <v>121</v>
      </c>
      <c r="E79" s="12">
        <v>2652</v>
      </c>
      <c r="F79" s="12">
        <v>2</v>
      </c>
      <c r="G79" s="17">
        <v>1.044E-2</v>
      </c>
    </row>
    <row r="80" spans="2:7" customFormat="1" x14ac:dyDescent="0.25">
      <c r="B80" s="12">
        <v>4</v>
      </c>
      <c r="C80" s="12">
        <v>8331</v>
      </c>
      <c r="D80" s="6" t="s">
        <v>288</v>
      </c>
      <c r="E80" s="12">
        <v>8331</v>
      </c>
      <c r="F80" s="12">
        <v>4</v>
      </c>
      <c r="G80" s="17">
        <v>4.3499999999999997E-2</v>
      </c>
    </row>
    <row r="81" spans="2:7" customFormat="1" x14ac:dyDescent="0.25">
      <c r="B81" s="12">
        <v>4</v>
      </c>
      <c r="C81" s="12">
        <v>8332</v>
      </c>
      <c r="D81" s="6" t="s">
        <v>289</v>
      </c>
      <c r="E81" s="12">
        <v>8332</v>
      </c>
      <c r="F81" s="12">
        <v>4</v>
      </c>
      <c r="G81" s="17">
        <v>4.3499999999999997E-2</v>
      </c>
    </row>
    <row r="82" spans="2:7" customFormat="1" x14ac:dyDescent="0.25">
      <c r="B82" s="12">
        <v>4</v>
      </c>
      <c r="C82" s="12">
        <v>8323</v>
      </c>
      <c r="D82" s="6" t="s">
        <v>286</v>
      </c>
      <c r="E82" s="12">
        <v>8323</v>
      </c>
      <c r="F82" s="12">
        <v>4</v>
      </c>
      <c r="G82" s="17">
        <v>4.3499999999999997E-2</v>
      </c>
    </row>
    <row r="83" spans="2:7" customFormat="1" x14ac:dyDescent="0.25">
      <c r="B83" s="12">
        <v>4</v>
      </c>
      <c r="C83" s="12">
        <v>8321</v>
      </c>
      <c r="D83" s="6" t="s">
        <v>285</v>
      </c>
      <c r="E83" s="12">
        <v>8321</v>
      </c>
      <c r="F83" s="12">
        <v>4</v>
      </c>
      <c r="G83" s="17">
        <v>4.3499999999999997E-2</v>
      </c>
    </row>
    <row r="84" spans="2:7" customFormat="1" x14ac:dyDescent="0.25">
      <c r="B84" s="12">
        <v>4</v>
      </c>
      <c r="C84" s="12">
        <v>8324</v>
      </c>
      <c r="D84" s="6" t="s">
        <v>287</v>
      </c>
      <c r="E84" s="12">
        <v>8324</v>
      </c>
      <c r="F84" s="12">
        <v>4</v>
      </c>
      <c r="G84" s="17">
        <v>4.3499999999999997E-2</v>
      </c>
    </row>
    <row r="85" spans="2:7" customFormat="1" x14ac:dyDescent="0.25">
      <c r="B85" s="12">
        <v>4</v>
      </c>
      <c r="C85" s="12">
        <v>9331</v>
      </c>
      <c r="D85" s="6" t="s">
        <v>293</v>
      </c>
      <c r="E85" s="12">
        <v>9331</v>
      </c>
      <c r="F85" s="12">
        <v>4</v>
      </c>
      <c r="G85" s="17">
        <v>4.3499999999999997E-2</v>
      </c>
    </row>
    <row r="86" spans="2:7" customFormat="1" x14ac:dyDescent="0.25">
      <c r="B86" s="12">
        <v>5</v>
      </c>
      <c r="C86" s="12">
        <v>7111</v>
      </c>
      <c r="D86" s="6" t="s">
        <v>317</v>
      </c>
      <c r="E86" s="12">
        <v>7111</v>
      </c>
      <c r="F86" s="12">
        <v>5</v>
      </c>
      <c r="G86" s="17">
        <v>6.9599999999999995E-2</v>
      </c>
    </row>
    <row r="87" spans="2:7" customFormat="1" x14ac:dyDescent="0.25">
      <c r="B87" s="12">
        <v>1</v>
      </c>
      <c r="C87" s="12">
        <v>2411</v>
      </c>
      <c r="D87" s="6" t="s">
        <v>48</v>
      </c>
      <c r="E87" s="12">
        <v>2411</v>
      </c>
      <c r="F87" s="12">
        <v>1</v>
      </c>
      <c r="G87" s="17">
        <v>5.2199999999999998E-3</v>
      </c>
    </row>
    <row r="88" spans="2:7" customFormat="1" x14ac:dyDescent="0.25">
      <c r="B88" s="12">
        <v>5</v>
      </c>
      <c r="C88" s="12">
        <v>3154</v>
      </c>
      <c r="D88" s="6" t="s">
        <v>310</v>
      </c>
      <c r="E88" s="12">
        <v>3154</v>
      </c>
      <c r="F88" s="12">
        <v>5</v>
      </c>
      <c r="G88" s="17">
        <v>6.9599999999999995E-2</v>
      </c>
    </row>
    <row r="89" spans="2:7" customFormat="1" x14ac:dyDescent="0.25">
      <c r="B89" s="12">
        <v>5</v>
      </c>
      <c r="C89" s="12">
        <v>4323</v>
      </c>
      <c r="D89" s="6" t="s">
        <v>314</v>
      </c>
      <c r="E89" s="12">
        <v>4323</v>
      </c>
      <c r="F89" s="12">
        <v>5</v>
      </c>
      <c r="G89" s="17">
        <v>6.9599999999999995E-2</v>
      </c>
    </row>
    <row r="90" spans="2:7" customFormat="1" x14ac:dyDescent="0.25">
      <c r="B90" s="12">
        <v>5</v>
      </c>
      <c r="C90" s="12">
        <v>3133</v>
      </c>
      <c r="D90" s="6" t="s">
        <v>309</v>
      </c>
      <c r="E90" s="12">
        <v>3133</v>
      </c>
      <c r="F90" s="12">
        <v>5</v>
      </c>
      <c r="G90" s="17">
        <v>6.9599999999999995E-2</v>
      </c>
    </row>
    <row r="91" spans="2:7" customFormat="1" x14ac:dyDescent="0.25">
      <c r="B91" s="12">
        <v>4</v>
      </c>
      <c r="C91" s="12">
        <v>3135</v>
      </c>
      <c r="D91" s="6" t="s">
        <v>265</v>
      </c>
      <c r="E91" s="12">
        <v>3135</v>
      </c>
      <c r="F91" s="12">
        <v>4</v>
      </c>
      <c r="G91" s="17">
        <v>4.3499999999999997E-2</v>
      </c>
    </row>
    <row r="92" spans="2:7" customFormat="1" x14ac:dyDescent="0.25">
      <c r="B92" s="12">
        <v>2</v>
      </c>
      <c r="C92" s="12">
        <v>2653</v>
      </c>
      <c r="D92" s="6" t="s">
        <v>122</v>
      </c>
      <c r="E92" s="12">
        <v>2653</v>
      </c>
      <c r="F92" s="12">
        <v>2</v>
      </c>
      <c r="G92" s="17">
        <v>1.044E-2</v>
      </c>
    </row>
    <row r="93" spans="2:7" customFormat="1" x14ac:dyDescent="0.25">
      <c r="B93" s="12">
        <v>2</v>
      </c>
      <c r="C93" s="12">
        <v>7533</v>
      </c>
      <c r="D93" s="6" t="s">
        <v>178</v>
      </c>
      <c r="E93" s="12">
        <v>7533</v>
      </c>
      <c r="F93" s="12">
        <v>2</v>
      </c>
      <c r="G93" s="17">
        <v>1.044E-2</v>
      </c>
    </row>
    <row r="94" spans="2:7" customFormat="1" x14ac:dyDescent="0.25">
      <c r="B94" s="12">
        <v>2</v>
      </c>
      <c r="C94" s="12">
        <v>6121</v>
      </c>
      <c r="D94" s="6" t="s">
        <v>153</v>
      </c>
      <c r="E94" s="12">
        <v>6121</v>
      </c>
      <c r="F94" s="12">
        <v>2</v>
      </c>
      <c r="G94" s="17">
        <v>1.044E-2</v>
      </c>
    </row>
    <row r="95" spans="2:7" customFormat="1" x14ac:dyDescent="0.25">
      <c r="B95" s="12">
        <v>2</v>
      </c>
      <c r="C95" s="12">
        <v>6123</v>
      </c>
      <c r="D95" s="6" t="s">
        <v>155</v>
      </c>
      <c r="E95" s="12">
        <v>6123</v>
      </c>
      <c r="F95" s="12">
        <v>2</v>
      </c>
      <c r="G95" s="17">
        <v>1.044E-2</v>
      </c>
    </row>
    <row r="96" spans="2:7" customFormat="1" x14ac:dyDescent="0.25">
      <c r="B96" s="12">
        <v>2</v>
      </c>
      <c r="C96" s="12">
        <v>6129</v>
      </c>
      <c r="D96" s="6" t="s">
        <v>354</v>
      </c>
      <c r="E96" s="12">
        <v>6129</v>
      </c>
      <c r="F96" s="12">
        <v>2</v>
      </c>
      <c r="G96" s="17">
        <v>1.044E-2</v>
      </c>
    </row>
    <row r="97" spans="2:7" customFormat="1" x14ac:dyDescent="0.25">
      <c r="B97" s="12">
        <v>5</v>
      </c>
      <c r="C97" s="12">
        <v>7125</v>
      </c>
      <c r="D97" s="6" t="s">
        <v>322</v>
      </c>
      <c r="E97" s="12">
        <v>7125</v>
      </c>
      <c r="F97" s="12">
        <v>5</v>
      </c>
      <c r="G97" s="17">
        <v>6.9599999999999995E-2</v>
      </c>
    </row>
    <row r="98" spans="2:7" customFormat="1" x14ac:dyDescent="0.25">
      <c r="B98" s="12">
        <v>1</v>
      </c>
      <c r="C98" s="12">
        <v>5164</v>
      </c>
      <c r="D98" s="6" t="s">
        <v>90</v>
      </c>
      <c r="E98" s="12">
        <v>5164</v>
      </c>
      <c r="F98" s="12">
        <v>1</v>
      </c>
      <c r="G98" s="17">
        <v>5.2199999999999998E-3</v>
      </c>
    </row>
    <row r="99" spans="2:7" customFormat="1" x14ac:dyDescent="0.25">
      <c r="B99" s="12">
        <v>1</v>
      </c>
      <c r="C99" s="12">
        <v>5311</v>
      </c>
      <c r="D99" s="6" t="s">
        <v>92</v>
      </c>
      <c r="E99" s="12">
        <v>5311</v>
      </c>
      <c r="F99" s="12">
        <v>1</v>
      </c>
      <c r="G99" s="17">
        <v>5.2199999999999998E-3</v>
      </c>
    </row>
    <row r="100" spans="2:7" customFormat="1" x14ac:dyDescent="0.25">
      <c r="B100" s="12">
        <v>1</v>
      </c>
      <c r="C100" s="12">
        <v>7352</v>
      </c>
      <c r="D100" s="6" t="s">
        <v>97</v>
      </c>
      <c r="E100" s="12">
        <v>7352</v>
      </c>
      <c r="F100" s="12">
        <v>1</v>
      </c>
      <c r="G100" s="17">
        <v>5.2199999999999998E-3</v>
      </c>
    </row>
    <row r="101" spans="2:7" customFormat="1" x14ac:dyDescent="0.25">
      <c r="B101" s="12">
        <v>3</v>
      </c>
      <c r="C101" s="12">
        <v>7352</v>
      </c>
      <c r="D101" s="6" t="s">
        <v>97</v>
      </c>
      <c r="E101" s="12">
        <v>7352</v>
      </c>
      <c r="F101" s="12">
        <v>3</v>
      </c>
      <c r="G101" s="17">
        <v>2.436E-2</v>
      </c>
    </row>
    <row r="102" spans="2:7" customFormat="1" x14ac:dyDescent="0.25">
      <c r="B102" s="12">
        <v>5</v>
      </c>
      <c r="C102" s="12">
        <v>3118</v>
      </c>
      <c r="D102" s="6" t="s">
        <v>308</v>
      </c>
      <c r="E102" s="12">
        <v>3118</v>
      </c>
      <c r="F102" s="12">
        <v>5</v>
      </c>
      <c r="G102" s="17">
        <v>6.9599999999999995E-2</v>
      </c>
    </row>
    <row r="103" spans="2:7" customFormat="1" x14ac:dyDescent="0.25">
      <c r="B103" s="12">
        <v>2</v>
      </c>
      <c r="C103" s="12">
        <v>3118</v>
      </c>
      <c r="D103" s="6" t="s">
        <v>127</v>
      </c>
      <c r="E103" s="12">
        <v>3118</v>
      </c>
      <c r="F103" s="12">
        <v>2</v>
      </c>
      <c r="G103" s="17">
        <v>1.044E-2</v>
      </c>
    </row>
    <row r="104" spans="2:7" customFormat="1" x14ac:dyDescent="0.25">
      <c r="B104" s="12">
        <v>1</v>
      </c>
      <c r="C104" s="12">
        <v>2512</v>
      </c>
      <c r="D104" s="6" t="s">
        <v>56</v>
      </c>
      <c r="E104" s="12">
        <v>2512</v>
      </c>
      <c r="F104" s="12">
        <v>1</v>
      </c>
      <c r="G104" s="17">
        <v>5.2199999999999998E-3</v>
      </c>
    </row>
    <row r="105" spans="2:7" customFormat="1" x14ac:dyDescent="0.25">
      <c r="B105" s="12">
        <v>1</v>
      </c>
      <c r="C105" s="12">
        <v>2513</v>
      </c>
      <c r="D105" s="6" t="s">
        <v>57</v>
      </c>
      <c r="E105" s="12">
        <v>2513</v>
      </c>
      <c r="F105" s="12">
        <v>1</v>
      </c>
      <c r="G105" s="17">
        <v>5.2199999999999998E-3</v>
      </c>
    </row>
    <row r="106" spans="2:7" customFormat="1" x14ac:dyDescent="0.25">
      <c r="B106" s="12">
        <v>5</v>
      </c>
      <c r="C106" s="12">
        <v>3355</v>
      </c>
      <c r="D106" s="6" t="s">
        <v>312</v>
      </c>
      <c r="E106" s="12">
        <v>3355</v>
      </c>
      <c r="F106" s="12">
        <v>5</v>
      </c>
      <c r="G106" s="17">
        <v>6.9599999999999995E-2</v>
      </c>
    </row>
    <row r="107" spans="2:7" customFormat="1" x14ac:dyDescent="0.25">
      <c r="B107" s="12">
        <v>3</v>
      </c>
      <c r="C107" s="12">
        <v>2265</v>
      </c>
      <c r="D107" s="6" t="s">
        <v>356</v>
      </c>
      <c r="E107" s="12">
        <v>2265</v>
      </c>
      <c r="F107" s="12">
        <v>3</v>
      </c>
      <c r="G107" s="17">
        <v>2.436E-2</v>
      </c>
    </row>
    <row r="108" spans="2:7" customFormat="1" x14ac:dyDescent="0.25">
      <c r="B108" s="12">
        <v>2</v>
      </c>
      <c r="C108" s="12">
        <v>2654</v>
      </c>
      <c r="D108" s="6" t="s">
        <v>123</v>
      </c>
      <c r="E108" s="12">
        <v>2654</v>
      </c>
      <c r="F108" s="12">
        <v>2</v>
      </c>
      <c r="G108" s="17">
        <v>1.044E-2</v>
      </c>
    </row>
    <row r="109" spans="2:7" customFormat="1" x14ac:dyDescent="0.25">
      <c r="B109" s="12">
        <v>2</v>
      </c>
      <c r="C109" s="12">
        <v>2166</v>
      </c>
      <c r="D109" s="6" t="s">
        <v>110</v>
      </c>
      <c r="E109" s="12">
        <v>2166</v>
      </c>
      <c r="F109" s="12">
        <v>2</v>
      </c>
      <c r="G109" s="17">
        <v>1.044E-2</v>
      </c>
    </row>
    <row r="110" spans="2:7" customFormat="1" x14ac:dyDescent="0.25">
      <c r="B110" s="12">
        <v>1</v>
      </c>
      <c r="C110" s="12">
        <v>2521</v>
      </c>
      <c r="D110" s="6" t="s">
        <v>59</v>
      </c>
      <c r="E110" s="12">
        <v>2521</v>
      </c>
      <c r="F110" s="12">
        <v>1</v>
      </c>
      <c r="G110" s="17">
        <v>5.2199999999999998E-3</v>
      </c>
    </row>
    <row r="111" spans="2:7" customFormat="1" x14ac:dyDescent="0.25">
      <c r="B111" s="12">
        <v>3</v>
      </c>
      <c r="C111" s="12">
        <v>3432</v>
      </c>
      <c r="D111" s="6" t="s">
        <v>208</v>
      </c>
      <c r="E111" s="12">
        <v>3432</v>
      </c>
      <c r="F111" s="12">
        <v>3</v>
      </c>
      <c r="G111" s="17">
        <v>2.436E-2</v>
      </c>
    </row>
    <row r="112" spans="2:7" customFormat="1" x14ac:dyDescent="0.25">
      <c r="B112" s="12">
        <v>3</v>
      </c>
      <c r="C112" s="12">
        <v>7522</v>
      </c>
      <c r="D112" s="6" t="s">
        <v>249</v>
      </c>
      <c r="E112" s="12">
        <v>7522</v>
      </c>
      <c r="F112" s="12">
        <v>3</v>
      </c>
      <c r="G112" s="17">
        <v>2.436E-2</v>
      </c>
    </row>
    <row r="113" spans="2:7" customFormat="1" x14ac:dyDescent="0.25">
      <c r="B113" s="12">
        <v>3</v>
      </c>
      <c r="C113" s="12">
        <v>7411</v>
      </c>
      <c r="D113" s="6" t="s">
        <v>244</v>
      </c>
      <c r="E113" s="12">
        <v>7411</v>
      </c>
      <c r="F113" s="12">
        <v>3</v>
      </c>
      <c r="G113" s="17">
        <v>2.436E-2</v>
      </c>
    </row>
    <row r="114" spans="2:7" customFormat="1" x14ac:dyDescent="0.25">
      <c r="B114" s="12">
        <v>2</v>
      </c>
      <c r="C114" s="12">
        <v>9321</v>
      </c>
      <c r="D114" s="6" t="s">
        <v>183</v>
      </c>
      <c r="E114" s="12">
        <v>9321</v>
      </c>
      <c r="F114" s="12">
        <v>2</v>
      </c>
      <c r="G114" s="17">
        <v>1.044E-2</v>
      </c>
    </row>
    <row r="115" spans="2:7" customFormat="1" x14ac:dyDescent="0.25">
      <c r="B115" s="12">
        <v>3</v>
      </c>
      <c r="C115" s="12">
        <v>7122</v>
      </c>
      <c r="D115" s="6" t="s">
        <v>349</v>
      </c>
      <c r="E115" s="12">
        <v>7122</v>
      </c>
      <c r="F115" s="12">
        <v>3</v>
      </c>
      <c r="G115" s="17">
        <v>2.436E-2</v>
      </c>
    </row>
    <row r="116" spans="2:7" customFormat="1" x14ac:dyDescent="0.25">
      <c r="B116" s="12">
        <v>2</v>
      </c>
      <c r="C116" s="12">
        <v>7323</v>
      </c>
      <c r="D116" s="6" t="s">
        <v>164</v>
      </c>
      <c r="E116" s="12">
        <v>7323</v>
      </c>
      <c r="F116" s="12">
        <v>2</v>
      </c>
      <c r="G116" s="17">
        <v>1.044E-2</v>
      </c>
    </row>
    <row r="117" spans="2:7" customFormat="1" x14ac:dyDescent="0.25">
      <c r="B117" s="12">
        <v>2</v>
      </c>
      <c r="C117" s="12">
        <v>3422</v>
      </c>
      <c r="D117" s="6" t="s">
        <v>133</v>
      </c>
      <c r="E117" s="12">
        <v>3422</v>
      </c>
      <c r="F117" s="12">
        <v>2</v>
      </c>
      <c r="G117" s="17">
        <v>1.044E-2</v>
      </c>
    </row>
    <row r="118" spans="2:7" customFormat="1" x14ac:dyDescent="0.25">
      <c r="B118" s="12">
        <v>2</v>
      </c>
      <c r="C118" s="12">
        <v>4227</v>
      </c>
      <c r="D118" s="6" t="s">
        <v>138</v>
      </c>
      <c r="E118" s="12">
        <v>4227</v>
      </c>
      <c r="F118" s="12">
        <v>2</v>
      </c>
      <c r="G118" s="17">
        <v>1.044E-2</v>
      </c>
    </row>
    <row r="119" spans="2:7" customFormat="1" x14ac:dyDescent="0.25">
      <c r="B119" s="12">
        <v>5</v>
      </c>
      <c r="C119" s="12">
        <v>5414</v>
      </c>
      <c r="D119" s="6" t="s">
        <v>316</v>
      </c>
      <c r="E119" s="12">
        <v>5414</v>
      </c>
      <c r="F119" s="12">
        <v>5</v>
      </c>
      <c r="G119" s="17">
        <v>6.9599999999999995E-2</v>
      </c>
    </row>
    <row r="120" spans="2:7" customFormat="1" x14ac:dyDescent="0.25">
      <c r="B120" s="12">
        <v>2</v>
      </c>
      <c r="C120" s="12">
        <v>2651</v>
      </c>
      <c r="D120" s="6" t="s">
        <v>120</v>
      </c>
      <c r="E120" s="12">
        <v>2651</v>
      </c>
      <c r="F120" s="12">
        <v>2</v>
      </c>
      <c r="G120" s="17">
        <v>1.044E-2</v>
      </c>
    </row>
    <row r="121" spans="2:7" customFormat="1" x14ac:dyDescent="0.25">
      <c r="B121" s="12">
        <v>1</v>
      </c>
      <c r="C121" s="12">
        <v>2351</v>
      </c>
      <c r="D121" s="6" t="s">
        <v>41</v>
      </c>
      <c r="E121" s="12">
        <v>2351</v>
      </c>
      <c r="F121" s="12">
        <v>1</v>
      </c>
      <c r="G121" s="17">
        <v>5.2199999999999998E-3</v>
      </c>
    </row>
    <row r="122" spans="2:7" customFormat="1" x14ac:dyDescent="0.25">
      <c r="B122" s="12">
        <v>2</v>
      </c>
      <c r="C122" s="12">
        <v>5142</v>
      </c>
      <c r="D122" s="6" t="s">
        <v>143</v>
      </c>
      <c r="E122" s="12">
        <v>5142</v>
      </c>
      <c r="F122" s="12">
        <v>2</v>
      </c>
      <c r="G122" s="17">
        <v>1.044E-2</v>
      </c>
    </row>
    <row r="123" spans="2:7" customFormat="1" x14ac:dyDescent="0.25">
      <c r="B123" s="12">
        <v>3</v>
      </c>
      <c r="C123" s="12">
        <v>7713</v>
      </c>
      <c r="D123" s="6" t="s">
        <v>252</v>
      </c>
      <c r="E123" s="12">
        <v>7713</v>
      </c>
      <c r="F123" s="12">
        <v>3</v>
      </c>
      <c r="G123" s="17">
        <v>2.436E-2</v>
      </c>
    </row>
    <row r="124" spans="2:7" customFormat="1" x14ac:dyDescent="0.25">
      <c r="B124" s="12">
        <v>2</v>
      </c>
      <c r="C124" s="12">
        <v>7312</v>
      </c>
      <c r="D124" s="6" t="s">
        <v>159</v>
      </c>
      <c r="E124" s="12">
        <v>7312</v>
      </c>
      <c r="F124" s="12">
        <v>2</v>
      </c>
      <c r="G124" s="17">
        <v>1.044E-2</v>
      </c>
    </row>
    <row r="125" spans="2:7" customFormat="1" x14ac:dyDescent="0.25">
      <c r="B125" s="12">
        <v>3</v>
      </c>
      <c r="C125" s="12">
        <v>2262</v>
      </c>
      <c r="D125" s="6" t="s">
        <v>194</v>
      </c>
      <c r="E125" s="12">
        <v>2262</v>
      </c>
      <c r="F125" s="12">
        <v>3</v>
      </c>
      <c r="G125" s="17">
        <v>2.436E-2</v>
      </c>
    </row>
    <row r="126" spans="2:7" customFormat="1" x14ac:dyDescent="0.25">
      <c r="B126" s="12">
        <v>1</v>
      </c>
      <c r="C126" s="12">
        <v>2633</v>
      </c>
      <c r="D126" s="6" t="s">
        <v>64</v>
      </c>
      <c r="E126" s="12">
        <v>2633</v>
      </c>
      <c r="F126" s="12">
        <v>1</v>
      </c>
      <c r="G126" s="17">
        <v>5.2199999999999998E-3</v>
      </c>
    </row>
    <row r="127" spans="2:7" customFormat="1" x14ac:dyDescent="0.25">
      <c r="B127" s="12">
        <v>1</v>
      </c>
      <c r="C127" s="12">
        <v>2111</v>
      </c>
      <c r="D127" s="6" t="s">
        <v>32</v>
      </c>
      <c r="E127" s="12">
        <v>2111</v>
      </c>
      <c r="F127" s="12">
        <v>1</v>
      </c>
      <c r="G127" s="17">
        <v>5.2199999999999998E-3</v>
      </c>
    </row>
    <row r="128" spans="2:7" customFormat="1" x14ac:dyDescent="0.25">
      <c r="B128" s="12">
        <v>3</v>
      </c>
      <c r="C128" s="12">
        <v>2264</v>
      </c>
      <c r="D128" s="6" t="s">
        <v>196</v>
      </c>
      <c r="E128" s="12">
        <v>2264</v>
      </c>
      <c r="F128" s="12">
        <v>3</v>
      </c>
      <c r="G128" s="17">
        <v>2.436E-2</v>
      </c>
    </row>
    <row r="129" spans="2:7" customFormat="1" x14ac:dyDescent="0.25">
      <c r="B129" s="12">
        <v>3</v>
      </c>
      <c r="C129" s="12">
        <v>2266</v>
      </c>
      <c r="D129" s="6" t="s">
        <v>197</v>
      </c>
      <c r="E129" s="12">
        <v>2266</v>
      </c>
      <c r="F129" s="12">
        <v>3</v>
      </c>
      <c r="G129" s="17">
        <v>2.436E-2</v>
      </c>
    </row>
    <row r="130" spans="2:7" customFormat="1" x14ac:dyDescent="0.25">
      <c r="B130" s="12">
        <v>3</v>
      </c>
      <c r="C130" s="12">
        <v>7126</v>
      </c>
      <c r="D130" s="6" t="s">
        <v>225</v>
      </c>
      <c r="E130" s="12">
        <v>7126</v>
      </c>
      <c r="F130" s="12">
        <v>3</v>
      </c>
      <c r="G130" s="17">
        <v>2.436E-2</v>
      </c>
    </row>
    <row r="131" spans="2:7" customFormat="1" x14ac:dyDescent="0.25">
      <c r="B131" s="12">
        <v>5</v>
      </c>
      <c r="C131" s="12">
        <v>7544</v>
      </c>
      <c r="D131" s="6" t="s">
        <v>330</v>
      </c>
      <c r="E131" s="12">
        <v>7544</v>
      </c>
      <c r="F131" s="12">
        <v>5</v>
      </c>
      <c r="G131" s="17">
        <v>6.9599999999999995E-2</v>
      </c>
    </row>
    <row r="132" spans="2:7" customFormat="1" x14ac:dyDescent="0.25">
      <c r="B132" s="12">
        <v>1</v>
      </c>
      <c r="C132" s="12">
        <v>2114</v>
      </c>
      <c r="D132" s="6" t="s">
        <v>34</v>
      </c>
      <c r="E132" s="12">
        <v>2114</v>
      </c>
      <c r="F132" s="12">
        <v>1</v>
      </c>
      <c r="G132" s="17">
        <v>5.2199999999999998E-3</v>
      </c>
    </row>
    <row r="133" spans="2:7" customFormat="1" x14ac:dyDescent="0.25">
      <c r="B133" s="12">
        <v>1</v>
      </c>
      <c r="C133" s="12">
        <v>4132</v>
      </c>
      <c r="D133" s="6" t="s">
        <v>82</v>
      </c>
      <c r="E133" s="12">
        <v>4132</v>
      </c>
      <c r="F133" s="12">
        <v>1</v>
      </c>
      <c r="G133" s="17">
        <v>5.2199999999999998E-3</v>
      </c>
    </row>
    <row r="134" spans="2:7" customFormat="1" x14ac:dyDescent="0.25">
      <c r="B134" s="12">
        <v>4</v>
      </c>
      <c r="C134" s="12">
        <v>8312</v>
      </c>
      <c r="D134" s="6" t="s">
        <v>284</v>
      </c>
      <c r="E134" s="12">
        <v>8312</v>
      </c>
      <c r="F134" s="12">
        <v>4</v>
      </c>
      <c r="G134" s="17">
        <v>4.3499999999999997E-2</v>
      </c>
    </row>
    <row r="135" spans="2:7" customFormat="1" x14ac:dyDescent="0.25">
      <c r="B135" s="12">
        <v>2</v>
      </c>
      <c r="C135" s="12">
        <v>5113</v>
      </c>
      <c r="D135" s="6" t="s">
        <v>140</v>
      </c>
      <c r="E135" s="12">
        <v>5113</v>
      </c>
      <c r="F135" s="12">
        <v>2</v>
      </c>
      <c r="G135" s="17">
        <v>1.044E-2</v>
      </c>
    </row>
    <row r="136" spans="2:7" customFormat="1" x14ac:dyDescent="0.25">
      <c r="B136" s="12">
        <v>1</v>
      </c>
      <c r="C136" s="12">
        <v>5113</v>
      </c>
      <c r="D136" s="6" t="s">
        <v>87</v>
      </c>
      <c r="E136" s="12">
        <v>5113</v>
      </c>
      <c r="F136" s="12">
        <v>1</v>
      </c>
      <c r="G136" s="17">
        <v>5.2199999999999998E-3</v>
      </c>
    </row>
    <row r="137" spans="2:7" customFormat="1" x14ac:dyDescent="0.25">
      <c r="B137" s="12">
        <v>3</v>
      </c>
      <c r="C137" s="12">
        <v>7222</v>
      </c>
      <c r="D137" s="6" t="s">
        <v>229</v>
      </c>
      <c r="E137" s="12">
        <v>7222</v>
      </c>
      <c r="F137" s="12">
        <v>3</v>
      </c>
      <c r="G137" s="17">
        <v>2.436E-2</v>
      </c>
    </row>
    <row r="138" spans="2:7" customFormat="1" x14ac:dyDescent="0.25">
      <c r="B138" s="12">
        <v>3</v>
      </c>
      <c r="C138" s="12">
        <v>7221</v>
      </c>
      <c r="D138" s="6" t="s">
        <v>228</v>
      </c>
      <c r="E138" s="12">
        <v>7221</v>
      </c>
      <c r="F138" s="12">
        <v>3</v>
      </c>
      <c r="G138" s="17">
        <v>2.436E-2</v>
      </c>
    </row>
    <row r="139" spans="2:7" customFormat="1" x14ac:dyDescent="0.25">
      <c r="B139" s="12">
        <v>3</v>
      </c>
      <c r="C139" s="12">
        <v>3251</v>
      </c>
      <c r="D139" s="6" t="s">
        <v>203</v>
      </c>
      <c r="E139" s="12">
        <v>3251</v>
      </c>
      <c r="F139" s="12">
        <v>3</v>
      </c>
      <c r="G139" s="17">
        <v>2.436E-2</v>
      </c>
    </row>
    <row r="140" spans="2:7" customFormat="1" x14ac:dyDescent="0.25">
      <c r="B140" s="12">
        <v>2</v>
      </c>
      <c r="C140" s="12">
        <v>7322</v>
      </c>
      <c r="D140" s="6" t="s">
        <v>163</v>
      </c>
      <c r="E140" s="12">
        <v>7322</v>
      </c>
      <c r="F140" s="12">
        <v>2</v>
      </c>
      <c r="G140" s="17">
        <v>1.044E-2</v>
      </c>
    </row>
    <row r="141" spans="2:7" customFormat="1" x14ac:dyDescent="0.25">
      <c r="B141" s="12">
        <v>5</v>
      </c>
      <c r="C141" s="12">
        <v>2149</v>
      </c>
      <c r="D141" s="6" t="s">
        <v>301</v>
      </c>
      <c r="E141" s="12">
        <v>2149</v>
      </c>
      <c r="F141" s="12">
        <v>5</v>
      </c>
      <c r="G141" s="17">
        <v>6.9599999999999995E-2</v>
      </c>
    </row>
    <row r="142" spans="2:7" customFormat="1" x14ac:dyDescent="0.25">
      <c r="B142" s="12">
        <v>5</v>
      </c>
      <c r="C142" s="12">
        <v>2144</v>
      </c>
      <c r="D142" s="6" t="s">
        <v>298</v>
      </c>
      <c r="E142" s="12">
        <v>2144</v>
      </c>
      <c r="F142" s="12">
        <v>5</v>
      </c>
      <c r="G142" s="17">
        <v>6.9599999999999995E-2</v>
      </c>
    </row>
    <row r="143" spans="2:7" customFormat="1" x14ac:dyDescent="0.25">
      <c r="B143" s="12">
        <v>5</v>
      </c>
      <c r="C143" s="12">
        <v>2145</v>
      </c>
      <c r="D143" s="6" t="s">
        <v>299</v>
      </c>
      <c r="E143" s="12">
        <v>2145</v>
      </c>
      <c r="F143" s="12">
        <v>5</v>
      </c>
      <c r="G143" s="17">
        <v>6.9599999999999995E-2</v>
      </c>
    </row>
    <row r="144" spans="2:7" customFormat="1" x14ac:dyDescent="0.25">
      <c r="B144" s="12">
        <v>3</v>
      </c>
      <c r="C144" s="12">
        <v>2149</v>
      </c>
      <c r="D144" s="6" t="s">
        <v>353</v>
      </c>
      <c r="E144" s="12">
        <v>2149</v>
      </c>
      <c r="F144" s="12">
        <v>3</v>
      </c>
      <c r="G144" s="17">
        <v>2.436E-2</v>
      </c>
    </row>
    <row r="145" spans="2:7" customFormat="1" x14ac:dyDescent="0.25">
      <c r="B145" s="12">
        <v>3</v>
      </c>
      <c r="C145" s="12">
        <v>2148</v>
      </c>
      <c r="D145" s="6" t="s">
        <v>352</v>
      </c>
      <c r="E145" s="12">
        <v>2148</v>
      </c>
      <c r="F145" s="12">
        <v>3</v>
      </c>
      <c r="G145" s="17">
        <v>2.436E-2</v>
      </c>
    </row>
    <row r="146" spans="2:7" customFormat="1" x14ac:dyDescent="0.25">
      <c r="B146" s="12">
        <v>5</v>
      </c>
      <c r="C146" s="12">
        <v>2142</v>
      </c>
      <c r="D146" s="6" t="s">
        <v>296</v>
      </c>
      <c r="E146" s="12">
        <v>2142</v>
      </c>
      <c r="F146" s="12">
        <v>5</v>
      </c>
      <c r="G146" s="17">
        <v>6.9599999999999995E-2</v>
      </c>
    </row>
    <row r="147" spans="2:7" customFormat="1" x14ac:dyDescent="0.25">
      <c r="B147" s="12">
        <v>5</v>
      </c>
      <c r="C147" s="12">
        <v>2146</v>
      </c>
      <c r="D147" s="6" t="s">
        <v>300</v>
      </c>
      <c r="E147" s="12">
        <v>2146</v>
      </c>
      <c r="F147" s="12">
        <v>5</v>
      </c>
      <c r="G147" s="17">
        <v>6.9599999999999995E-2</v>
      </c>
    </row>
    <row r="148" spans="2:7" customFormat="1" x14ac:dyDescent="0.25">
      <c r="B148" s="12">
        <v>4</v>
      </c>
      <c r="C148" s="12">
        <v>2153</v>
      </c>
      <c r="D148" s="6" t="s">
        <v>262</v>
      </c>
      <c r="E148" s="12">
        <v>2153</v>
      </c>
      <c r="F148" s="12">
        <v>4</v>
      </c>
      <c r="G148" s="17">
        <v>4.3499999999999997E-2</v>
      </c>
    </row>
    <row r="149" spans="2:7" customFormat="1" x14ac:dyDescent="0.25">
      <c r="B149" s="12">
        <v>4</v>
      </c>
      <c r="C149" s="12">
        <v>2151</v>
      </c>
      <c r="D149" s="6" t="s">
        <v>260</v>
      </c>
      <c r="E149" s="12">
        <v>2151</v>
      </c>
      <c r="F149" s="12">
        <v>4</v>
      </c>
      <c r="G149" s="17">
        <v>4.3499999999999997E-2</v>
      </c>
    </row>
    <row r="150" spans="2:7" customFormat="1" x14ac:dyDescent="0.25">
      <c r="B150" s="12">
        <v>4</v>
      </c>
      <c r="C150" s="12">
        <v>2152</v>
      </c>
      <c r="D150" s="6" t="s">
        <v>261</v>
      </c>
      <c r="E150" s="12">
        <v>2152</v>
      </c>
      <c r="F150" s="12">
        <v>4</v>
      </c>
      <c r="G150" s="17">
        <v>4.3499999999999997E-2</v>
      </c>
    </row>
    <row r="151" spans="2:7" customFormat="1" x14ac:dyDescent="0.25">
      <c r="B151" s="12">
        <v>1</v>
      </c>
      <c r="C151" s="12">
        <v>2141</v>
      </c>
      <c r="D151" s="6" t="s">
        <v>35</v>
      </c>
      <c r="E151" s="12">
        <v>2141</v>
      </c>
      <c r="F151" s="12">
        <v>1</v>
      </c>
      <c r="G151" s="17">
        <v>5.2199999999999998E-3</v>
      </c>
    </row>
    <row r="152" spans="2:7" customFormat="1" x14ac:dyDescent="0.25">
      <c r="B152" s="12">
        <v>3</v>
      </c>
      <c r="C152" s="12">
        <v>2141</v>
      </c>
      <c r="D152" s="6" t="s">
        <v>189</v>
      </c>
      <c r="E152" s="12">
        <v>2141</v>
      </c>
      <c r="F152" s="12">
        <v>3</v>
      </c>
      <c r="G152" s="17">
        <v>2.436E-2</v>
      </c>
    </row>
    <row r="153" spans="2:7" customFormat="1" x14ac:dyDescent="0.25">
      <c r="B153" s="12">
        <v>3</v>
      </c>
      <c r="C153" s="12">
        <v>2144</v>
      </c>
      <c r="D153" s="6" t="s">
        <v>190</v>
      </c>
      <c r="E153" s="12">
        <v>2144</v>
      </c>
      <c r="F153" s="12">
        <v>3</v>
      </c>
      <c r="G153" s="17">
        <v>2.436E-2</v>
      </c>
    </row>
    <row r="154" spans="2:7" customFormat="1" x14ac:dyDescent="0.25">
      <c r="B154" s="12">
        <v>5</v>
      </c>
      <c r="C154" s="12">
        <v>2143</v>
      </c>
      <c r="D154" s="6" t="s">
        <v>297</v>
      </c>
      <c r="E154" s="12">
        <v>2143</v>
      </c>
      <c r="F154" s="12">
        <v>5</v>
      </c>
      <c r="G154" s="17">
        <v>6.9599999999999995E-2</v>
      </c>
    </row>
    <row r="155" spans="2:7" customFormat="1" x14ac:dyDescent="0.25">
      <c r="B155" s="12">
        <v>3</v>
      </c>
      <c r="C155" s="12">
        <v>3257</v>
      </c>
      <c r="D155" s="6" t="s">
        <v>204</v>
      </c>
      <c r="E155" s="12">
        <v>3257</v>
      </c>
      <c r="F155" s="12">
        <v>3</v>
      </c>
      <c r="G155" s="17">
        <v>2.436E-2</v>
      </c>
    </row>
    <row r="156" spans="2:7" customFormat="1" x14ac:dyDescent="0.25">
      <c r="B156" s="12">
        <v>3</v>
      </c>
      <c r="C156" s="12">
        <v>7124</v>
      </c>
      <c r="D156" s="6" t="s">
        <v>348</v>
      </c>
      <c r="E156" s="12">
        <v>7124</v>
      </c>
      <c r="F156" s="12">
        <v>3</v>
      </c>
      <c r="G156" s="17">
        <v>2.436E-2</v>
      </c>
    </row>
    <row r="157" spans="2:7" customFormat="1" x14ac:dyDescent="0.25">
      <c r="B157" s="12">
        <v>3</v>
      </c>
      <c r="C157" s="12">
        <v>7413</v>
      </c>
      <c r="D157" s="6" t="s">
        <v>344</v>
      </c>
      <c r="E157" s="12">
        <v>7413</v>
      </c>
      <c r="F157" s="12">
        <v>3</v>
      </c>
      <c r="G157" s="17">
        <v>2.436E-2</v>
      </c>
    </row>
    <row r="158" spans="2:7" customFormat="1" x14ac:dyDescent="0.25">
      <c r="B158" s="12">
        <v>3</v>
      </c>
      <c r="C158" s="12">
        <v>7422</v>
      </c>
      <c r="D158" s="6" t="s">
        <v>246</v>
      </c>
      <c r="E158" s="12">
        <v>7422</v>
      </c>
      <c r="F158" s="12">
        <v>3</v>
      </c>
      <c r="G158" s="17">
        <v>2.436E-2</v>
      </c>
    </row>
    <row r="159" spans="2:7" customFormat="1" x14ac:dyDescent="0.25">
      <c r="B159" s="12">
        <v>4</v>
      </c>
      <c r="C159" s="12">
        <v>5164</v>
      </c>
      <c r="D159" s="6" t="s">
        <v>271</v>
      </c>
      <c r="E159" s="12">
        <v>5164</v>
      </c>
      <c r="F159" s="12">
        <v>4</v>
      </c>
      <c r="G159" s="17">
        <v>4.3499999999999997E-2</v>
      </c>
    </row>
    <row r="160" spans="2:7" customFormat="1" x14ac:dyDescent="0.25">
      <c r="B160" s="12">
        <v>2</v>
      </c>
      <c r="C160" s="12">
        <v>3423</v>
      </c>
      <c r="D160" s="6" t="s">
        <v>134</v>
      </c>
      <c r="E160" s="12">
        <v>3423</v>
      </c>
      <c r="F160" s="12">
        <v>2</v>
      </c>
      <c r="G160" s="17">
        <v>1.044E-2</v>
      </c>
    </row>
    <row r="161" spans="2:7" customFormat="1" x14ac:dyDescent="0.25">
      <c r="B161" s="12">
        <v>1</v>
      </c>
      <c r="C161" s="12">
        <v>2356</v>
      </c>
      <c r="D161" s="6" t="s">
        <v>46</v>
      </c>
      <c r="E161" s="12">
        <v>2356</v>
      </c>
      <c r="F161" s="12">
        <v>1</v>
      </c>
      <c r="G161" s="17">
        <v>5.2199999999999998E-3</v>
      </c>
    </row>
    <row r="162" spans="2:7" customFormat="1" x14ac:dyDescent="0.25">
      <c r="B162" s="12">
        <v>3</v>
      </c>
      <c r="C162" s="12">
        <v>7361</v>
      </c>
      <c r="D162" s="6" t="s">
        <v>238</v>
      </c>
      <c r="E162" s="12">
        <v>7361</v>
      </c>
      <c r="F162" s="12">
        <v>3</v>
      </c>
      <c r="G162" s="17">
        <v>2.436E-2</v>
      </c>
    </row>
    <row r="163" spans="2:7" customFormat="1" x14ac:dyDescent="0.25">
      <c r="B163" s="12">
        <v>3</v>
      </c>
      <c r="C163" s="12">
        <v>7113</v>
      </c>
      <c r="D163" s="6" t="s">
        <v>222</v>
      </c>
      <c r="E163" s="12">
        <v>7113</v>
      </c>
      <c r="F163" s="12">
        <v>3</v>
      </c>
      <c r="G163" s="17">
        <v>2.436E-2</v>
      </c>
    </row>
    <row r="164" spans="2:7" customFormat="1" x14ac:dyDescent="0.25">
      <c r="B164" s="12">
        <v>3</v>
      </c>
      <c r="C164" s="12">
        <v>9122</v>
      </c>
      <c r="D164" s="6" t="s">
        <v>254</v>
      </c>
      <c r="E164" s="12">
        <v>9122</v>
      </c>
      <c r="F164" s="12">
        <v>3</v>
      </c>
      <c r="G164" s="17">
        <v>2.436E-2</v>
      </c>
    </row>
    <row r="165" spans="2:7" customFormat="1" x14ac:dyDescent="0.25">
      <c r="B165" s="12">
        <v>2</v>
      </c>
      <c r="C165" s="12">
        <v>9121</v>
      </c>
      <c r="D165" s="6" t="s">
        <v>181</v>
      </c>
      <c r="E165" s="12">
        <v>9121</v>
      </c>
      <c r="F165" s="12">
        <v>2</v>
      </c>
      <c r="G165" s="17">
        <v>1.044E-2</v>
      </c>
    </row>
    <row r="166" spans="2:7" customFormat="1" x14ac:dyDescent="0.25">
      <c r="B166" s="12">
        <v>2</v>
      </c>
      <c r="C166" s="12">
        <v>9626</v>
      </c>
      <c r="D166" s="6" t="s">
        <v>185</v>
      </c>
      <c r="E166" s="12">
        <v>9626</v>
      </c>
      <c r="F166" s="12">
        <v>2</v>
      </c>
      <c r="G166" s="17">
        <v>1.044E-2</v>
      </c>
    </row>
    <row r="167" spans="2:7" customFormat="1" x14ac:dyDescent="0.25">
      <c r="B167" s="12">
        <v>5</v>
      </c>
      <c r="C167" s="12">
        <v>7133</v>
      </c>
      <c r="D167" s="6" t="s">
        <v>323</v>
      </c>
      <c r="E167" s="12">
        <v>7133</v>
      </c>
      <c r="F167" s="12">
        <v>5</v>
      </c>
      <c r="G167" s="17">
        <v>6.9599999999999995E-2</v>
      </c>
    </row>
    <row r="168" spans="2:7" customFormat="1" x14ac:dyDescent="0.25">
      <c r="B168" s="12" t="s">
        <v>331</v>
      </c>
      <c r="C168" s="12">
        <v>9123</v>
      </c>
      <c r="D168" s="6" t="s">
        <v>334</v>
      </c>
      <c r="E168" s="12">
        <v>9123</v>
      </c>
      <c r="F168" s="12" t="s">
        <v>331</v>
      </c>
      <c r="G168" s="17">
        <v>8.6999999999999994E-2</v>
      </c>
    </row>
    <row r="169" spans="2:7" customFormat="1" x14ac:dyDescent="0.25">
      <c r="B169" s="12">
        <v>2</v>
      </c>
      <c r="C169" s="12">
        <v>2656</v>
      </c>
      <c r="D169" s="6" t="s">
        <v>125</v>
      </c>
      <c r="E169" s="12">
        <v>2656</v>
      </c>
      <c r="F169" s="12">
        <v>2</v>
      </c>
      <c r="G169" s="17">
        <v>1.044E-2</v>
      </c>
    </row>
    <row r="170" spans="2:7" customFormat="1" x14ac:dyDescent="0.25">
      <c r="B170" s="12">
        <v>4</v>
      </c>
      <c r="C170" s="12">
        <v>8311</v>
      </c>
      <c r="D170" s="6" t="s">
        <v>283</v>
      </c>
      <c r="E170" s="12">
        <v>8311</v>
      </c>
      <c r="F170" s="12">
        <v>4</v>
      </c>
      <c r="G170" s="17">
        <v>4.3499999999999997E-2</v>
      </c>
    </row>
    <row r="171" spans="2:7" customFormat="1" x14ac:dyDescent="0.25">
      <c r="B171" s="12">
        <v>4</v>
      </c>
      <c r="C171" s="12">
        <v>3151</v>
      </c>
      <c r="D171" s="6" t="s">
        <v>266</v>
      </c>
      <c r="E171" s="12">
        <v>3151</v>
      </c>
      <c r="F171" s="12">
        <v>4</v>
      </c>
      <c r="G171" s="17">
        <v>4.3499999999999997E-2</v>
      </c>
    </row>
    <row r="172" spans="2:7" customFormat="1" x14ac:dyDescent="0.25">
      <c r="B172" s="12">
        <v>4</v>
      </c>
      <c r="C172" s="12">
        <v>7127</v>
      </c>
      <c r="D172" s="6" t="s">
        <v>278</v>
      </c>
      <c r="E172" s="12">
        <v>7127</v>
      </c>
      <c r="F172" s="12">
        <v>4</v>
      </c>
      <c r="G172" s="17">
        <v>4.3499999999999997E-2</v>
      </c>
    </row>
    <row r="173" spans="2:7" customFormat="1" x14ac:dyDescent="0.25">
      <c r="B173" s="12">
        <v>3</v>
      </c>
      <c r="C173" s="12">
        <v>7233</v>
      </c>
      <c r="D173" s="6" t="s">
        <v>234</v>
      </c>
      <c r="E173" s="12">
        <v>7233</v>
      </c>
      <c r="F173" s="12">
        <v>3</v>
      </c>
      <c r="G173" s="17">
        <v>2.436E-2</v>
      </c>
    </row>
    <row r="174" spans="2:7" customFormat="1" x14ac:dyDescent="0.25">
      <c r="B174" s="12">
        <v>3</v>
      </c>
      <c r="C174" s="12">
        <v>7231</v>
      </c>
      <c r="D174" s="6" t="s">
        <v>232</v>
      </c>
      <c r="E174" s="12">
        <v>7231</v>
      </c>
      <c r="F174" s="12">
        <v>3</v>
      </c>
      <c r="G174" s="17">
        <v>2.436E-2</v>
      </c>
    </row>
    <row r="175" spans="2:7" customFormat="1" x14ac:dyDescent="0.25">
      <c r="B175" s="12">
        <v>3</v>
      </c>
      <c r="C175" s="12">
        <v>7232</v>
      </c>
      <c r="D175" s="6" t="s">
        <v>233</v>
      </c>
      <c r="E175" s="12">
        <v>7232</v>
      </c>
      <c r="F175" s="12">
        <v>3</v>
      </c>
      <c r="G175" s="17">
        <v>2.436E-2</v>
      </c>
    </row>
    <row r="176" spans="2:7" customFormat="1" x14ac:dyDescent="0.25">
      <c r="B176" s="12">
        <v>4</v>
      </c>
      <c r="C176" s="12">
        <v>2212</v>
      </c>
      <c r="D176" s="6" t="s">
        <v>263</v>
      </c>
      <c r="E176" s="12">
        <v>2212</v>
      </c>
      <c r="F176" s="12">
        <v>4</v>
      </c>
      <c r="G176" s="17">
        <v>4.3499999999999997E-2</v>
      </c>
    </row>
    <row r="177" spans="2:7" customFormat="1" x14ac:dyDescent="0.25">
      <c r="B177" s="12">
        <v>5</v>
      </c>
      <c r="C177" s="12">
        <v>2212</v>
      </c>
      <c r="D177" s="6" t="s">
        <v>303</v>
      </c>
      <c r="E177" s="12">
        <v>2212</v>
      </c>
      <c r="F177" s="12">
        <v>5</v>
      </c>
      <c r="G177" s="17">
        <v>6.9599999999999995E-2</v>
      </c>
    </row>
    <row r="178" spans="2:7" customFormat="1" x14ac:dyDescent="0.25">
      <c r="B178" s="12">
        <v>5</v>
      </c>
      <c r="C178" s="12">
        <v>2212</v>
      </c>
      <c r="D178" s="6" t="s">
        <v>304</v>
      </c>
      <c r="E178" s="12">
        <v>2212</v>
      </c>
      <c r="F178" s="12">
        <v>5</v>
      </c>
      <c r="G178" s="17">
        <v>6.9599999999999995E-2</v>
      </c>
    </row>
    <row r="179" spans="2:7" customFormat="1" x14ac:dyDescent="0.25">
      <c r="B179" s="12">
        <v>3</v>
      </c>
      <c r="C179" s="12">
        <v>2211</v>
      </c>
      <c r="D179" s="6" t="s">
        <v>191</v>
      </c>
      <c r="E179" s="12">
        <v>2211</v>
      </c>
      <c r="F179" s="12">
        <v>3</v>
      </c>
      <c r="G179" s="17">
        <v>2.436E-2</v>
      </c>
    </row>
    <row r="180" spans="2:7" customFormat="1" x14ac:dyDescent="0.25">
      <c r="B180" s="12">
        <v>3</v>
      </c>
      <c r="C180" s="12">
        <v>2212</v>
      </c>
      <c r="D180" s="6" t="s">
        <v>192</v>
      </c>
      <c r="E180" s="12">
        <v>2212</v>
      </c>
      <c r="F180" s="12">
        <v>3</v>
      </c>
      <c r="G180" s="17">
        <v>2.436E-2</v>
      </c>
    </row>
    <row r="181" spans="2:7" customFormat="1" x14ac:dyDescent="0.25">
      <c r="B181" s="12">
        <v>4</v>
      </c>
      <c r="C181" s="12">
        <v>9621</v>
      </c>
      <c r="D181" s="6" t="s">
        <v>294</v>
      </c>
      <c r="E181" s="12">
        <v>9621</v>
      </c>
      <c r="F181" s="12">
        <v>4</v>
      </c>
      <c r="G181" s="17">
        <v>4.3499999999999997E-2</v>
      </c>
    </row>
    <row r="182" spans="2:7" customFormat="1" x14ac:dyDescent="0.25">
      <c r="B182" s="12">
        <v>2</v>
      </c>
      <c r="C182" s="12">
        <v>5131</v>
      </c>
      <c r="D182" s="6" t="s">
        <v>141</v>
      </c>
      <c r="E182" s="12">
        <v>5131</v>
      </c>
      <c r="F182" s="12">
        <v>2</v>
      </c>
      <c r="G182" s="17">
        <v>1.044E-2</v>
      </c>
    </row>
    <row r="183" spans="2:7" customFormat="1" x14ac:dyDescent="0.25">
      <c r="B183" s="12">
        <v>1</v>
      </c>
      <c r="C183" s="12">
        <v>2112</v>
      </c>
      <c r="D183" s="6" t="s">
        <v>33</v>
      </c>
      <c r="E183" s="12">
        <v>2112</v>
      </c>
      <c r="F183" s="12">
        <v>1</v>
      </c>
      <c r="G183" s="17">
        <v>5.2199999999999998E-3</v>
      </c>
    </row>
    <row r="184" spans="2:7" customFormat="1" x14ac:dyDescent="0.25">
      <c r="B184" s="12">
        <v>2</v>
      </c>
      <c r="C184" s="12">
        <v>5241</v>
      </c>
      <c r="D184" s="6" t="s">
        <v>145</v>
      </c>
      <c r="E184" s="12">
        <v>5241</v>
      </c>
      <c r="F184" s="12">
        <v>2</v>
      </c>
      <c r="G184" s="17">
        <v>1.044E-2</v>
      </c>
    </row>
    <row r="185" spans="2:7" customFormat="1" x14ac:dyDescent="0.25">
      <c r="B185" s="12">
        <v>5</v>
      </c>
      <c r="C185" s="12">
        <v>7211</v>
      </c>
      <c r="D185" s="6" t="s">
        <v>324</v>
      </c>
      <c r="E185" s="12">
        <v>7211</v>
      </c>
      <c r="F185" s="12">
        <v>5</v>
      </c>
      <c r="G185" s="17">
        <v>6.9599999999999995E-2</v>
      </c>
    </row>
    <row r="186" spans="2:7" customFormat="1" x14ac:dyDescent="0.25">
      <c r="B186" s="12">
        <v>5</v>
      </c>
      <c r="C186" s="12">
        <v>7214</v>
      </c>
      <c r="D186" s="6" t="s">
        <v>327</v>
      </c>
      <c r="E186" s="12">
        <v>7214</v>
      </c>
      <c r="F186" s="12">
        <v>5</v>
      </c>
      <c r="G186" s="17">
        <v>6.9599999999999995E-2</v>
      </c>
    </row>
    <row r="187" spans="2:7" customFormat="1" x14ac:dyDescent="0.25">
      <c r="B187" s="12">
        <v>3</v>
      </c>
      <c r="C187" s="12">
        <v>2261</v>
      </c>
      <c r="D187" s="6" t="s">
        <v>193</v>
      </c>
      <c r="E187" s="12">
        <v>2261</v>
      </c>
      <c r="F187" s="12">
        <v>3</v>
      </c>
      <c r="G187" s="17">
        <v>2.436E-2</v>
      </c>
    </row>
    <row r="188" spans="2:7" customFormat="1" x14ac:dyDescent="0.25">
      <c r="B188" s="12">
        <v>5</v>
      </c>
      <c r="C188" s="12">
        <v>7119</v>
      </c>
      <c r="D188" s="6" t="s">
        <v>320</v>
      </c>
      <c r="E188" s="12">
        <v>7119</v>
      </c>
      <c r="F188" s="12">
        <v>5</v>
      </c>
      <c r="G188" s="17">
        <v>6.9599999999999995E-2</v>
      </c>
    </row>
    <row r="189" spans="2:7" customFormat="1" x14ac:dyDescent="0.25">
      <c r="B189" s="12">
        <v>2</v>
      </c>
      <c r="C189" s="12">
        <v>3339</v>
      </c>
      <c r="D189" s="6" t="s">
        <v>131</v>
      </c>
      <c r="E189" s="12">
        <v>3339</v>
      </c>
      <c r="F189" s="12">
        <v>2</v>
      </c>
      <c r="G189" s="17">
        <v>1.044E-2</v>
      </c>
    </row>
    <row r="190" spans="2:7" customFormat="1" x14ac:dyDescent="0.25">
      <c r="B190" s="12">
        <v>3</v>
      </c>
      <c r="C190" s="12">
        <v>3211</v>
      </c>
      <c r="D190" s="6" t="s">
        <v>202</v>
      </c>
      <c r="E190" s="12">
        <v>3211</v>
      </c>
      <c r="F190" s="12">
        <v>3</v>
      </c>
      <c r="G190" s="17">
        <v>2.436E-2</v>
      </c>
    </row>
    <row r="191" spans="2:7" customFormat="1" x14ac:dyDescent="0.25">
      <c r="B191" s="12">
        <v>4</v>
      </c>
      <c r="C191" s="12">
        <v>3134</v>
      </c>
      <c r="D191" s="6" t="s">
        <v>264</v>
      </c>
      <c r="E191" s="12">
        <v>3134</v>
      </c>
      <c r="F191" s="12">
        <v>4</v>
      </c>
      <c r="G191" s="17">
        <v>4.3499999999999997E-2</v>
      </c>
    </row>
    <row r="192" spans="2:7" customFormat="1" x14ac:dyDescent="0.25">
      <c r="B192" s="12">
        <v>1</v>
      </c>
      <c r="C192" s="12">
        <v>4131</v>
      </c>
      <c r="D192" s="6" t="s">
        <v>81</v>
      </c>
      <c r="E192" s="12">
        <v>4131</v>
      </c>
      <c r="F192" s="12">
        <v>1</v>
      </c>
      <c r="G192" s="17">
        <v>5.2199999999999998E-3</v>
      </c>
    </row>
    <row r="193" spans="2:7" customFormat="1" x14ac:dyDescent="0.25">
      <c r="B193" s="12">
        <v>4</v>
      </c>
      <c r="C193" s="12">
        <v>8344</v>
      </c>
      <c r="D193" s="6" t="s">
        <v>292</v>
      </c>
      <c r="E193" s="12">
        <v>8344</v>
      </c>
      <c r="F193" s="12">
        <v>4</v>
      </c>
      <c r="G193" s="17">
        <v>4.3499999999999997E-2</v>
      </c>
    </row>
    <row r="194" spans="2:7" customFormat="1" x14ac:dyDescent="0.25">
      <c r="B194" s="12">
        <v>3</v>
      </c>
      <c r="C194" s="12">
        <v>3132</v>
      </c>
      <c r="D194" s="6" t="s">
        <v>200</v>
      </c>
      <c r="E194" s="12">
        <v>3132</v>
      </c>
      <c r="F194" s="12">
        <v>3</v>
      </c>
      <c r="G194" s="17">
        <v>2.436E-2</v>
      </c>
    </row>
    <row r="195" spans="2:7" customFormat="1" x14ac:dyDescent="0.25">
      <c r="B195" s="12">
        <v>2</v>
      </c>
      <c r="C195" s="12">
        <v>7514</v>
      </c>
      <c r="D195" s="6" t="s">
        <v>175</v>
      </c>
      <c r="E195" s="12">
        <v>7514</v>
      </c>
      <c r="F195" s="12">
        <v>2</v>
      </c>
      <c r="G195" s="17">
        <v>1.044E-2</v>
      </c>
    </row>
    <row r="196" spans="2:7" customFormat="1" x14ac:dyDescent="0.25">
      <c r="B196" s="12">
        <v>2</v>
      </c>
      <c r="C196" s="12">
        <v>7513</v>
      </c>
      <c r="D196" s="6" t="s">
        <v>174</v>
      </c>
      <c r="E196" s="12">
        <v>7513</v>
      </c>
      <c r="F196" s="12">
        <v>2</v>
      </c>
      <c r="G196" s="17">
        <v>1.044E-2</v>
      </c>
    </row>
    <row r="197" spans="2:7" customFormat="1" x14ac:dyDescent="0.25">
      <c r="B197" s="12">
        <v>3</v>
      </c>
      <c r="C197" s="12">
        <v>7521</v>
      </c>
      <c r="D197" s="6" t="s">
        <v>248</v>
      </c>
      <c r="E197" s="12">
        <v>7521</v>
      </c>
      <c r="F197" s="12">
        <v>3</v>
      </c>
      <c r="G197" s="17">
        <v>2.436E-2</v>
      </c>
    </row>
    <row r="198" spans="2:7" customFormat="1" x14ac:dyDescent="0.25">
      <c r="B198" s="12">
        <v>5</v>
      </c>
      <c r="C198" s="12">
        <v>7114</v>
      </c>
      <c r="D198" s="6" t="s">
        <v>319</v>
      </c>
      <c r="E198" s="12">
        <v>7114</v>
      </c>
      <c r="F198" s="12">
        <v>5</v>
      </c>
      <c r="G198" s="17">
        <v>6.9599999999999995E-2</v>
      </c>
    </row>
    <row r="199" spans="2:7" customFormat="1" x14ac:dyDescent="0.25">
      <c r="B199" s="12">
        <v>3</v>
      </c>
      <c r="C199" s="12">
        <v>2267</v>
      </c>
      <c r="D199" s="6" t="s">
        <v>198</v>
      </c>
      <c r="E199" s="12">
        <v>2267</v>
      </c>
      <c r="F199" s="12">
        <v>3</v>
      </c>
      <c r="G199" s="17">
        <v>2.436E-2</v>
      </c>
    </row>
    <row r="200" spans="2:7" customFormat="1" x14ac:dyDescent="0.25">
      <c r="B200" s="12">
        <v>3</v>
      </c>
      <c r="C200" s="12">
        <v>7362</v>
      </c>
      <c r="D200" s="6" t="s">
        <v>239</v>
      </c>
      <c r="E200" s="12">
        <v>7362</v>
      </c>
      <c r="F200" s="12">
        <v>3</v>
      </c>
      <c r="G200" s="17">
        <v>2.436E-2</v>
      </c>
    </row>
    <row r="201" spans="2:7" customFormat="1" x14ac:dyDescent="0.25">
      <c r="B201" s="12">
        <v>2</v>
      </c>
      <c r="C201" s="12">
        <v>3332</v>
      </c>
      <c r="D201" s="6" t="s">
        <v>130</v>
      </c>
      <c r="E201" s="12">
        <v>3332</v>
      </c>
      <c r="F201" s="12">
        <v>2</v>
      </c>
      <c r="G201" s="17">
        <v>1.044E-2</v>
      </c>
    </row>
    <row r="202" spans="2:7" customFormat="1" x14ac:dyDescent="0.25">
      <c r="B202" s="12">
        <v>2</v>
      </c>
      <c r="C202" s="12">
        <v>9129</v>
      </c>
      <c r="D202" s="6" t="s">
        <v>182</v>
      </c>
      <c r="E202" s="12">
        <v>9129</v>
      </c>
      <c r="F202" s="12">
        <v>2</v>
      </c>
      <c r="G202" s="17">
        <v>1.044E-2</v>
      </c>
    </row>
    <row r="203" spans="2:7" customFormat="1" x14ac:dyDescent="0.25">
      <c r="B203" s="12">
        <v>2</v>
      </c>
      <c r="C203" s="12">
        <v>9629</v>
      </c>
      <c r="D203" s="6" t="s">
        <v>186</v>
      </c>
      <c r="E203" s="12">
        <v>9629</v>
      </c>
      <c r="F203" s="12">
        <v>2</v>
      </c>
      <c r="G203" s="17">
        <v>1.044E-2</v>
      </c>
    </row>
    <row r="204" spans="2:7" customFormat="1" x14ac:dyDescent="0.25">
      <c r="B204" s="12">
        <v>1</v>
      </c>
      <c r="C204" s="12">
        <v>2359</v>
      </c>
      <c r="D204" s="6" t="s">
        <v>47</v>
      </c>
      <c r="E204" s="12">
        <v>2359</v>
      </c>
      <c r="F204" s="12">
        <v>1</v>
      </c>
      <c r="G204" s="17">
        <v>5.2199999999999998E-3</v>
      </c>
    </row>
    <row r="205" spans="2:7" customFormat="1" x14ac:dyDescent="0.25">
      <c r="B205" s="12">
        <v>3</v>
      </c>
      <c r="C205" s="12">
        <v>2269</v>
      </c>
      <c r="D205" s="6" t="s">
        <v>199</v>
      </c>
      <c r="E205" s="12">
        <v>2269</v>
      </c>
      <c r="F205" s="12">
        <v>3</v>
      </c>
      <c r="G205" s="17">
        <v>2.436E-2</v>
      </c>
    </row>
    <row r="206" spans="2:7" customFormat="1" x14ac:dyDescent="0.25">
      <c r="B206" s="12">
        <v>1</v>
      </c>
      <c r="C206" s="12">
        <v>2355</v>
      </c>
      <c r="D206" s="6" t="s">
        <v>45</v>
      </c>
      <c r="E206" s="12">
        <v>2355</v>
      </c>
      <c r="F206" s="12">
        <v>1</v>
      </c>
      <c r="G206" s="17">
        <v>5.2199999999999998E-3</v>
      </c>
    </row>
    <row r="207" spans="2:7" customFormat="1" x14ac:dyDescent="0.25">
      <c r="B207" s="12">
        <v>1</v>
      </c>
      <c r="C207" s="12">
        <v>2353</v>
      </c>
      <c r="D207" s="6" t="s">
        <v>43</v>
      </c>
      <c r="E207" s="12">
        <v>2353</v>
      </c>
      <c r="F207" s="12">
        <v>1</v>
      </c>
      <c r="G207" s="17">
        <v>5.2199999999999998E-3</v>
      </c>
    </row>
    <row r="208" spans="2:7" customFormat="1" x14ac:dyDescent="0.25">
      <c r="B208" s="12">
        <v>1</v>
      </c>
      <c r="C208" s="12">
        <v>2354</v>
      </c>
      <c r="D208" s="6" t="s">
        <v>44</v>
      </c>
      <c r="E208" s="12">
        <v>2354</v>
      </c>
      <c r="F208" s="12">
        <v>1</v>
      </c>
      <c r="G208" s="17">
        <v>5.2199999999999998E-3</v>
      </c>
    </row>
    <row r="209" spans="2:7" customFormat="1" x14ac:dyDescent="0.25">
      <c r="B209" s="12">
        <v>3</v>
      </c>
      <c r="C209" s="12">
        <v>3259</v>
      </c>
      <c r="D209" s="6" t="s">
        <v>206</v>
      </c>
      <c r="E209" s="12">
        <v>3259</v>
      </c>
      <c r="F209" s="12">
        <v>3</v>
      </c>
      <c r="G209" s="17">
        <v>2.436E-2</v>
      </c>
    </row>
    <row r="210" spans="2:7" customFormat="1" x14ac:dyDescent="0.25">
      <c r="B210" s="12">
        <v>2</v>
      </c>
      <c r="C210" s="12">
        <v>7333</v>
      </c>
      <c r="D210" s="6" t="s">
        <v>167</v>
      </c>
      <c r="E210" s="12">
        <v>7333</v>
      </c>
      <c r="F210" s="12">
        <v>2</v>
      </c>
      <c r="G210" s="17">
        <v>1.044E-2</v>
      </c>
    </row>
    <row r="211" spans="2:7" customFormat="1" x14ac:dyDescent="0.25">
      <c r="B211" s="12">
        <v>3</v>
      </c>
      <c r="C211" s="12">
        <v>5169</v>
      </c>
      <c r="D211" s="6" t="s">
        <v>213</v>
      </c>
      <c r="E211" s="12">
        <v>5169</v>
      </c>
      <c r="F211" s="12">
        <v>3</v>
      </c>
      <c r="G211" s="17">
        <v>2.436E-2</v>
      </c>
    </row>
    <row r="212" spans="2:7" customFormat="1" x14ac:dyDescent="0.25">
      <c r="B212" s="12">
        <v>2</v>
      </c>
      <c r="C212" s="12">
        <v>5249</v>
      </c>
      <c r="D212" s="6" t="s">
        <v>150</v>
      </c>
      <c r="E212" s="12">
        <v>5249</v>
      </c>
      <c r="F212" s="12">
        <v>2</v>
      </c>
      <c r="G212" s="17">
        <v>1.044E-2</v>
      </c>
    </row>
    <row r="213" spans="2:7" customFormat="1" x14ac:dyDescent="0.25">
      <c r="B213" s="12">
        <v>2</v>
      </c>
      <c r="C213" s="12">
        <v>7512</v>
      </c>
      <c r="D213" s="6" t="s">
        <v>173</v>
      </c>
      <c r="E213" s="12">
        <v>7512</v>
      </c>
      <c r="F213" s="12">
        <v>2</v>
      </c>
      <c r="G213" s="17">
        <v>1.044E-2</v>
      </c>
    </row>
    <row r="214" spans="2:7" customFormat="1" x14ac:dyDescent="0.25">
      <c r="B214" s="12">
        <v>2</v>
      </c>
      <c r="C214" s="12">
        <v>7532</v>
      </c>
      <c r="D214" s="6" t="s">
        <v>177</v>
      </c>
      <c r="E214" s="12">
        <v>7532</v>
      </c>
      <c r="F214" s="12">
        <v>2</v>
      </c>
      <c r="G214" s="17">
        <v>1.044E-2</v>
      </c>
    </row>
    <row r="215" spans="2:7" customFormat="1" x14ac:dyDescent="0.25">
      <c r="B215" s="12">
        <v>2</v>
      </c>
      <c r="C215" s="12">
        <v>5141</v>
      </c>
      <c r="D215" s="6" t="s">
        <v>355</v>
      </c>
      <c r="E215" s="12">
        <v>5141</v>
      </c>
      <c r="F215" s="12">
        <v>2</v>
      </c>
      <c r="G215" s="17">
        <v>1.044E-2</v>
      </c>
    </row>
    <row r="216" spans="2:7" customFormat="1" x14ac:dyDescent="0.25">
      <c r="B216" s="12">
        <v>2</v>
      </c>
      <c r="C216" s="12">
        <v>2642</v>
      </c>
      <c r="D216" s="6" t="s">
        <v>119</v>
      </c>
      <c r="E216" s="12">
        <v>2642</v>
      </c>
      <c r="F216" s="12">
        <v>2</v>
      </c>
      <c r="G216" s="17">
        <v>1.044E-2</v>
      </c>
    </row>
    <row r="217" spans="2:7" customFormat="1" x14ac:dyDescent="0.25">
      <c r="B217" s="12">
        <v>5</v>
      </c>
      <c r="C217" s="12">
        <v>7419</v>
      </c>
      <c r="D217" s="6" t="s">
        <v>328</v>
      </c>
      <c r="E217" s="12">
        <v>7419</v>
      </c>
      <c r="F217" s="12">
        <v>5</v>
      </c>
      <c r="G217" s="17">
        <v>6.9599999999999995E-2</v>
      </c>
    </row>
    <row r="218" spans="2:7" customFormat="1" x14ac:dyDescent="0.25">
      <c r="B218" s="12">
        <v>3</v>
      </c>
      <c r="C218" s="12">
        <v>5163</v>
      </c>
      <c r="D218" s="6" t="s">
        <v>212</v>
      </c>
      <c r="E218" s="12">
        <v>5163</v>
      </c>
      <c r="F218" s="12">
        <v>3</v>
      </c>
      <c r="G218" s="17">
        <v>2.436E-2</v>
      </c>
    </row>
    <row r="219" spans="2:7" customFormat="1" x14ac:dyDescent="0.25">
      <c r="B219" s="12">
        <v>4</v>
      </c>
      <c r="C219" s="12">
        <v>9622</v>
      </c>
      <c r="D219" s="6" t="s">
        <v>295</v>
      </c>
      <c r="E219" s="12">
        <v>9622</v>
      </c>
      <c r="F219" s="12">
        <v>4</v>
      </c>
      <c r="G219" s="17">
        <v>4.3499999999999997E-2</v>
      </c>
    </row>
    <row r="220" spans="2:7" customFormat="1" x14ac:dyDescent="0.25">
      <c r="B220" s="12">
        <v>3</v>
      </c>
      <c r="C220" s="12">
        <v>6340</v>
      </c>
      <c r="D220" s="6" t="s">
        <v>221</v>
      </c>
      <c r="E220" s="12">
        <v>6340</v>
      </c>
      <c r="F220" s="12">
        <v>3</v>
      </c>
      <c r="G220" s="17">
        <v>2.436E-2</v>
      </c>
    </row>
    <row r="221" spans="2:7" customFormat="1" x14ac:dyDescent="0.25">
      <c r="B221" s="12">
        <v>4</v>
      </c>
      <c r="C221" s="12">
        <v>6222</v>
      </c>
      <c r="D221" s="6" t="s">
        <v>275</v>
      </c>
      <c r="E221" s="12">
        <v>6222</v>
      </c>
      <c r="F221" s="12">
        <v>4</v>
      </c>
      <c r="G221" s="17">
        <v>4.3499999999999997E-2</v>
      </c>
    </row>
    <row r="222" spans="2:7" customFormat="1" x14ac:dyDescent="0.25">
      <c r="B222" s="12">
        <v>4</v>
      </c>
      <c r="C222" s="12">
        <v>6223</v>
      </c>
      <c r="D222" s="6" t="s">
        <v>276</v>
      </c>
      <c r="E222" s="12">
        <v>6223</v>
      </c>
      <c r="F222" s="12">
        <v>4</v>
      </c>
      <c r="G222" s="17">
        <v>4.3499999999999997E-2</v>
      </c>
    </row>
    <row r="223" spans="2:7" customFormat="1" x14ac:dyDescent="0.25">
      <c r="B223" s="12">
        <v>4</v>
      </c>
      <c r="C223" s="12">
        <v>3153</v>
      </c>
      <c r="D223" s="6" t="s">
        <v>268</v>
      </c>
      <c r="E223" s="12">
        <v>3153</v>
      </c>
      <c r="F223" s="12">
        <v>4</v>
      </c>
      <c r="G223" s="17">
        <v>4.3499999999999997E-2</v>
      </c>
    </row>
    <row r="224" spans="2:7" customFormat="1" x14ac:dyDescent="0.25">
      <c r="B224" s="12">
        <v>4</v>
      </c>
      <c r="C224" s="12">
        <v>7131</v>
      </c>
      <c r="D224" s="6" t="s">
        <v>279</v>
      </c>
      <c r="E224" s="12">
        <v>7131</v>
      </c>
      <c r="F224" s="12">
        <v>4</v>
      </c>
      <c r="G224" s="17">
        <v>4.3499999999999997E-2</v>
      </c>
    </row>
    <row r="225" spans="2:7" customFormat="1" x14ac:dyDescent="0.25">
      <c r="B225" s="12">
        <v>2</v>
      </c>
      <c r="C225" s="12">
        <v>7321</v>
      </c>
      <c r="D225" s="6" t="s">
        <v>162</v>
      </c>
      <c r="E225" s="12">
        <v>7321</v>
      </c>
      <c r="F225" s="12">
        <v>2</v>
      </c>
      <c r="G225" s="17">
        <v>1.044E-2</v>
      </c>
    </row>
    <row r="226" spans="2:7" customFormat="1" x14ac:dyDescent="0.25">
      <c r="B226" s="12">
        <v>2</v>
      </c>
      <c r="C226" s="12">
        <v>1420</v>
      </c>
      <c r="D226" s="6" t="s">
        <v>103</v>
      </c>
      <c r="E226" s="12">
        <v>1420</v>
      </c>
      <c r="F226" s="12">
        <v>2</v>
      </c>
      <c r="G226" s="17">
        <v>1.044E-2</v>
      </c>
    </row>
    <row r="227" spans="2:7" customFormat="1" x14ac:dyDescent="0.25">
      <c r="B227" s="12">
        <v>1</v>
      </c>
      <c r="C227" s="12">
        <v>9411</v>
      </c>
      <c r="D227" s="6" t="s">
        <v>99</v>
      </c>
      <c r="E227" s="12">
        <v>9411</v>
      </c>
      <c r="F227" s="12">
        <v>1</v>
      </c>
      <c r="G227" s="17">
        <v>5.2199999999999998E-3</v>
      </c>
    </row>
    <row r="228" spans="2:7" customFormat="1" x14ac:dyDescent="0.25">
      <c r="B228" s="12">
        <v>3</v>
      </c>
      <c r="C228" s="12">
        <v>7516</v>
      </c>
      <c r="D228" s="6" t="s">
        <v>247</v>
      </c>
      <c r="E228" s="12">
        <v>7516</v>
      </c>
      <c r="F228" s="12">
        <v>3</v>
      </c>
      <c r="G228" s="17">
        <v>2.436E-2</v>
      </c>
    </row>
    <row r="229" spans="2:7" customFormat="1" x14ac:dyDescent="0.25">
      <c r="B229" s="12">
        <v>2</v>
      </c>
      <c r="C229" s="12">
        <v>6130</v>
      </c>
      <c r="D229" s="6" t="s">
        <v>156</v>
      </c>
      <c r="E229" s="12">
        <v>6130</v>
      </c>
      <c r="F229" s="12">
        <v>2</v>
      </c>
      <c r="G229" s="17">
        <v>1.044E-2</v>
      </c>
    </row>
    <row r="230" spans="2:7" customFormat="1" x14ac:dyDescent="0.25">
      <c r="B230" s="12">
        <v>1</v>
      </c>
      <c r="C230" s="12">
        <v>2423</v>
      </c>
      <c r="D230" s="6" t="s">
        <v>53</v>
      </c>
      <c r="E230" s="12">
        <v>2423</v>
      </c>
      <c r="F230" s="12">
        <v>1</v>
      </c>
      <c r="G230" s="17">
        <v>5.2199999999999998E-3</v>
      </c>
    </row>
    <row r="231" spans="2:7" customFormat="1" x14ac:dyDescent="0.25">
      <c r="B231" s="12">
        <v>3</v>
      </c>
      <c r="C231" s="12">
        <v>2133</v>
      </c>
      <c r="D231" s="6" t="s">
        <v>188</v>
      </c>
      <c r="E231" s="12">
        <v>2133</v>
      </c>
      <c r="F231" s="12">
        <v>3</v>
      </c>
      <c r="G231" s="17">
        <v>2.436E-2</v>
      </c>
    </row>
    <row r="232" spans="2:7" customFormat="1" x14ac:dyDescent="0.25">
      <c r="B232" s="2">
        <v>2</v>
      </c>
      <c r="C232" s="12">
        <v>2431</v>
      </c>
      <c r="D232" s="6" t="s">
        <v>113</v>
      </c>
      <c r="E232" s="12">
        <v>2431</v>
      </c>
      <c r="F232" s="2">
        <v>2</v>
      </c>
      <c r="G232" s="17">
        <v>1.044E-2</v>
      </c>
    </row>
    <row r="233" spans="2:7" customFormat="1" x14ac:dyDescent="0.25">
      <c r="B233" s="12">
        <v>2</v>
      </c>
      <c r="C233" s="12">
        <v>2230</v>
      </c>
      <c r="D233" s="6" t="s">
        <v>111</v>
      </c>
      <c r="E233" s="12">
        <v>2230</v>
      </c>
      <c r="F233" s="12">
        <v>2</v>
      </c>
      <c r="G233" s="17">
        <v>1.044E-2</v>
      </c>
    </row>
    <row r="234" spans="2:7" customFormat="1" x14ac:dyDescent="0.25">
      <c r="B234" s="12">
        <v>2</v>
      </c>
      <c r="C234" s="12">
        <v>2432</v>
      </c>
      <c r="D234" s="6" t="s">
        <v>114</v>
      </c>
      <c r="E234" s="12">
        <v>2432</v>
      </c>
      <c r="F234" s="12">
        <v>2</v>
      </c>
      <c r="G234" s="17">
        <v>1.044E-2</v>
      </c>
    </row>
    <row r="235" spans="2:7" customFormat="1" x14ac:dyDescent="0.25">
      <c r="B235" s="12">
        <v>2</v>
      </c>
      <c r="C235" s="12">
        <v>2432</v>
      </c>
      <c r="D235" s="6" t="s">
        <v>114</v>
      </c>
      <c r="E235" s="12">
        <v>2432</v>
      </c>
      <c r="F235" s="12">
        <v>2</v>
      </c>
      <c r="G235" s="17">
        <v>1.044E-2</v>
      </c>
    </row>
    <row r="236" spans="2:7" customFormat="1" x14ac:dyDescent="0.25">
      <c r="B236" s="12">
        <v>3</v>
      </c>
      <c r="C236" s="12">
        <v>2263</v>
      </c>
      <c r="D236" s="6" t="s">
        <v>195</v>
      </c>
      <c r="E236" s="12">
        <v>2263</v>
      </c>
      <c r="F236" s="12">
        <v>3</v>
      </c>
      <c r="G236" s="17">
        <v>2.436E-2</v>
      </c>
    </row>
    <row r="237" spans="2:7" customFormat="1" x14ac:dyDescent="0.25">
      <c r="B237" s="12">
        <v>2</v>
      </c>
      <c r="C237" s="12">
        <v>2434</v>
      </c>
      <c r="D237" s="6" t="s">
        <v>116</v>
      </c>
      <c r="E237" s="12">
        <v>2434</v>
      </c>
      <c r="F237" s="12">
        <v>2</v>
      </c>
      <c r="G237" s="17">
        <v>1.044E-2</v>
      </c>
    </row>
    <row r="238" spans="2:7" customFormat="1" x14ac:dyDescent="0.25">
      <c r="B238" s="12">
        <v>2</v>
      </c>
      <c r="C238" s="12">
        <v>2433</v>
      </c>
      <c r="D238" s="6" t="s">
        <v>115</v>
      </c>
      <c r="E238" s="12">
        <v>2433</v>
      </c>
      <c r="F238" s="12">
        <v>2</v>
      </c>
      <c r="G238" s="17">
        <v>1.044E-2</v>
      </c>
    </row>
    <row r="239" spans="2:7" customFormat="1" x14ac:dyDescent="0.25">
      <c r="B239" s="12">
        <v>1</v>
      </c>
      <c r="C239" s="12">
        <v>2635</v>
      </c>
      <c r="D239" s="6" t="s">
        <v>66</v>
      </c>
      <c r="E239" s="12">
        <v>2635</v>
      </c>
      <c r="F239" s="12">
        <v>1</v>
      </c>
      <c r="G239" s="17">
        <v>5.2199999999999998E-3</v>
      </c>
    </row>
    <row r="240" spans="2:7" customFormat="1" x14ac:dyDescent="0.25">
      <c r="B240" s="12">
        <v>5</v>
      </c>
      <c r="C240" s="12">
        <v>2635</v>
      </c>
      <c r="D240" s="6" t="s">
        <v>306</v>
      </c>
      <c r="E240" s="12">
        <v>2635</v>
      </c>
      <c r="F240" s="12">
        <v>5</v>
      </c>
      <c r="G240" s="17">
        <v>6.9599999999999995E-2</v>
      </c>
    </row>
    <row r="241" spans="2:7" customFormat="1" x14ac:dyDescent="0.25">
      <c r="B241" s="12">
        <v>2</v>
      </c>
      <c r="C241" s="12">
        <v>2619</v>
      </c>
      <c r="D241" s="6" t="s">
        <v>117</v>
      </c>
      <c r="E241" s="12">
        <v>2619</v>
      </c>
      <c r="F241" s="12">
        <v>2</v>
      </c>
      <c r="G241" s="17">
        <v>1.044E-2</v>
      </c>
    </row>
    <row r="242" spans="2:7" customFormat="1" x14ac:dyDescent="0.25">
      <c r="B242" s="12">
        <v>5</v>
      </c>
      <c r="C242" s="12">
        <v>2619</v>
      </c>
      <c r="D242" s="6" t="s">
        <v>305</v>
      </c>
      <c r="E242" s="12">
        <v>2619</v>
      </c>
      <c r="F242" s="12">
        <v>5</v>
      </c>
      <c r="G242" s="17">
        <v>6.9599999999999995E-2</v>
      </c>
    </row>
    <row r="243" spans="2:7" customFormat="1" x14ac:dyDescent="0.25">
      <c r="B243" s="12">
        <v>1</v>
      </c>
      <c r="C243" s="12">
        <v>2424</v>
      </c>
      <c r="D243" s="6" t="s">
        <v>54</v>
      </c>
      <c r="E243" s="12">
        <v>2424</v>
      </c>
      <c r="F243" s="12">
        <v>1</v>
      </c>
      <c r="G243" s="17">
        <v>5.2199999999999998E-3</v>
      </c>
    </row>
    <row r="244" spans="2:7" customFormat="1" x14ac:dyDescent="0.25">
      <c r="B244" s="12">
        <v>1</v>
      </c>
      <c r="C244" s="12">
        <v>2422</v>
      </c>
      <c r="D244" s="6" t="s">
        <v>52</v>
      </c>
      <c r="E244" s="12">
        <v>2422</v>
      </c>
      <c r="F244" s="12">
        <v>1</v>
      </c>
      <c r="G244" s="17">
        <v>5.2199999999999998E-3</v>
      </c>
    </row>
    <row r="245" spans="2:7" customFormat="1" x14ac:dyDescent="0.25">
      <c r="B245" s="12">
        <v>1</v>
      </c>
      <c r="C245" s="12">
        <v>2523</v>
      </c>
      <c r="D245" s="6" t="s">
        <v>61</v>
      </c>
      <c r="E245" s="12">
        <v>2523</v>
      </c>
      <c r="F245" s="12">
        <v>1</v>
      </c>
      <c r="G245" s="17">
        <v>5.2199999999999998E-3</v>
      </c>
    </row>
    <row r="246" spans="2:7" customFormat="1" x14ac:dyDescent="0.25">
      <c r="B246" s="12">
        <v>1</v>
      </c>
      <c r="C246" s="12">
        <v>2636</v>
      </c>
      <c r="D246" s="6" t="s">
        <v>67</v>
      </c>
      <c r="E246" s="12">
        <v>2636</v>
      </c>
      <c r="F246" s="12">
        <v>1</v>
      </c>
      <c r="G246" s="17">
        <v>5.2199999999999998E-3</v>
      </c>
    </row>
    <row r="247" spans="2:7" customFormat="1" x14ac:dyDescent="0.25">
      <c r="B247" s="12">
        <v>1</v>
      </c>
      <c r="C247" s="12">
        <v>2352</v>
      </c>
      <c r="D247" s="6" t="s">
        <v>42</v>
      </c>
      <c r="E247" s="12">
        <v>2352</v>
      </c>
      <c r="F247" s="12">
        <v>1</v>
      </c>
      <c r="G247" s="17">
        <v>5.2199999999999998E-3</v>
      </c>
    </row>
    <row r="248" spans="2:7" customFormat="1" x14ac:dyDescent="0.25">
      <c r="B248" s="12">
        <v>1</v>
      </c>
      <c r="C248" s="12">
        <v>2341</v>
      </c>
      <c r="D248" s="6" t="s">
        <v>39</v>
      </c>
      <c r="E248" s="12">
        <v>2341</v>
      </c>
      <c r="F248" s="12">
        <v>1</v>
      </c>
      <c r="G248" s="17">
        <v>5.2199999999999998E-3</v>
      </c>
    </row>
    <row r="249" spans="2:7" customFormat="1" x14ac:dyDescent="0.25">
      <c r="B249" s="12">
        <v>1</v>
      </c>
      <c r="C249" s="12">
        <v>2330</v>
      </c>
      <c r="D249" s="6" t="s">
        <v>38</v>
      </c>
      <c r="E249" s="12">
        <v>2330</v>
      </c>
      <c r="F249" s="12">
        <v>1</v>
      </c>
      <c r="G249" s="17">
        <v>5.2199999999999998E-3</v>
      </c>
    </row>
    <row r="250" spans="2:7" customFormat="1" x14ac:dyDescent="0.25">
      <c r="B250" s="12">
        <v>1</v>
      </c>
      <c r="C250" s="12">
        <v>2310</v>
      </c>
      <c r="D250" s="6" t="s">
        <v>36</v>
      </c>
      <c r="E250" s="12">
        <v>2310</v>
      </c>
      <c r="F250" s="12">
        <v>1</v>
      </c>
      <c r="G250" s="17">
        <v>5.2199999999999998E-3</v>
      </c>
    </row>
    <row r="251" spans="2:7" customFormat="1" x14ac:dyDescent="0.25">
      <c r="B251" s="12">
        <v>1</v>
      </c>
      <c r="C251" s="12">
        <v>2320</v>
      </c>
      <c r="D251" s="6" t="s">
        <v>37</v>
      </c>
      <c r="E251" s="12">
        <v>2320</v>
      </c>
      <c r="F251" s="12">
        <v>1</v>
      </c>
      <c r="G251" s="17">
        <v>5.2199999999999998E-3</v>
      </c>
    </row>
    <row r="252" spans="2:7" customFormat="1" x14ac:dyDescent="0.25">
      <c r="B252" s="12">
        <v>1</v>
      </c>
      <c r="C252" s="12">
        <v>2342</v>
      </c>
      <c r="D252" s="6" t="s">
        <v>40</v>
      </c>
      <c r="E252" s="12">
        <v>2342</v>
      </c>
      <c r="F252" s="12">
        <v>1</v>
      </c>
      <c r="G252" s="17">
        <v>5.2199999999999998E-3</v>
      </c>
    </row>
    <row r="253" spans="2:7" customFormat="1" x14ac:dyDescent="0.25">
      <c r="B253" s="12">
        <v>1</v>
      </c>
      <c r="C253" s="12">
        <v>2514</v>
      </c>
      <c r="D253" s="6" t="s">
        <v>58</v>
      </c>
      <c r="E253" s="12">
        <v>2514</v>
      </c>
      <c r="F253" s="12">
        <v>1</v>
      </c>
      <c r="G253" s="17">
        <v>5.2199999999999998E-3</v>
      </c>
    </row>
    <row r="254" spans="2:7" customFormat="1" x14ac:dyDescent="0.25">
      <c r="B254" s="12">
        <v>1</v>
      </c>
      <c r="C254" s="12">
        <v>2634</v>
      </c>
      <c r="D254" s="6" t="s">
        <v>65</v>
      </c>
      <c r="E254" s="12">
        <v>2634</v>
      </c>
      <c r="F254" s="12">
        <v>1</v>
      </c>
      <c r="G254" s="17">
        <v>5.2199999999999998E-3</v>
      </c>
    </row>
    <row r="255" spans="2:7" customFormat="1" x14ac:dyDescent="0.25">
      <c r="B255" s="12">
        <v>3</v>
      </c>
      <c r="C255" s="12">
        <v>7224</v>
      </c>
      <c r="D255" s="6" t="s">
        <v>231</v>
      </c>
      <c r="E255" s="12">
        <v>7224</v>
      </c>
      <c r="F255" s="12">
        <v>3</v>
      </c>
      <c r="G255" s="17">
        <v>2.436E-2</v>
      </c>
    </row>
    <row r="256" spans="2:7" customFormat="1" x14ac:dyDescent="0.25">
      <c r="B256" s="12">
        <v>2</v>
      </c>
      <c r="C256" s="12">
        <v>2113</v>
      </c>
      <c r="D256" s="6" t="s">
        <v>105</v>
      </c>
      <c r="E256" s="12">
        <v>2113</v>
      </c>
      <c r="F256" s="12">
        <v>2</v>
      </c>
      <c r="G256" s="17">
        <v>1.044E-2</v>
      </c>
    </row>
    <row r="257" spans="2:7" customFormat="1" x14ac:dyDescent="0.25">
      <c r="B257" s="12">
        <v>5</v>
      </c>
      <c r="C257" s="12">
        <v>3211</v>
      </c>
      <c r="D257" s="6" t="s">
        <v>311</v>
      </c>
      <c r="E257" s="12">
        <v>3211</v>
      </c>
      <c r="F257" s="12">
        <v>5</v>
      </c>
      <c r="G257" s="17">
        <v>6.9599999999999995E-2</v>
      </c>
    </row>
    <row r="258" spans="2:7" customFormat="1" x14ac:dyDescent="0.25">
      <c r="B258" s="12">
        <v>2</v>
      </c>
      <c r="C258" s="12">
        <v>4212</v>
      </c>
      <c r="D258" s="6" t="s">
        <v>135</v>
      </c>
      <c r="E258" s="12">
        <v>4212</v>
      </c>
      <c r="F258" s="12">
        <v>2</v>
      </c>
      <c r="G258" s="17">
        <v>1.044E-2</v>
      </c>
    </row>
    <row r="259" spans="2:7" customFormat="1" x14ac:dyDescent="0.25">
      <c r="B259" s="12" t="s">
        <v>331</v>
      </c>
      <c r="C259" s="12">
        <v>9611</v>
      </c>
      <c r="D259" s="6" t="s">
        <v>340</v>
      </c>
      <c r="E259" s="12">
        <v>9611</v>
      </c>
      <c r="F259" s="12" t="s">
        <v>331</v>
      </c>
      <c r="G259" s="17">
        <v>8.6999999999999994E-2</v>
      </c>
    </row>
    <row r="260" spans="2:7" customFormat="1" x14ac:dyDescent="0.25">
      <c r="B260" s="12">
        <v>2</v>
      </c>
      <c r="C260" s="12">
        <v>7311</v>
      </c>
      <c r="D260" s="6" t="s">
        <v>158</v>
      </c>
      <c r="E260" s="12">
        <v>7311</v>
      </c>
      <c r="F260" s="12">
        <v>2</v>
      </c>
      <c r="G260" s="17">
        <v>1.044E-2</v>
      </c>
    </row>
    <row r="261" spans="2:7" customFormat="1" x14ac:dyDescent="0.25">
      <c r="B261" s="12">
        <v>3</v>
      </c>
      <c r="C261" s="12">
        <v>7234</v>
      </c>
      <c r="D261" s="6" t="s">
        <v>235</v>
      </c>
      <c r="E261" s="12">
        <v>7234</v>
      </c>
      <c r="F261" s="12">
        <v>3</v>
      </c>
      <c r="G261" s="17">
        <v>2.436E-2</v>
      </c>
    </row>
    <row r="262" spans="2:7" customFormat="1" x14ac:dyDescent="0.25">
      <c r="B262" s="12">
        <v>3</v>
      </c>
      <c r="C262" s="12">
        <v>7123</v>
      </c>
      <c r="D262" s="6" t="s">
        <v>224</v>
      </c>
      <c r="E262" s="12">
        <v>7123</v>
      </c>
      <c r="F262" s="12">
        <v>3</v>
      </c>
      <c r="G262" s="17">
        <v>2.436E-2</v>
      </c>
    </row>
    <row r="263" spans="2:7" customFormat="1" x14ac:dyDescent="0.25">
      <c r="B263" s="12">
        <v>2</v>
      </c>
      <c r="C263" s="12">
        <v>7316</v>
      </c>
      <c r="D263" s="6" t="s">
        <v>161</v>
      </c>
      <c r="E263" s="12">
        <v>7316</v>
      </c>
      <c r="F263" s="12">
        <v>2</v>
      </c>
      <c r="G263" s="17">
        <v>1.044E-2</v>
      </c>
    </row>
    <row r="264" spans="2:7" customFormat="1" x14ac:dyDescent="0.25">
      <c r="B264" s="12">
        <v>2</v>
      </c>
      <c r="C264" s="12">
        <v>7531</v>
      </c>
      <c r="D264" s="6" t="s">
        <v>176</v>
      </c>
      <c r="E264" s="12">
        <v>7531</v>
      </c>
      <c r="F264" s="12">
        <v>2</v>
      </c>
      <c r="G264" s="17">
        <v>1.044E-2</v>
      </c>
    </row>
    <row r="265" spans="2:7" customFormat="1" x14ac:dyDescent="0.25">
      <c r="B265" s="12">
        <v>1</v>
      </c>
      <c r="C265" s="12">
        <v>2632</v>
      </c>
      <c r="D265" s="6" t="s">
        <v>63</v>
      </c>
      <c r="E265" s="12">
        <v>2632</v>
      </c>
      <c r="F265" s="12">
        <v>1</v>
      </c>
      <c r="G265" s="17">
        <v>5.2199999999999998E-3</v>
      </c>
    </row>
    <row r="266" spans="2:7" customFormat="1" x14ac:dyDescent="0.25">
      <c r="B266" s="12">
        <v>4</v>
      </c>
      <c r="C266" s="12">
        <v>7212</v>
      </c>
      <c r="D266" s="6" t="s">
        <v>281</v>
      </c>
      <c r="E266" s="12">
        <v>7212</v>
      </c>
      <c r="F266" s="12">
        <v>4</v>
      </c>
      <c r="G266" s="17">
        <v>4.3499999999999997E-2</v>
      </c>
    </row>
    <row r="267" spans="2:7" customFormat="1" x14ac:dyDescent="0.25">
      <c r="B267" s="12">
        <v>5</v>
      </c>
      <c r="C267" s="12">
        <v>7212</v>
      </c>
      <c r="D267" s="6" t="s">
        <v>325</v>
      </c>
      <c r="E267" s="12">
        <v>7212</v>
      </c>
      <c r="F267" s="12">
        <v>5</v>
      </c>
      <c r="G267" s="17">
        <v>6.9599999999999995E-2</v>
      </c>
    </row>
    <row r="268" spans="2:7" customFormat="1" x14ac:dyDescent="0.25">
      <c r="B268" s="12">
        <v>2</v>
      </c>
      <c r="C268" s="12">
        <v>7342</v>
      </c>
      <c r="D268" s="6" t="s">
        <v>169</v>
      </c>
      <c r="E268" s="12">
        <v>7342</v>
      </c>
      <c r="F268" s="12">
        <v>2</v>
      </c>
      <c r="G268" s="17">
        <v>1.044E-2</v>
      </c>
    </row>
    <row r="269" spans="2:7" customFormat="1" x14ac:dyDescent="0.25">
      <c r="B269" s="12">
        <v>3</v>
      </c>
      <c r="C269" s="12">
        <v>7315</v>
      </c>
      <c r="D269" s="6" t="s">
        <v>236</v>
      </c>
      <c r="E269" s="12">
        <v>7315</v>
      </c>
      <c r="F269" s="12">
        <v>3</v>
      </c>
      <c r="G269" s="17">
        <v>2.436E-2</v>
      </c>
    </row>
    <row r="270" spans="2:7" customFormat="1" x14ac:dyDescent="0.25">
      <c r="B270" s="12">
        <v>2</v>
      </c>
      <c r="C270" s="12">
        <v>5151</v>
      </c>
      <c r="D270" s="6" t="s">
        <v>144</v>
      </c>
      <c r="E270" s="12">
        <v>5151</v>
      </c>
      <c r="F270" s="12">
        <v>2</v>
      </c>
      <c r="G270" s="17">
        <v>1.044E-2</v>
      </c>
    </row>
    <row r="271" spans="2:7" customFormat="1" x14ac:dyDescent="0.25">
      <c r="B271" s="12">
        <v>2</v>
      </c>
      <c r="C271" s="12">
        <v>9334</v>
      </c>
      <c r="D271" s="6" t="s">
        <v>184</v>
      </c>
      <c r="E271" s="12">
        <v>9334</v>
      </c>
      <c r="F271" s="12">
        <v>2</v>
      </c>
      <c r="G271" s="17">
        <v>1.044E-2</v>
      </c>
    </row>
    <row r="272" spans="2:7" customFormat="1" x14ac:dyDescent="0.25">
      <c r="B272" s="12">
        <v>3</v>
      </c>
      <c r="C272" s="12">
        <v>7351</v>
      </c>
      <c r="D272" s="6" t="s">
        <v>237</v>
      </c>
      <c r="E272" s="12">
        <v>7351</v>
      </c>
      <c r="F272" s="12">
        <v>3</v>
      </c>
      <c r="G272" s="17">
        <v>2.436E-2</v>
      </c>
    </row>
    <row r="273" spans="2:7" customFormat="1" x14ac:dyDescent="0.25">
      <c r="B273" s="12">
        <v>2</v>
      </c>
      <c r="C273" s="12">
        <v>7534</v>
      </c>
      <c r="D273" s="6" t="s">
        <v>179</v>
      </c>
      <c r="E273" s="12">
        <v>7534</v>
      </c>
      <c r="F273" s="12">
        <v>2</v>
      </c>
      <c r="G273" s="17">
        <v>1.044E-2</v>
      </c>
    </row>
    <row r="274" spans="2:7" customFormat="1" x14ac:dyDescent="0.25">
      <c r="B274" s="12">
        <v>1</v>
      </c>
      <c r="C274" s="12">
        <v>5230</v>
      </c>
      <c r="D274" s="6" t="s">
        <v>91</v>
      </c>
      <c r="E274" s="12">
        <v>5230</v>
      </c>
      <c r="F274" s="12">
        <v>1</v>
      </c>
      <c r="G274" s="17">
        <v>5.2199999999999998E-3</v>
      </c>
    </row>
    <row r="275" spans="2:7" customFormat="1" x14ac:dyDescent="0.25">
      <c r="B275" s="12">
        <v>2</v>
      </c>
      <c r="C275" s="12">
        <v>3315</v>
      </c>
      <c r="D275" s="6" t="s">
        <v>129</v>
      </c>
      <c r="E275" s="12">
        <v>3315</v>
      </c>
      <c r="F275" s="12">
        <v>2</v>
      </c>
      <c r="G275" s="17">
        <v>1.044E-2</v>
      </c>
    </row>
    <row r="276" spans="2:7" customFormat="1" x14ac:dyDescent="0.25">
      <c r="B276" s="12">
        <v>5</v>
      </c>
      <c r="C276" s="12">
        <v>7121</v>
      </c>
      <c r="D276" s="6" t="s">
        <v>321</v>
      </c>
      <c r="E276" s="12">
        <v>7121</v>
      </c>
      <c r="F276" s="12">
        <v>5</v>
      </c>
      <c r="G276" s="17">
        <v>6.9599999999999995E-2</v>
      </c>
    </row>
    <row r="277" spans="2:7" customFormat="1" x14ac:dyDescent="0.25">
      <c r="B277" s="12">
        <v>1</v>
      </c>
      <c r="C277" s="12">
        <v>3522</v>
      </c>
      <c r="D277" s="6" t="s">
        <v>80</v>
      </c>
      <c r="E277" s="12">
        <v>3522</v>
      </c>
      <c r="F277" s="12">
        <v>1</v>
      </c>
      <c r="G277" s="17">
        <v>5.2199999999999998E-3</v>
      </c>
    </row>
    <row r="278" spans="2:7" customFormat="1" x14ac:dyDescent="0.25">
      <c r="B278" s="12">
        <v>1</v>
      </c>
      <c r="C278" s="12">
        <v>3521</v>
      </c>
      <c r="D278" s="6" t="s">
        <v>79</v>
      </c>
      <c r="E278" s="12">
        <v>3521</v>
      </c>
      <c r="F278" s="12">
        <v>1</v>
      </c>
      <c r="G278" s="17">
        <v>5.2199999999999998E-3</v>
      </c>
    </row>
    <row r="279" spans="2:7" customFormat="1" x14ac:dyDescent="0.25">
      <c r="B279" s="12">
        <v>1</v>
      </c>
      <c r="C279" s="12">
        <v>3514</v>
      </c>
      <c r="D279" s="6" t="s">
        <v>78</v>
      </c>
      <c r="E279" s="12">
        <v>3514</v>
      </c>
      <c r="F279" s="12">
        <v>1</v>
      </c>
      <c r="G279" s="17">
        <v>5.2199999999999998E-3</v>
      </c>
    </row>
    <row r="280" spans="2:7" customFormat="1" x14ac:dyDescent="0.25">
      <c r="B280" s="12">
        <v>1</v>
      </c>
      <c r="C280" s="12">
        <v>3512</v>
      </c>
      <c r="D280" s="6" t="s">
        <v>76</v>
      </c>
      <c r="E280" s="12">
        <v>3512</v>
      </c>
      <c r="F280" s="12">
        <v>1</v>
      </c>
      <c r="G280" s="17">
        <v>5.2199999999999998E-3</v>
      </c>
    </row>
    <row r="281" spans="2:7" customFormat="1" x14ac:dyDescent="0.25">
      <c r="B281" s="12">
        <v>3</v>
      </c>
      <c r="C281" s="12">
        <v>3258</v>
      </c>
      <c r="D281" s="6" t="s">
        <v>205</v>
      </c>
      <c r="E281" s="12">
        <v>3258</v>
      </c>
      <c r="F281" s="12">
        <v>3</v>
      </c>
      <c r="G281" s="17">
        <v>2.436E-2</v>
      </c>
    </row>
    <row r="282" spans="2:7" customFormat="1" x14ac:dyDescent="0.25">
      <c r="B282" s="12">
        <v>3</v>
      </c>
      <c r="C282" s="12">
        <v>3139</v>
      </c>
      <c r="D282" s="6" t="s">
        <v>201</v>
      </c>
      <c r="E282" s="12">
        <v>3139</v>
      </c>
      <c r="F282" s="12">
        <v>3</v>
      </c>
      <c r="G282" s="17">
        <v>2.436E-2</v>
      </c>
    </row>
    <row r="283" spans="2:7" customFormat="1" x14ac:dyDescent="0.25">
      <c r="B283" s="12">
        <v>1</v>
      </c>
      <c r="C283" s="12">
        <v>3252</v>
      </c>
      <c r="D283" s="6" t="s">
        <v>69</v>
      </c>
      <c r="E283" s="12">
        <v>3252</v>
      </c>
      <c r="F283" s="12">
        <v>1</v>
      </c>
      <c r="G283" s="17">
        <v>5.2199999999999998E-3</v>
      </c>
    </row>
    <row r="284" spans="2:7" customFormat="1" x14ac:dyDescent="0.25">
      <c r="B284" s="12">
        <v>3</v>
      </c>
      <c r="C284" s="12">
        <v>3433</v>
      </c>
      <c r="D284" s="6" t="s">
        <v>209</v>
      </c>
      <c r="E284" s="12">
        <v>3433</v>
      </c>
      <c r="F284" s="12">
        <v>3</v>
      </c>
      <c r="G284" s="17">
        <v>2.436E-2</v>
      </c>
    </row>
    <row r="285" spans="2:7" customFormat="1" x14ac:dyDescent="0.25">
      <c r="B285" s="12">
        <v>1</v>
      </c>
      <c r="C285" s="12">
        <v>3511</v>
      </c>
      <c r="D285" s="6" t="s">
        <v>75</v>
      </c>
      <c r="E285" s="12">
        <v>3511</v>
      </c>
      <c r="F285" s="12">
        <v>1</v>
      </c>
      <c r="G285" s="17">
        <v>5.2199999999999998E-3</v>
      </c>
    </row>
    <row r="286" spans="2:7" customFormat="1" x14ac:dyDescent="0.25">
      <c r="B286" s="12">
        <v>2</v>
      </c>
      <c r="C286" s="12">
        <v>3254</v>
      </c>
      <c r="D286" s="6" t="s">
        <v>128</v>
      </c>
      <c r="E286" s="12">
        <v>3254</v>
      </c>
      <c r="F286" s="12">
        <v>2</v>
      </c>
      <c r="G286" s="17">
        <v>1.044E-2</v>
      </c>
    </row>
    <row r="287" spans="2:7" customFormat="1" x14ac:dyDescent="0.25">
      <c r="B287" s="12">
        <v>1</v>
      </c>
      <c r="C287" s="12">
        <v>3513</v>
      </c>
      <c r="D287" s="6" t="s">
        <v>77</v>
      </c>
      <c r="E287" s="12">
        <v>3513</v>
      </c>
      <c r="F287" s="12">
        <v>1</v>
      </c>
      <c r="G287" s="17">
        <v>5.2199999999999998E-3</v>
      </c>
    </row>
    <row r="288" spans="2:7" customFormat="1" x14ac:dyDescent="0.25">
      <c r="B288" s="12">
        <v>4</v>
      </c>
      <c r="C288" s="12">
        <v>3155</v>
      </c>
      <c r="D288" s="6" t="s">
        <v>269</v>
      </c>
      <c r="E288" s="12">
        <v>3155</v>
      </c>
      <c r="F288" s="12">
        <v>4</v>
      </c>
      <c r="G288" s="17">
        <v>4.3499999999999997E-2</v>
      </c>
    </row>
    <row r="289" spans="2:7" customFormat="1" x14ac:dyDescent="0.25">
      <c r="B289" s="12">
        <v>1</v>
      </c>
      <c r="C289" s="12">
        <v>3255</v>
      </c>
      <c r="D289" s="6" t="s">
        <v>343</v>
      </c>
      <c r="E289" s="12">
        <v>3255</v>
      </c>
      <c r="F289" s="12">
        <v>1</v>
      </c>
      <c r="G289" s="17">
        <v>5.2199999999999998E-3</v>
      </c>
    </row>
    <row r="290" spans="2:7" customFormat="1" x14ac:dyDescent="0.25">
      <c r="B290" s="12">
        <v>1</v>
      </c>
      <c r="C290" s="12">
        <v>3411</v>
      </c>
      <c r="D290" s="6" t="s">
        <v>72</v>
      </c>
      <c r="E290" s="12">
        <v>3411</v>
      </c>
      <c r="F290" s="12">
        <v>1</v>
      </c>
      <c r="G290" s="17">
        <v>5.2199999999999998E-3</v>
      </c>
    </row>
    <row r="291" spans="2:7" customFormat="1" x14ac:dyDescent="0.25">
      <c r="B291" s="12">
        <v>2</v>
      </c>
      <c r="C291" s="12">
        <v>7332</v>
      </c>
      <c r="D291" s="6" t="s">
        <v>166</v>
      </c>
      <c r="E291" s="12">
        <v>7332</v>
      </c>
      <c r="F291" s="12">
        <v>2</v>
      </c>
      <c r="G291" s="17">
        <v>1.044E-2</v>
      </c>
    </row>
    <row r="292" spans="2:7" customFormat="1" x14ac:dyDescent="0.25">
      <c r="B292" s="12">
        <v>2</v>
      </c>
      <c r="C292" s="12">
        <v>7331</v>
      </c>
      <c r="D292" s="6" t="s">
        <v>165</v>
      </c>
      <c r="E292" s="12">
        <v>7331</v>
      </c>
      <c r="F292" s="12">
        <v>2</v>
      </c>
      <c r="G292" s="17">
        <v>1.044E-2</v>
      </c>
    </row>
    <row r="293" spans="2:7" customFormat="1" x14ac:dyDescent="0.25">
      <c r="B293" s="12">
        <v>2</v>
      </c>
      <c r="C293" s="12">
        <v>4223</v>
      </c>
      <c r="D293" s="6" t="s">
        <v>137</v>
      </c>
      <c r="E293" s="12">
        <v>4223</v>
      </c>
      <c r="F293" s="12">
        <v>2</v>
      </c>
      <c r="G293" s="17">
        <v>1.044E-2</v>
      </c>
    </row>
    <row r="294" spans="2:7" customFormat="1" x14ac:dyDescent="0.25">
      <c r="B294" s="12">
        <v>4</v>
      </c>
      <c r="C294" s="12">
        <v>6210</v>
      </c>
      <c r="D294" s="6" t="s">
        <v>274</v>
      </c>
      <c r="E294" s="12">
        <v>6210</v>
      </c>
      <c r="F294" s="12">
        <v>4</v>
      </c>
      <c r="G294" s="17">
        <v>4.3499999999999997E-2</v>
      </c>
    </row>
    <row r="295" spans="2:7" customFormat="1" x14ac:dyDescent="0.25">
      <c r="B295" s="12">
        <v>3</v>
      </c>
      <c r="C295" s="12">
        <v>8160</v>
      </c>
      <c r="D295" s="6" t="s">
        <v>253</v>
      </c>
      <c r="E295" s="12">
        <v>8160</v>
      </c>
      <c r="F295" s="12">
        <v>3</v>
      </c>
      <c r="G295" s="17">
        <v>2.436E-2</v>
      </c>
    </row>
    <row r="296" spans="2:7" customFormat="1" x14ac:dyDescent="0.25">
      <c r="B296" s="12">
        <v>3</v>
      </c>
      <c r="C296" s="12">
        <v>6310</v>
      </c>
      <c r="D296" s="6" t="s">
        <v>219</v>
      </c>
      <c r="E296" s="12">
        <v>6310</v>
      </c>
      <c r="F296" s="12">
        <v>3</v>
      </c>
      <c r="G296" s="17">
        <v>2.436E-2</v>
      </c>
    </row>
    <row r="297" spans="2:7" customFormat="1" x14ac:dyDescent="0.25">
      <c r="B297" s="12">
        <v>3</v>
      </c>
      <c r="C297" s="12">
        <v>6330</v>
      </c>
      <c r="D297" s="6" t="s">
        <v>351</v>
      </c>
      <c r="E297" s="12">
        <v>6330</v>
      </c>
      <c r="F297" s="12">
        <v>3</v>
      </c>
      <c r="G297" s="17">
        <v>2.436E-2</v>
      </c>
    </row>
    <row r="298" spans="2:7" customFormat="1" x14ac:dyDescent="0.25">
      <c r="B298" s="12" t="s">
        <v>331</v>
      </c>
      <c r="C298" s="12">
        <v>9313</v>
      </c>
      <c r="D298" s="6" t="s">
        <v>339</v>
      </c>
      <c r="E298" s="12">
        <v>9313</v>
      </c>
      <c r="F298" s="12" t="s">
        <v>331</v>
      </c>
      <c r="G298" s="17">
        <v>8.6999999999999994E-2</v>
      </c>
    </row>
    <row r="299" spans="2:7" customFormat="1" x14ac:dyDescent="0.25">
      <c r="B299" s="12">
        <v>1</v>
      </c>
      <c r="C299" s="12">
        <v>5322</v>
      </c>
      <c r="D299" s="6" t="s">
        <v>95</v>
      </c>
      <c r="E299" s="12">
        <v>5322</v>
      </c>
      <c r="F299" s="12">
        <v>1</v>
      </c>
      <c r="G299" s="17">
        <v>5.2199999999999998E-3</v>
      </c>
    </row>
    <row r="300" spans="2:7" customFormat="1" x14ac:dyDescent="0.25">
      <c r="B300" s="12">
        <v>1</v>
      </c>
      <c r="C300" s="12">
        <v>5321</v>
      </c>
      <c r="D300" s="6" t="s">
        <v>94</v>
      </c>
      <c r="E300" s="12">
        <v>5321</v>
      </c>
      <c r="F300" s="12">
        <v>1</v>
      </c>
      <c r="G300" s="17">
        <v>5.2199999999999998E-3</v>
      </c>
    </row>
    <row r="301" spans="2:7" customFormat="1" x14ac:dyDescent="0.25">
      <c r="B301" s="12">
        <v>2</v>
      </c>
      <c r="C301" s="12">
        <v>6221</v>
      </c>
      <c r="D301" s="6" t="s">
        <v>157</v>
      </c>
      <c r="E301" s="12">
        <v>6221</v>
      </c>
      <c r="F301" s="12">
        <v>2</v>
      </c>
      <c r="G301" s="17">
        <v>1.044E-2</v>
      </c>
    </row>
    <row r="302" spans="2:7" customFormat="1" x14ac:dyDescent="0.25">
      <c r="B302" s="12">
        <v>4</v>
      </c>
      <c r="C302" s="12">
        <v>8343</v>
      </c>
      <c r="D302" s="6" t="s">
        <v>291</v>
      </c>
      <c r="E302" s="12">
        <v>8343</v>
      </c>
      <c r="F302" s="12">
        <v>4</v>
      </c>
      <c r="G302" s="17">
        <v>4.3499999999999997E-2</v>
      </c>
    </row>
    <row r="303" spans="2:7" customFormat="1" x14ac:dyDescent="0.25">
      <c r="B303" s="12">
        <v>3</v>
      </c>
      <c r="C303" s="12">
        <v>9214</v>
      </c>
      <c r="D303" s="6" t="s">
        <v>255</v>
      </c>
      <c r="E303" s="12">
        <v>9214</v>
      </c>
      <c r="F303" s="12">
        <v>3</v>
      </c>
      <c r="G303" s="17">
        <v>2.436E-2</v>
      </c>
    </row>
    <row r="304" spans="2:7" customFormat="1" x14ac:dyDescent="0.25">
      <c r="B304" s="12" t="s">
        <v>331</v>
      </c>
      <c r="C304" s="12">
        <v>9313</v>
      </c>
      <c r="D304" s="6" t="s">
        <v>338</v>
      </c>
      <c r="E304" s="12">
        <v>9313</v>
      </c>
      <c r="F304" s="12" t="s">
        <v>331</v>
      </c>
      <c r="G304" s="17">
        <v>8.6999999999999994E-2</v>
      </c>
    </row>
    <row r="305" spans="2:7" customFormat="1" x14ac:dyDescent="0.25">
      <c r="B305" s="12">
        <v>4</v>
      </c>
      <c r="C305" s="12">
        <v>3152</v>
      </c>
      <c r="D305" s="6" t="s">
        <v>267</v>
      </c>
      <c r="E305" s="12">
        <v>3152</v>
      </c>
      <c r="F305" s="12">
        <v>4</v>
      </c>
      <c r="G305" s="17">
        <v>4.3499999999999997E-2</v>
      </c>
    </row>
    <row r="306" spans="2:7" customFormat="1" x14ac:dyDescent="0.25">
      <c r="B306" s="12">
        <v>1</v>
      </c>
      <c r="C306" s="12">
        <v>5323</v>
      </c>
      <c r="D306" s="6" t="s">
        <v>96</v>
      </c>
      <c r="E306" s="12">
        <v>5323</v>
      </c>
      <c r="F306" s="12">
        <v>1</v>
      </c>
      <c r="G306" s="17">
        <v>5.2199999999999998E-3</v>
      </c>
    </row>
    <row r="307" spans="2:7" customFormat="1" x14ac:dyDescent="0.25">
      <c r="B307" s="12">
        <v>3</v>
      </c>
      <c r="C307" s="12">
        <v>5329</v>
      </c>
      <c r="D307" s="6" t="s">
        <v>216</v>
      </c>
      <c r="E307" s="12">
        <v>5329</v>
      </c>
      <c r="F307" s="12">
        <v>3</v>
      </c>
      <c r="G307" s="17">
        <v>2.436E-2</v>
      </c>
    </row>
    <row r="308" spans="2:7" customFormat="1" x14ac:dyDescent="0.25">
      <c r="B308" s="12">
        <v>4</v>
      </c>
      <c r="C308" s="12">
        <v>8341</v>
      </c>
      <c r="D308" s="6" t="s">
        <v>290</v>
      </c>
      <c r="E308" s="12">
        <v>8341</v>
      </c>
      <c r="F308" s="12">
        <v>4</v>
      </c>
      <c r="G308" s="17">
        <v>4.3499999999999997E-2</v>
      </c>
    </row>
    <row r="309" spans="2:7" customFormat="1" x14ac:dyDescent="0.25">
      <c r="B309" s="12" t="s">
        <v>331</v>
      </c>
      <c r="C309" s="12">
        <v>8342</v>
      </c>
      <c r="D309" s="6" t="s">
        <v>333</v>
      </c>
      <c r="E309" s="12">
        <v>8342</v>
      </c>
      <c r="F309" s="12" t="s">
        <v>331</v>
      </c>
      <c r="G309" s="17">
        <v>8.6999999999999994E-2</v>
      </c>
    </row>
    <row r="310" spans="2:7" customFormat="1" x14ac:dyDescent="0.25">
      <c r="B310" s="12" t="s">
        <v>331</v>
      </c>
      <c r="C310" s="12">
        <v>9311</v>
      </c>
      <c r="D310" s="6" t="s">
        <v>336</v>
      </c>
      <c r="E310" s="12">
        <v>9311</v>
      </c>
      <c r="F310" s="12" t="s">
        <v>331</v>
      </c>
      <c r="G310" s="17">
        <v>8.6999999999999994E-2</v>
      </c>
    </row>
    <row r="311" spans="2:7" customFormat="1" x14ac:dyDescent="0.25">
      <c r="B311" s="12" t="s">
        <v>331</v>
      </c>
      <c r="C311" s="12">
        <v>9312</v>
      </c>
      <c r="D311" s="6" t="s">
        <v>337</v>
      </c>
      <c r="E311" s="12">
        <v>9312</v>
      </c>
      <c r="F311" s="12" t="s">
        <v>331</v>
      </c>
      <c r="G311" s="17">
        <v>8.6999999999999994E-2</v>
      </c>
    </row>
    <row r="312" spans="2:7" customFormat="1" x14ac:dyDescent="0.25">
      <c r="B312" s="12">
        <v>4</v>
      </c>
      <c r="C312" s="12">
        <v>4323</v>
      </c>
      <c r="D312" s="6" t="s">
        <v>270</v>
      </c>
      <c r="E312" s="12">
        <v>4323</v>
      </c>
      <c r="F312" s="12">
        <v>4</v>
      </c>
      <c r="G312" s="17">
        <v>4.3499999999999997E-2</v>
      </c>
    </row>
    <row r="313" spans="2:7" customFormat="1" x14ac:dyDescent="0.25">
      <c r="B313" s="12" t="s">
        <v>331</v>
      </c>
      <c r="C313" s="12">
        <v>7549</v>
      </c>
      <c r="D313" s="6" t="s">
        <v>332</v>
      </c>
      <c r="E313" s="12">
        <v>7549</v>
      </c>
      <c r="F313" s="12" t="s">
        <v>331</v>
      </c>
      <c r="G313" s="17">
        <v>8.6999999999999994E-2</v>
      </c>
    </row>
    <row r="314" spans="2:7" customFormat="1" x14ac:dyDescent="0.25">
      <c r="B314" s="12">
        <v>2</v>
      </c>
      <c r="C314" s="12">
        <v>7549</v>
      </c>
      <c r="D314" s="6" t="s">
        <v>180</v>
      </c>
      <c r="E314" s="12">
        <v>7549</v>
      </c>
      <c r="F314" s="12">
        <v>2</v>
      </c>
      <c r="G314" s="17">
        <v>1.044E-2</v>
      </c>
    </row>
    <row r="315" spans="2:7" customFormat="1" x14ac:dyDescent="0.25">
      <c r="B315" s="12">
        <v>1</v>
      </c>
      <c r="C315" s="12">
        <v>3412</v>
      </c>
      <c r="D315" s="6" t="s">
        <v>73</v>
      </c>
      <c r="E315" s="12">
        <v>3412</v>
      </c>
      <c r="F315" s="12">
        <v>1</v>
      </c>
      <c r="G315" s="17">
        <v>5.2199999999999998E-3</v>
      </c>
    </row>
    <row r="316" spans="2:7" customFormat="1" x14ac:dyDescent="0.25">
      <c r="B316" s="12">
        <v>3</v>
      </c>
      <c r="C316" s="12">
        <v>9333</v>
      </c>
      <c r="D316" s="6" t="s">
        <v>257</v>
      </c>
      <c r="E316" s="12">
        <v>9333</v>
      </c>
      <c r="F316" s="12">
        <v>3</v>
      </c>
      <c r="G316" s="17">
        <v>2.436E-2</v>
      </c>
    </row>
    <row r="317" spans="2:7" customFormat="1" x14ac:dyDescent="0.25">
      <c r="B317" s="12">
        <v>3</v>
      </c>
      <c r="C317" s="12">
        <v>6320</v>
      </c>
      <c r="D317" s="6" t="s">
        <v>220</v>
      </c>
      <c r="E317" s="12">
        <v>6320</v>
      </c>
      <c r="F317" s="12">
        <v>3</v>
      </c>
      <c r="G317" s="17">
        <v>2.436E-2</v>
      </c>
    </row>
    <row r="318" spans="2:7" customFormat="1" x14ac:dyDescent="0.25">
      <c r="B318" s="12">
        <v>1</v>
      </c>
      <c r="C318" s="12">
        <v>2643</v>
      </c>
      <c r="D318" s="6" t="s">
        <v>68</v>
      </c>
      <c r="E318" s="12">
        <v>2643</v>
      </c>
      <c r="F318" s="12">
        <v>1</v>
      </c>
      <c r="G318" s="17">
        <v>5.2199999999999998E-3</v>
      </c>
    </row>
    <row r="319" spans="2:7" customFormat="1" x14ac:dyDescent="0.25">
      <c r="B319" s="12">
        <v>1</v>
      </c>
      <c r="C319" s="12">
        <v>3253</v>
      </c>
      <c r="D319" s="6" t="s">
        <v>70</v>
      </c>
      <c r="E319" s="12">
        <v>3253</v>
      </c>
      <c r="F319" s="12">
        <v>1</v>
      </c>
      <c r="G319" s="17">
        <v>5.2199999999999998E-3</v>
      </c>
    </row>
    <row r="320" spans="2:7" customFormat="1" x14ac:dyDescent="0.25">
      <c r="B320" s="12">
        <v>1</v>
      </c>
      <c r="C320" s="12">
        <v>9520</v>
      </c>
      <c r="D320" s="6" t="s">
        <v>101</v>
      </c>
      <c r="E320" s="12">
        <v>9520</v>
      </c>
      <c r="F320" s="12">
        <v>1</v>
      </c>
      <c r="G320" s="17">
        <v>5.2199999999999998E-3</v>
      </c>
    </row>
    <row r="321" spans="2:7" customFormat="1" x14ac:dyDescent="0.25">
      <c r="B321" s="12">
        <v>1</v>
      </c>
      <c r="C321" s="12">
        <v>9510</v>
      </c>
      <c r="D321" s="6" t="s">
        <v>100</v>
      </c>
      <c r="E321" s="12">
        <v>9510</v>
      </c>
      <c r="F321" s="12">
        <v>1</v>
      </c>
      <c r="G321" s="17">
        <v>5.2199999999999998E-3</v>
      </c>
    </row>
    <row r="322" spans="2:7" customFormat="1" x14ac:dyDescent="0.25">
      <c r="B322" s="12">
        <v>2</v>
      </c>
      <c r="C322" s="12">
        <v>5244</v>
      </c>
      <c r="D322" s="6" t="s">
        <v>148</v>
      </c>
      <c r="E322" s="12">
        <v>5244</v>
      </c>
      <c r="F322" s="12">
        <v>2</v>
      </c>
      <c r="G322" s="17">
        <v>1.044E-2</v>
      </c>
    </row>
    <row r="323" spans="2:7" customFormat="1" x14ac:dyDescent="0.25">
      <c r="B323" s="12">
        <v>3</v>
      </c>
      <c r="C323" s="12">
        <v>5212</v>
      </c>
      <c r="D323" s="6" t="s">
        <v>215</v>
      </c>
      <c r="E323" s="12">
        <v>5212</v>
      </c>
      <c r="F323" s="12">
        <v>3</v>
      </c>
      <c r="G323" s="17">
        <v>2.436E-2</v>
      </c>
    </row>
    <row r="324" spans="2:7" customFormat="1" x14ac:dyDescent="0.25">
      <c r="B324" s="12">
        <v>4</v>
      </c>
      <c r="C324" s="12">
        <v>5245</v>
      </c>
      <c r="D324" s="6" t="s">
        <v>272</v>
      </c>
      <c r="E324" s="12">
        <v>5245</v>
      </c>
      <c r="F324" s="12">
        <v>4</v>
      </c>
      <c r="G324" s="17">
        <v>4.3499999999999997E-2</v>
      </c>
    </row>
    <row r="325" spans="2:7" customFormat="1" x14ac:dyDescent="0.25">
      <c r="B325" s="12">
        <v>2</v>
      </c>
      <c r="C325" s="12">
        <v>5246</v>
      </c>
      <c r="D325" s="6" t="s">
        <v>149</v>
      </c>
      <c r="E325" s="12">
        <v>5246</v>
      </c>
      <c r="F325" s="12">
        <v>2</v>
      </c>
      <c r="G325" s="17">
        <v>1.044E-2</v>
      </c>
    </row>
    <row r="326" spans="2:7" customFormat="1" x14ac:dyDescent="0.25">
      <c r="B326" s="12">
        <v>2</v>
      </c>
      <c r="C326" s="12">
        <v>5242</v>
      </c>
      <c r="D326" s="6" t="s">
        <v>146</v>
      </c>
      <c r="E326" s="12">
        <v>5242</v>
      </c>
      <c r="F326" s="12">
        <v>2</v>
      </c>
      <c r="G326" s="17">
        <v>1.044E-2</v>
      </c>
    </row>
    <row r="327" spans="2:7" customFormat="1" x14ac:dyDescent="0.25">
      <c r="B327" s="12">
        <v>3</v>
      </c>
      <c r="C327" s="12">
        <v>5211</v>
      </c>
      <c r="D327" s="6" t="s">
        <v>214</v>
      </c>
      <c r="E327" s="12">
        <v>5211</v>
      </c>
      <c r="F327" s="12">
        <v>3</v>
      </c>
      <c r="G327" s="17">
        <v>2.436E-2</v>
      </c>
    </row>
    <row r="328" spans="2:7" customFormat="1" x14ac:dyDescent="0.25">
      <c r="B328" s="12">
        <v>2</v>
      </c>
      <c r="C328" s="12">
        <v>5243</v>
      </c>
      <c r="D328" s="6" t="s">
        <v>147</v>
      </c>
      <c r="E328" s="12">
        <v>5243</v>
      </c>
      <c r="F328" s="12">
        <v>2</v>
      </c>
      <c r="G328" s="17">
        <v>1.044E-2</v>
      </c>
    </row>
    <row r="329" spans="2:7" customFormat="1" x14ac:dyDescent="0.25">
      <c r="B329" s="12">
        <v>2</v>
      </c>
      <c r="C329" s="12">
        <v>2250</v>
      </c>
      <c r="D329" s="6" t="s">
        <v>112</v>
      </c>
      <c r="E329" s="12">
        <v>2250</v>
      </c>
      <c r="F329" s="12">
        <v>2</v>
      </c>
      <c r="G329" s="17">
        <v>1.044E-2</v>
      </c>
    </row>
    <row r="330" spans="2:7" customFormat="1" x14ac:dyDescent="0.25">
      <c r="B330" s="13">
        <v>3</v>
      </c>
      <c r="C330" s="13">
        <v>7536</v>
      </c>
      <c r="D330" s="10" t="s">
        <v>251</v>
      </c>
      <c r="E330" s="13">
        <v>7536</v>
      </c>
      <c r="F330" s="13">
        <v>3</v>
      </c>
      <c r="G330" s="17">
        <v>2.436E-2</v>
      </c>
    </row>
    <row r="331" spans="2:7" s="11" customFormat="1" x14ac:dyDescent="0.25">
      <c r="B331" s="14"/>
      <c r="C331" s="14"/>
      <c r="E331" s="14"/>
      <c r="F331" s="14"/>
    </row>
  </sheetData>
  <autoFilter ref="B4:G330" xr:uid="{00000000-0009-0000-0000-000001000000}">
    <sortState xmlns:xlrd2="http://schemas.microsoft.com/office/spreadsheetml/2017/richdata2" ref="B5:G330">
      <sortCondition ref="D4:D330"/>
    </sortState>
  </autoFilter>
  <mergeCells count="1">
    <mergeCell ref="B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6"/>
  <dimension ref="B2:C398"/>
  <sheetViews>
    <sheetView zoomScaleNormal="100" workbookViewId="0">
      <pane ySplit="2" topLeftCell="A96" activePane="bottomLeft" state="frozenSplit"/>
      <selection activeCell="B2" sqref="B2:C2"/>
      <selection pane="bottomLeft" activeCell="F30" sqref="F30"/>
    </sheetView>
  </sheetViews>
  <sheetFormatPr baseColWidth="10" defaultRowHeight="15" x14ac:dyDescent="0.25"/>
  <cols>
    <col min="2" max="2" width="9.28515625" customWidth="1"/>
    <col min="3" max="3" width="51.7109375" bestFit="1" customWidth="1"/>
  </cols>
  <sheetData>
    <row r="2" spans="2:3" x14ac:dyDescent="0.25">
      <c r="B2" s="72" t="s">
        <v>365</v>
      </c>
      <c r="C2" s="72" t="s">
        <v>366</v>
      </c>
    </row>
    <row r="3" spans="2:3" x14ac:dyDescent="0.25">
      <c r="B3" s="73"/>
      <c r="C3" s="73"/>
    </row>
    <row r="4" spans="2:3" x14ac:dyDescent="0.25">
      <c r="B4" t="s">
        <v>402</v>
      </c>
      <c r="C4" t="s">
        <v>403</v>
      </c>
    </row>
    <row r="5" spans="2:3" x14ac:dyDescent="0.25">
      <c r="B5" t="s">
        <v>404</v>
      </c>
      <c r="C5" t="s">
        <v>405</v>
      </c>
    </row>
    <row r="6" spans="2:3" x14ac:dyDescent="0.25">
      <c r="B6" t="s">
        <v>406</v>
      </c>
      <c r="C6" t="s">
        <v>407</v>
      </c>
    </row>
    <row r="7" spans="2:3" x14ac:dyDescent="0.25">
      <c r="B7" t="s">
        <v>408</v>
      </c>
      <c r="C7" t="s">
        <v>409</v>
      </c>
    </row>
    <row r="8" spans="2:3" x14ac:dyDescent="0.25">
      <c r="B8" t="s">
        <v>410</v>
      </c>
      <c r="C8" t="s">
        <v>371</v>
      </c>
    </row>
    <row r="9" spans="2:3" x14ac:dyDescent="0.25">
      <c r="B9" t="s">
        <v>411</v>
      </c>
      <c r="C9" t="s">
        <v>412</v>
      </c>
    </row>
    <row r="10" spans="2:3" x14ac:dyDescent="0.25">
      <c r="B10" t="s">
        <v>413</v>
      </c>
      <c r="C10" t="s">
        <v>414</v>
      </c>
    </row>
    <row r="11" spans="2:3" x14ac:dyDescent="0.25">
      <c r="B11" t="s">
        <v>415</v>
      </c>
      <c r="C11" t="s">
        <v>416</v>
      </c>
    </row>
    <row r="12" spans="2:3" x14ac:dyDescent="0.25">
      <c r="B12" t="s">
        <v>417</v>
      </c>
      <c r="C12" t="s">
        <v>418</v>
      </c>
    </row>
    <row r="13" spans="2:3" x14ac:dyDescent="0.25">
      <c r="B13" t="s">
        <v>419</v>
      </c>
      <c r="C13" t="s">
        <v>420</v>
      </c>
    </row>
    <row r="14" spans="2:3" x14ac:dyDescent="0.25">
      <c r="B14" t="s">
        <v>421</v>
      </c>
      <c r="C14" t="s">
        <v>422</v>
      </c>
    </row>
    <row r="15" spans="2:3" x14ac:dyDescent="0.25">
      <c r="B15" t="s">
        <v>423</v>
      </c>
      <c r="C15" t="s">
        <v>424</v>
      </c>
    </row>
    <row r="16" spans="2:3" x14ac:dyDescent="0.25">
      <c r="B16" t="s">
        <v>425</v>
      </c>
      <c r="C16" t="s">
        <v>426</v>
      </c>
    </row>
    <row r="17" spans="2:3" x14ac:dyDescent="0.25">
      <c r="B17" t="s">
        <v>427</v>
      </c>
      <c r="C17" t="s">
        <v>399</v>
      </c>
    </row>
    <row r="18" spans="2:3" x14ac:dyDescent="0.25">
      <c r="B18" t="s">
        <v>428</v>
      </c>
      <c r="C18" t="s">
        <v>400</v>
      </c>
    </row>
    <row r="19" spans="2:3" x14ac:dyDescent="0.25">
      <c r="B19" t="s">
        <v>429</v>
      </c>
      <c r="C19" t="s">
        <v>430</v>
      </c>
    </row>
    <row r="20" spans="2:3" x14ac:dyDescent="0.25">
      <c r="B20" t="s">
        <v>431</v>
      </c>
      <c r="C20" t="s">
        <v>397</v>
      </c>
    </row>
    <row r="21" spans="2:3" x14ac:dyDescent="0.25">
      <c r="B21" t="s">
        <v>432</v>
      </c>
      <c r="C21" t="s">
        <v>433</v>
      </c>
    </row>
    <row r="22" spans="2:3" x14ac:dyDescent="0.25">
      <c r="B22" t="s">
        <v>434</v>
      </c>
      <c r="C22" t="s">
        <v>435</v>
      </c>
    </row>
    <row r="23" spans="2:3" x14ac:dyDescent="0.25">
      <c r="B23" t="s">
        <v>436</v>
      </c>
      <c r="C23" t="s">
        <v>437</v>
      </c>
    </row>
    <row r="24" spans="2:3" x14ac:dyDescent="0.25">
      <c r="B24" t="s">
        <v>438</v>
      </c>
      <c r="C24" t="s">
        <v>439</v>
      </c>
    </row>
    <row r="25" spans="2:3" x14ac:dyDescent="0.25">
      <c r="B25" t="s">
        <v>440</v>
      </c>
      <c r="C25" t="s">
        <v>441</v>
      </c>
    </row>
    <row r="26" spans="2:3" x14ac:dyDescent="0.25">
      <c r="B26" t="s">
        <v>442</v>
      </c>
      <c r="C26" t="s">
        <v>443</v>
      </c>
    </row>
    <row r="27" spans="2:3" x14ac:dyDescent="0.25">
      <c r="B27" t="s">
        <v>444</v>
      </c>
      <c r="C27" t="s">
        <v>445</v>
      </c>
    </row>
    <row r="28" spans="2:3" x14ac:dyDescent="0.25">
      <c r="B28" t="s">
        <v>446</v>
      </c>
      <c r="C28" t="s">
        <v>447</v>
      </c>
    </row>
    <row r="29" spans="2:3" x14ac:dyDescent="0.25">
      <c r="B29" t="s">
        <v>448</v>
      </c>
      <c r="C29" t="s">
        <v>449</v>
      </c>
    </row>
    <row r="30" spans="2:3" x14ac:dyDescent="0.25">
      <c r="B30" t="s">
        <v>450</v>
      </c>
      <c r="C30" t="s">
        <v>451</v>
      </c>
    </row>
    <row r="31" spans="2:3" x14ac:dyDescent="0.25">
      <c r="B31" t="s">
        <v>452</v>
      </c>
      <c r="C31" t="s">
        <v>453</v>
      </c>
    </row>
    <row r="32" spans="2:3" x14ac:dyDescent="0.25">
      <c r="B32" t="s">
        <v>454</v>
      </c>
      <c r="C32" t="s">
        <v>455</v>
      </c>
    </row>
    <row r="33" spans="2:3" x14ac:dyDescent="0.25">
      <c r="B33" t="s">
        <v>456</v>
      </c>
      <c r="C33" t="s">
        <v>457</v>
      </c>
    </row>
    <row r="34" spans="2:3" x14ac:dyDescent="0.25">
      <c r="B34" t="s">
        <v>458</v>
      </c>
      <c r="C34" t="s">
        <v>459</v>
      </c>
    </row>
    <row r="35" spans="2:3" x14ac:dyDescent="0.25">
      <c r="B35" t="s">
        <v>460</v>
      </c>
      <c r="C35" t="s">
        <v>461</v>
      </c>
    </row>
    <row r="36" spans="2:3" x14ac:dyDescent="0.25">
      <c r="B36" t="s">
        <v>462</v>
      </c>
      <c r="C36" t="s">
        <v>463</v>
      </c>
    </row>
    <row r="37" spans="2:3" x14ac:dyDescent="0.25">
      <c r="B37" t="s">
        <v>464</v>
      </c>
      <c r="C37" t="s">
        <v>376</v>
      </c>
    </row>
    <row r="38" spans="2:3" x14ac:dyDescent="0.25">
      <c r="B38" t="s">
        <v>465</v>
      </c>
      <c r="C38" t="s">
        <v>367</v>
      </c>
    </row>
    <row r="39" spans="2:3" x14ac:dyDescent="0.25">
      <c r="B39" t="s">
        <v>466</v>
      </c>
      <c r="C39" t="s">
        <v>467</v>
      </c>
    </row>
    <row r="40" spans="2:3" x14ac:dyDescent="0.25">
      <c r="B40" t="s">
        <v>468</v>
      </c>
      <c r="C40" t="s">
        <v>469</v>
      </c>
    </row>
    <row r="41" spans="2:3" x14ac:dyDescent="0.25">
      <c r="B41" t="s">
        <v>470</v>
      </c>
      <c r="C41" t="s">
        <v>471</v>
      </c>
    </row>
    <row r="42" spans="2:3" x14ac:dyDescent="0.25">
      <c r="B42" t="s">
        <v>472</v>
      </c>
      <c r="C42" t="s">
        <v>473</v>
      </c>
    </row>
    <row r="43" spans="2:3" x14ac:dyDescent="0.25">
      <c r="B43" t="s">
        <v>474</v>
      </c>
      <c r="C43" t="s">
        <v>475</v>
      </c>
    </row>
    <row r="44" spans="2:3" x14ac:dyDescent="0.25">
      <c r="B44" t="s">
        <v>476</v>
      </c>
      <c r="C44" t="s">
        <v>477</v>
      </c>
    </row>
    <row r="45" spans="2:3" x14ac:dyDescent="0.25">
      <c r="B45" t="s">
        <v>478</v>
      </c>
      <c r="C45" t="s">
        <v>479</v>
      </c>
    </row>
    <row r="46" spans="2:3" x14ac:dyDescent="0.25">
      <c r="B46" t="s">
        <v>480</v>
      </c>
      <c r="C46" t="s">
        <v>376</v>
      </c>
    </row>
    <row r="47" spans="2:3" x14ac:dyDescent="0.25">
      <c r="B47" t="s">
        <v>481</v>
      </c>
      <c r="C47" t="s">
        <v>367</v>
      </c>
    </row>
    <row r="48" spans="2:3" x14ac:dyDescent="0.25">
      <c r="B48" t="s">
        <v>482</v>
      </c>
      <c r="C48" t="s">
        <v>483</v>
      </c>
    </row>
    <row r="49" spans="2:3" x14ac:dyDescent="0.25">
      <c r="B49" t="s">
        <v>484</v>
      </c>
      <c r="C49" t="s">
        <v>485</v>
      </c>
    </row>
    <row r="50" spans="2:3" x14ac:dyDescent="0.25">
      <c r="B50" t="s">
        <v>486</v>
      </c>
      <c r="C50" t="s">
        <v>487</v>
      </c>
    </row>
    <row r="51" spans="2:3" x14ac:dyDescent="0.25">
      <c r="B51" t="s">
        <v>488</v>
      </c>
      <c r="C51" t="s">
        <v>489</v>
      </c>
    </row>
    <row r="52" spans="2:3" x14ac:dyDescent="0.25">
      <c r="B52" t="s">
        <v>490</v>
      </c>
      <c r="C52" t="s">
        <v>491</v>
      </c>
    </row>
    <row r="53" spans="2:3" x14ac:dyDescent="0.25">
      <c r="B53" t="s">
        <v>492</v>
      </c>
      <c r="C53" t="s">
        <v>493</v>
      </c>
    </row>
    <row r="54" spans="2:3" x14ac:dyDescent="0.25">
      <c r="B54" t="s">
        <v>494</v>
      </c>
      <c r="C54" t="s">
        <v>495</v>
      </c>
    </row>
    <row r="55" spans="2:3" x14ac:dyDescent="0.25">
      <c r="B55" t="s">
        <v>496</v>
      </c>
      <c r="C55" t="s">
        <v>497</v>
      </c>
    </row>
    <row r="56" spans="2:3" x14ac:dyDescent="0.25">
      <c r="B56" t="s">
        <v>498</v>
      </c>
      <c r="C56" t="s">
        <v>499</v>
      </c>
    </row>
    <row r="57" spans="2:3" x14ac:dyDescent="0.25">
      <c r="B57" t="s">
        <v>500</v>
      </c>
      <c r="C57" t="s">
        <v>501</v>
      </c>
    </row>
    <row r="58" spans="2:3" x14ac:dyDescent="0.25">
      <c r="B58" t="s">
        <v>502</v>
      </c>
      <c r="C58" t="s">
        <v>503</v>
      </c>
    </row>
    <row r="59" spans="2:3" x14ac:dyDescent="0.25">
      <c r="B59" t="s">
        <v>504</v>
      </c>
      <c r="C59" t="s">
        <v>376</v>
      </c>
    </row>
    <row r="60" spans="2:3" x14ac:dyDescent="0.25">
      <c r="B60" t="s">
        <v>505</v>
      </c>
      <c r="C60" t="s">
        <v>367</v>
      </c>
    </row>
    <row r="61" spans="2:3" x14ac:dyDescent="0.25">
      <c r="B61" t="s">
        <v>506</v>
      </c>
      <c r="C61" t="s">
        <v>379</v>
      </c>
    </row>
    <row r="62" spans="2:3" x14ac:dyDescent="0.25">
      <c r="B62" t="s">
        <v>507</v>
      </c>
      <c r="C62" t="s">
        <v>394</v>
      </c>
    </row>
    <row r="63" spans="2:3" x14ac:dyDescent="0.25">
      <c r="B63" t="s">
        <v>508</v>
      </c>
      <c r="C63" t="s">
        <v>380</v>
      </c>
    </row>
    <row r="64" spans="2:3" x14ac:dyDescent="0.25">
      <c r="B64" t="s">
        <v>509</v>
      </c>
      <c r="C64" t="s">
        <v>381</v>
      </c>
    </row>
    <row r="65" spans="2:3" x14ac:dyDescent="0.25">
      <c r="B65" t="s">
        <v>510</v>
      </c>
      <c r="C65" t="s">
        <v>382</v>
      </c>
    </row>
    <row r="66" spans="2:3" x14ac:dyDescent="0.25">
      <c r="B66" t="s">
        <v>511</v>
      </c>
      <c r="C66" t="s">
        <v>383</v>
      </c>
    </row>
    <row r="67" spans="2:3" x14ac:dyDescent="0.25">
      <c r="B67" t="s">
        <v>512</v>
      </c>
      <c r="C67" t="s">
        <v>384</v>
      </c>
    </row>
    <row r="68" spans="2:3" x14ac:dyDescent="0.25">
      <c r="B68" t="s">
        <v>513</v>
      </c>
      <c r="C68" t="s">
        <v>385</v>
      </c>
    </row>
    <row r="69" spans="2:3" x14ac:dyDescent="0.25">
      <c r="B69" t="s">
        <v>514</v>
      </c>
      <c r="C69" t="s">
        <v>386</v>
      </c>
    </row>
    <row r="70" spans="2:3" x14ac:dyDescent="0.25">
      <c r="B70" t="s">
        <v>515</v>
      </c>
      <c r="C70" t="s">
        <v>387</v>
      </c>
    </row>
    <row r="71" spans="2:3" x14ac:dyDescent="0.25">
      <c r="B71" t="s">
        <v>516</v>
      </c>
      <c r="C71" t="s">
        <v>388</v>
      </c>
    </row>
    <row r="72" spans="2:3" x14ac:dyDescent="0.25">
      <c r="B72" t="s">
        <v>517</v>
      </c>
      <c r="C72" t="s">
        <v>389</v>
      </c>
    </row>
    <row r="73" spans="2:3" x14ac:dyDescent="0.25">
      <c r="B73" t="s">
        <v>518</v>
      </c>
      <c r="C73" t="s">
        <v>390</v>
      </c>
    </row>
    <row r="74" spans="2:3" x14ac:dyDescent="0.25">
      <c r="B74" t="s">
        <v>519</v>
      </c>
      <c r="C74" t="s">
        <v>391</v>
      </c>
    </row>
    <row r="75" spans="2:3" x14ac:dyDescent="0.25">
      <c r="B75" t="s">
        <v>520</v>
      </c>
      <c r="C75" t="s">
        <v>376</v>
      </c>
    </row>
    <row r="76" spans="2:3" x14ac:dyDescent="0.25">
      <c r="B76" t="s">
        <v>521</v>
      </c>
      <c r="C76" t="s">
        <v>367</v>
      </c>
    </row>
    <row r="77" spans="2:3" x14ac:dyDescent="0.25">
      <c r="B77" t="s">
        <v>522</v>
      </c>
      <c r="C77" t="s">
        <v>523</v>
      </c>
    </row>
    <row r="78" spans="2:3" x14ac:dyDescent="0.25">
      <c r="B78" t="s">
        <v>524</v>
      </c>
      <c r="C78" t="s">
        <v>525</v>
      </c>
    </row>
    <row r="79" spans="2:3" x14ac:dyDescent="0.25">
      <c r="B79" t="s">
        <v>526</v>
      </c>
      <c r="C79" t="s">
        <v>367</v>
      </c>
    </row>
    <row r="80" spans="2:3" x14ac:dyDescent="0.25">
      <c r="B80" t="s">
        <v>527</v>
      </c>
      <c r="C80" t="s">
        <v>528</v>
      </c>
    </row>
    <row r="81" spans="2:3" x14ac:dyDescent="0.25">
      <c r="B81" t="s">
        <v>529</v>
      </c>
      <c r="C81" t="s">
        <v>530</v>
      </c>
    </row>
    <row r="82" spans="2:3" x14ac:dyDescent="0.25">
      <c r="B82" t="s">
        <v>531</v>
      </c>
      <c r="C82" t="s">
        <v>532</v>
      </c>
    </row>
    <row r="83" spans="2:3" x14ac:dyDescent="0.25">
      <c r="B83" t="s">
        <v>533</v>
      </c>
      <c r="C83" t="s">
        <v>534</v>
      </c>
    </row>
    <row r="84" spans="2:3" x14ac:dyDescent="0.25">
      <c r="B84" t="s">
        <v>535</v>
      </c>
      <c r="C84" t="s">
        <v>536</v>
      </c>
    </row>
    <row r="85" spans="2:3" x14ac:dyDescent="0.25">
      <c r="B85" t="s">
        <v>537</v>
      </c>
      <c r="C85" t="s">
        <v>538</v>
      </c>
    </row>
    <row r="86" spans="2:3" x14ac:dyDescent="0.25">
      <c r="B86" t="s">
        <v>539</v>
      </c>
      <c r="C86" t="s">
        <v>540</v>
      </c>
    </row>
    <row r="87" spans="2:3" x14ac:dyDescent="0.25">
      <c r="B87" t="s">
        <v>541</v>
      </c>
      <c r="C87" t="s">
        <v>385</v>
      </c>
    </row>
    <row r="88" spans="2:3" x14ac:dyDescent="0.25">
      <c r="B88" t="s">
        <v>542</v>
      </c>
      <c r="C88" t="s">
        <v>386</v>
      </c>
    </row>
    <row r="89" spans="2:3" x14ac:dyDescent="0.25">
      <c r="B89" t="s">
        <v>543</v>
      </c>
      <c r="C89" t="s">
        <v>387</v>
      </c>
    </row>
    <row r="90" spans="2:3" x14ac:dyDescent="0.25">
      <c r="B90" t="s">
        <v>544</v>
      </c>
      <c r="C90" t="s">
        <v>388</v>
      </c>
    </row>
    <row r="91" spans="2:3" x14ac:dyDescent="0.25">
      <c r="B91" t="s">
        <v>545</v>
      </c>
      <c r="C91" t="s">
        <v>546</v>
      </c>
    </row>
    <row r="92" spans="2:3" x14ac:dyDescent="0.25">
      <c r="B92" t="s">
        <v>547</v>
      </c>
      <c r="C92" t="s">
        <v>548</v>
      </c>
    </row>
    <row r="93" spans="2:3" x14ac:dyDescent="0.25">
      <c r="B93" t="s">
        <v>549</v>
      </c>
      <c r="C93" t="s">
        <v>550</v>
      </c>
    </row>
    <row r="94" spans="2:3" x14ac:dyDescent="0.25">
      <c r="B94" t="s">
        <v>551</v>
      </c>
      <c r="C94" t="s">
        <v>552</v>
      </c>
    </row>
    <row r="95" spans="2:3" x14ac:dyDescent="0.25">
      <c r="B95" t="s">
        <v>553</v>
      </c>
      <c r="C95" t="s">
        <v>554</v>
      </c>
    </row>
    <row r="96" spans="2:3" x14ac:dyDescent="0.25">
      <c r="B96" t="s">
        <v>555</v>
      </c>
      <c r="C96" t="s">
        <v>556</v>
      </c>
    </row>
    <row r="97" spans="2:3" x14ac:dyDescent="0.25">
      <c r="B97" t="s">
        <v>557</v>
      </c>
      <c r="C97" t="s">
        <v>376</v>
      </c>
    </row>
    <row r="98" spans="2:3" x14ac:dyDescent="0.25">
      <c r="B98" t="s">
        <v>558</v>
      </c>
      <c r="C98" t="s">
        <v>367</v>
      </c>
    </row>
    <row r="99" spans="2:3" x14ac:dyDescent="0.25">
      <c r="B99" t="s">
        <v>559</v>
      </c>
      <c r="C99" t="s">
        <v>560</v>
      </c>
    </row>
    <row r="100" spans="2:3" x14ac:dyDescent="0.25">
      <c r="B100" t="s">
        <v>561</v>
      </c>
      <c r="C100" t="s">
        <v>562</v>
      </c>
    </row>
    <row r="101" spans="2:3" x14ac:dyDescent="0.25">
      <c r="B101" t="s">
        <v>563</v>
      </c>
      <c r="C101" t="s">
        <v>392</v>
      </c>
    </row>
    <row r="102" spans="2:3" x14ac:dyDescent="0.25">
      <c r="B102" t="s">
        <v>564</v>
      </c>
      <c r="C102" t="s">
        <v>565</v>
      </c>
    </row>
    <row r="103" spans="2:3" x14ac:dyDescent="0.25">
      <c r="B103" t="s">
        <v>566</v>
      </c>
      <c r="C103" t="s">
        <v>567</v>
      </c>
    </row>
    <row r="104" spans="2:3" x14ac:dyDescent="0.25">
      <c r="B104" t="s">
        <v>568</v>
      </c>
      <c r="C104" t="s">
        <v>569</v>
      </c>
    </row>
    <row r="105" spans="2:3" x14ac:dyDescent="0.25">
      <c r="B105" t="s">
        <v>570</v>
      </c>
      <c r="C105" t="s">
        <v>571</v>
      </c>
    </row>
    <row r="106" spans="2:3" x14ac:dyDescent="0.25">
      <c r="B106" t="s">
        <v>572</v>
      </c>
      <c r="C106" t="s">
        <v>573</v>
      </c>
    </row>
    <row r="107" spans="2:3" x14ac:dyDescent="0.25">
      <c r="B107" t="s">
        <v>574</v>
      </c>
      <c r="C107" t="s">
        <v>575</v>
      </c>
    </row>
    <row r="108" spans="2:3" x14ac:dyDescent="0.25">
      <c r="B108" t="s">
        <v>576</v>
      </c>
      <c r="C108" t="s">
        <v>577</v>
      </c>
    </row>
    <row r="109" spans="2:3" x14ac:dyDescent="0.25">
      <c r="B109" t="s">
        <v>578</v>
      </c>
      <c r="C109" t="s">
        <v>27</v>
      </c>
    </row>
    <row r="110" spans="2:3" x14ac:dyDescent="0.25">
      <c r="B110" t="s">
        <v>579</v>
      </c>
      <c r="C110" t="s">
        <v>376</v>
      </c>
    </row>
    <row r="111" spans="2:3" x14ac:dyDescent="0.25">
      <c r="B111" t="s">
        <v>580</v>
      </c>
      <c r="C111" t="s">
        <v>367</v>
      </c>
    </row>
    <row r="112" spans="2:3" x14ac:dyDescent="0.25">
      <c r="B112" t="s">
        <v>581</v>
      </c>
      <c r="C112" t="s">
        <v>582</v>
      </c>
    </row>
    <row r="113" spans="2:3" x14ac:dyDescent="0.25">
      <c r="B113" t="s">
        <v>583</v>
      </c>
      <c r="C113" t="s">
        <v>584</v>
      </c>
    </row>
    <row r="114" spans="2:3" x14ac:dyDescent="0.25">
      <c r="B114" t="s">
        <v>585</v>
      </c>
      <c r="C114" t="s">
        <v>586</v>
      </c>
    </row>
    <row r="115" spans="2:3" x14ac:dyDescent="0.25">
      <c r="B115" t="s">
        <v>587</v>
      </c>
      <c r="C115" t="s">
        <v>588</v>
      </c>
    </row>
    <row r="116" spans="2:3" x14ac:dyDescent="0.25">
      <c r="B116" t="s">
        <v>589</v>
      </c>
      <c r="C116" t="s">
        <v>590</v>
      </c>
    </row>
    <row r="117" spans="2:3" x14ac:dyDescent="0.25">
      <c r="B117" t="s">
        <v>591</v>
      </c>
      <c r="C117" t="s">
        <v>376</v>
      </c>
    </row>
    <row r="118" spans="2:3" x14ac:dyDescent="0.25">
      <c r="B118" t="s">
        <v>592</v>
      </c>
      <c r="C118" t="s">
        <v>367</v>
      </c>
    </row>
    <row r="119" spans="2:3" x14ac:dyDescent="0.25">
      <c r="B119" t="s">
        <v>593</v>
      </c>
      <c r="C119" t="s">
        <v>379</v>
      </c>
    </row>
    <row r="120" spans="2:3" x14ac:dyDescent="0.25">
      <c r="B120" t="s">
        <v>594</v>
      </c>
      <c r="C120" t="s">
        <v>394</v>
      </c>
    </row>
    <row r="121" spans="2:3" x14ac:dyDescent="0.25">
      <c r="B121" t="s">
        <v>595</v>
      </c>
      <c r="C121" t="s">
        <v>930</v>
      </c>
    </row>
    <row r="122" spans="2:3" x14ac:dyDescent="0.25">
      <c r="B122" t="s">
        <v>596</v>
      </c>
      <c r="C122" t="s">
        <v>931</v>
      </c>
    </row>
    <row r="123" spans="2:3" x14ac:dyDescent="0.25">
      <c r="B123" t="s">
        <v>597</v>
      </c>
      <c r="C123" t="s">
        <v>932</v>
      </c>
    </row>
    <row r="124" spans="2:3" x14ac:dyDescent="0.25">
      <c r="B124" t="s">
        <v>598</v>
      </c>
      <c r="C124" t="s">
        <v>383</v>
      </c>
    </row>
    <row r="125" spans="2:3" x14ac:dyDescent="0.25">
      <c r="B125" t="s">
        <v>599</v>
      </c>
      <c r="C125" t="s">
        <v>384</v>
      </c>
    </row>
    <row r="126" spans="2:3" x14ac:dyDescent="0.25">
      <c r="B126" t="s">
        <v>600</v>
      </c>
      <c r="C126" t="s">
        <v>385</v>
      </c>
    </row>
    <row r="127" spans="2:3" x14ac:dyDescent="0.25">
      <c r="B127" t="s">
        <v>601</v>
      </c>
      <c r="C127" t="s">
        <v>386</v>
      </c>
    </row>
    <row r="128" spans="2:3" x14ac:dyDescent="0.25">
      <c r="B128" t="s">
        <v>602</v>
      </c>
      <c r="C128" t="s">
        <v>387</v>
      </c>
    </row>
    <row r="129" spans="2:3" x14ac:dyDescent="0.25">
      <c r="B129" t="s">
        <v>603</v>
      </c>
      <c r="C129" t="s">
        <v>388</v>
      </c>
    </row>
    <row r="130" spans="2:3" x14ac:dyDescent="0.25">
      <c r="B130" t="s">
        <v>604</v>
      </c>
      <c r="C130" t="s">
        <v>389</v>
      </c>
    </row>
    <row r="131" spans="2:3" x14ac:dyDescent="0.25">
      <c r="B131" t="s">
        <v>605</v>
      </c>
      <c r="C131" t="s">
        <v>395</v>
      </c>
    </row>
    <row r="132" spans="2:3" x14ac:dyDescent="0.25">
      <c r="B132" t="s">
        <v>606</v>
      </c>
      <c r="C132" t="s">
        <v>396</v>
      </c>
    </row>
    <row r="133" spans="2:3" x14ac:dyDescent="0.25">
      <c r="B133" t="s">
        <v>607</v>
      </c>
      <c r="C133" t="s">
        <v>367</v>
      </c>
    </row>
    <row r="134" spans="2:3" x14ac:dyDescent="0.25">
      <c r="B134" t="s">
        <v>608</v>
      </c>
      <c r="C134" t="s">
        <v>609</v>
      </c>
    </row>
    <row r="135" spans="2:3" x14ac:dyDescent="0.25">
      <c r="B135" t="s">
        <v>610</v>
      </c>
      <c r="C135" t="s">
        <v>611</v>
      </c>
    </row>
    <row r="136" spans="2:3" x14ac:dyDescent="0.25">
      <c r="B136" t="s">
        <v>612</v>
      </c>
      <c r="C136" t="s">
        <v>613</v>
      </c>
    </row>
    <row r="137" spans="2:3" x14ac:dyDescent="0.25">
      <c r="B137" t="s">
        <v>614</v>
      </c>
      <c r="C137" t="s">
        <v>376</v>
      </c>
    </row>
    <row r="138" spans="2:3" x14ac:dyDescent="0.25">
      <c r="B138" t="s">
        <v>615</v>
      </c>
      <c r="C138" t="s">
        <v>367</v>
      </c>
    </row>
    <row r="139" spans="2:3" x14ac:dyDescent="0.25">
      <c r="B139" t="s">
        <v>616</v>
      </c>
      <c r="C139" t="s">
        <v>617</v>
      </c>
    </row>
    <row r="140" spans="2:3" x14ac:dyDescent="0.25">
      <c r="B140" t="s">
        <v>618</v>
      </c>
      <c r="C140" t="s">
        <v>619</v>
      </c>
    </row>
    <row r="141" spans="2:3" x14ac:dyDescent="0.25">
      <c r="B141" t="s">
        <v>620</v>
      </c>
      <c r="C141" t="s">
        <v>621</v>
      </c>
    </row>
    <row r="142" spans="2:3" x14ac:dyDescent="0.25">
      <c r="B142" t="s">
        <v>622</v>
      </c>
      <c r="C142" t="s">
        <v>623</v>
      </c>
    </row>
    <row r="143" spans="2:3" x14ac:dyDescent="0.25">
      <c r="B143" t="s">
        <v>624</v>
      </c>
      <c r="C143" t="s">
        <v>625</v>
      </c>
    </row>
    <row r="144" spans="2:3" x14ac:dyDescent="0.25">
      <c r="B144" t="s">
        <v>626</v>
      </c>
      <c r="C144" t="s">
        <v>376</v>
      </c>
    </row>
    <row r="145" spans="2:3" x14ac:dyDescent="0.25">
      <c r="B145" t="s">
        <v>627</v>
      </c>
      <c r="C145" t="s">
        <v>367</v>
      </c>
    </row>
    <row r="146" spans="2:3" x14ac:dyDescent="0.25">
      <c r="B146" t="s">
        <v>628</v>
      </c>
      <c r="C146" t="s">
        <v>394</v>
      </c>
    </row>
    <row r="147" spans="2:3" x14ac:dyDescent="0.25">
      <c r="B147" t="s">
        <v>629</v>
      </c>
      <c r="C147" t="s">
        <v>933</v>
      </c>
    </row>
    <row r="148" spans="2:3" x14ac:dyDescent="0.25">
      <c r="B148" t="s">
        <v>630</v>
      </c>
      <c r="C148" t="s">
        <v>934</v>
      </c>
    </row>
    <row r="149" spans="2:3" x14ac:dyDescent="0.25">
      <c r="B149" t="s">
        <v>631</v>
      </c>
      <c r="C149" t="s">
        <v>935</v>
      </c>
    </row>
    <row r="150" spans="2:3" x14ac:dyDescent="0.25">
      <c r="B150" t="s">
        <v>632</v>
      </c>
      <c r="C150" t="s">
        <v>383</v>
      </c>
    </row>
    <row r="151" spans="2:3" x14ac:dyDescent="0.25">
      <c r="B151" t="s">
        <v>633</v>
      </c>
      <c r="C151" t="s">
        <v>384</v>
      </c>
    </row>
    <row r="152" spans="2:3" x14ac:dyDescent="0.25">
      <c r="B152" t="s">
        <v>634</v>
      </c>
      <c r="C152" t="s">
        <v>385</v>
      </c>
    </row>
    <row r="153" spans="2:3" x14ac:dyDescent="0.25">
      <c r="B153" t="s">
        <v>635</v>
      </c>
      <c r="C153" t="s">
        <v>386</v>
      </c>
    </row>
    <row r="154" spans="2:3" x14ac:dyDescent="0.25">
      <c r="B154" t="s">
        <v>636</v>
      </c>
      <c r="C154" t="s">
        <v>387</v>
      </c>
    </row>
    <row r="155" spans="2:3" x14ac:dyDescent="0.25">
      <c r="B155" t="s">
        <v>637</v>
      </c>
      <c r="C155" t="s">
        <v>388</v>
      </c>
    </row>
    <row r="156" spans="2:3" x14ac:dyDescent="0.25">
      <c r="B156" t="s">
        <v>638</v>
      </c>
      <c r="C156" t="s">
        <v>389</v>
      </c>
    </row>
    <row r="157" spans="2:3" x14ac:dyDescent="0.25">
      <c r="B157" t="s">
        <v>639</v>
      </c>
      <c r="C157" t="s">
        <v>395</v>
      </c>
    </row>
    <row r="158" spans="2:3" x14ac:dyDescent="0.25">
      <c r="B158" t="s">
        <v>640</v>
      </c>
      <c r="C158" t="s">
        <v>367</v>
      </c>
    </row>
    <row r="159" spans="2:3" x14ac:dyDescent="0.25">
      <c r="B159" t="s">
        <v>641</v>
      </c>
      <c r="C159" t="s">
        <v>396</v>
      </c>
    </row>
    <row r="160" spans="2:3" x14ac:dyDescent="0.25">
      <c r="B160" t="s">
        <v>642</v>
      </c>
      <c r="C160" t="s">
        <v>363</v>
      </c>
    </row>
    <row r="161" spans="2:3" x14ac:dyDescent="0.25">
      <c r="B161" t="s">
        <v>643</v>
      </c>
      <c r="C161" t="s">
        <v>644</v>
      </c>
    </row>
    <row r="162" spans="2:3" x14ac:dyDescent="0.25">
      <c r="B162" t="s">
        <v>645</v>
      </c>
      <c r="C162" t="s">
        <v>393</v>
      </c>
    </row>
    <row r="163" spans="2:3" x14ac:dyDescent="0.25">
      <c r="B163" t="s">
        <v>646</v>
      </c>
      <c r="C163" t="s">
        <v>367</v>
      </c>
    </row>
    <row r="164" spans="2:3" x14ac:dyDescent="0.25">
      <c r="B164" t="s">
        <v>647</v>
      </c>
      <c r="C164" t="s">
        <v>371</v>
      </c>
    </row>
    <row r="165" spans="2:3" x14ac:dyDescent="0.25">
      <c r="B165" t="s">
        <v>648</v>
      </c>
      <c r="C165" t="s">
        <v>649</v>
      </c>
    </row>
    <row r="166" spans="2:3" x14ac:dyDescent="0.25">
      <c r="B166" t="s">
        <v>650</v>
      </c>
      <c r="C166" t="s">
        <v>651</v>
      </c>
    </row>
    <row r="167" spans="2:3" x14ac:dyDescent="0.25">
      <c r="B167" t="s">
        <v>652</v>
      </c>
      <c r="C167" t="s">
        <v>653</v>
      </c>
    </row>
    <row r="168" spans="2:3" x14ac:dyDescent="0.25">
      <c r="B168" t="s">
        <v>654</v>
      </c>
      <c r="C168" t="s">
        <v>655</v>
      </c>
    </row>
    <row r="169" spans="2:3" x14ac:dyDescent="0.25">
      <c r="B169" t="s">
        <v>656</v>
      </c>
      <c r="C169" t="s">
        <v>401</v>
      </c>
    </row>
    <row r="170" spans="2:3" x14ac:dyDescent="0.25">
      <c r="B170" t="s">
        <v>657</v>
      </c>
      <c r="C170" t="s">
        <v>373</v>
      </c>
    </row>
    <row r="171" spans="2:3" x14ac:dyDescent="0.25">
      <c r="B171" t="s">
        <v>658</v>
      </c>
      <c r="C171" t="s">
        <v>372</v>
      </c>
    </row>
    <row r="172" spans="2:3" x14ac:dyDescent="0.25">
      <c r="B172" t="s">
        <v>659</v>
      </c>
      <c r="C172" t="s">
        <v>660</v>
      </c>
    </row>
    <row r="173" spans="2:3" x14ac:dyDescent="0.25">
      <c r="B173" t="s">
        <v>661</v>
      </c>
      <c r="C173" t="s">
        <v>662</v>
      </c>
    </row>
    <row r="174" spans="2:3" x14ac:dyDescent="0.25">
      <c r="B174" t="s">
        <v>663</v>
      </c>
      <c r="C174" t="s">
        <v>664</v>
      </c>
    </row>
    <row r="175" spans="2:3" x14ac:dyDescent="0.25">
      <c r="B175" t="s">
        <v>665</v>
      </c>
      <c r="C175" t="s">
        <v>666</v>
      </c>
    </row>
    <row r="176" spans="2:3" x14ac:dyDescent="0.25">
      <c r="B176" t="s">
        <v>667</v>
      </c>
      <c r="C176" t="s">
        <v>668</v>
      </c>
    </row>
    <row r="177" spans="2:3" x14ac:dyDescent="0.25">
      <c r="B177" t="s">
        <v>669</v>
      </c>
      <c r="C177" t="s">
        <v>670</v>
      </c>
    </row>
    <row r="178" spans="2:3" x14ac:dyDescent="0.25">
      <c r="B178" t="s">
        <v>671</v>
      </c>
      <c r="C178" t="s">
        <v>672</v>
      </c>
    </row>
    <row r="179" spans="2:3" x14ac:dyDescent="0.25">
      <c r="B179" t="s">
        <v>673</v>
      </c>
      <c r="C179" t="s">
        <v>376</v>
      </c>
    </row>
    <row r="180" spans="2:3" x14ac:dyDescent="0.25">
      <c r="B180" t="s">
        <v>674</v>
      </c>
      <c r="C180" t="s">
        <v>367</v>
      </c>
    </row>
    <row r="181" spans="2:3" x14ac:dyDescent="0.25">
      <c r="B181" t="s">
        <v>675</v>
      </c>
      <c r="C181" t="s">
        <v>360</v>
      </c>
    </row>
    <row r="182" spans="2:3" x14ac:dyDescent="0.25">
      <c r="B182" t="s">
        <v>676</v>
      </c>
      <c r="C182" t="s">
        <v>361</v>
      </c>
    </row>
    <row r="183" spans="2:3" x14ac:dyDescent="0.25">
      <c r="B183" t="s">
        <v>677</v>
      </c>
      <c r="C183" t="s">
        <v>678</v>
      </c>
    </row>
    <row r="184" spans="2:3" x14ac:dyDescent="0.25">
      <c r="B184" t="s">
        <v>679</v>
      </c>
      <c r="C184" t="s">
        <v>364</v>
      </c>
    </row>
    <row r="185" spans="2:3" x14ac:dyDescent="0.25">
      <c r="B185" t="s">
        <v>680</v>
      </c>
      <c r="C185" t="s">
        <v>367</v>
      </c>
    </row>
    <row r="186" spans="2:3" x14ac:dyDescent="0.25">
      <c r="B186" t="s">
        <v>681</v>
      </c>
      <c r="C186" t="s">
        <v>403</v>
      </c>
    </row>
    <row r="187" spans="2:3" x14ac:dyDescent="0.25">
      <c r="B187" t="s">
        <v>682</v>
      </c>
      <c r="C187" t="s">
        <v>405</v>
      </c>
    </row>
    <row r="188" spans="2:3" x14ac:dyDescent="0.25">
      <c r="B188" t="s">
        <v>683</v>
      </c>
      <c r="C188" t="s">
        <v>407</v>
      </c>
    </row>
    <row r="189" spans="2:3" x14ac:dyDescent="0.25">
      <c r="B189" t="s">
        <v>684</v>
      </c>
      <c r="C189" t="s">
        <v>409</v>
      </c>
    </row>
    <row r="190" spans="2:3" x14ac:dyDescent="0.25">
      <c r="B190" t="s">
        <v>685</v>
      </c>
      <c r="C190" t="s">
        <v>371</v>
      </c>
    </row>
    <row r="191" spans="2:3" x14ac:dyDescent="0.25">
      <c r="B191" t="s">
        <v>686</v>
      </c>
      <c r="C191" t="s">
        <v>412</v>
      </c>
    </row>
    <row r="192" spans="2:3" x14ac:dyDescent="0.25">
      <c r="B192" t="s">
        <v>687</v>
      </c>
      <c r="C192" t="s">
        <v>414</v>
      </c>
    </row>
    <row r="193" spans="2:3" x14ac:dyDescent="0.25">
      <c r="B193" t="s">
        <v>688</v>
      </c>
      <c r="C193" t="s">
        <v>416</v>
      </c>
    </row>
    <row r="194" spans="2:3" x14ac:dyDescent="0.25">
      <c r="B194" t="s">
        <v>689</v>
      </c>
      <c r="C194" t="s">
        <v>418</v>
      </c>
    </row>
    <row r="195" spans="2:3" x14ac:dyDescent="0.25">
      <c r="B195" t="s">
        <v>690</v>
      </c>
      <c r="C195" t="s">
        <v>420</v>
      </c>
    </row>
    <row r="196" spans="2:3" x14ac:dyDescent="0.25">
      <c r="B196" t="s">
        <v>691</v>
      </c>
      <c r="C196" t="s">
        <v>422</v>
      </c>
    </row>
    <row r="197" spans="2:3" x14ac:dyDescent="0.25">
      <c r="B197" t="s">
        <v>692</v>
      </c>
      <c r="C197" t="s">
        <v>424</v>
      </c>
    </row>
    <row r="198" spans="2:3" x14ac:dyDescent="0.25">
      <c r="B198" t="s">
        <v>693</v>
      </c>
      <c r="C198" t="s">
        <v>426</v>
      </c>
    </row>
    <row r="199" spans="2:3" x14ac:dyDescent="0.25">
      <c r="B199" t="s">
        <v>694</v>
      </c>
      <c r="C199" t="s">
        <v>399</v>
      </c>
    </row>
    <row r="200" spans="2:3" x14ac:dyDescent="0.25">
      <c r="B200" t="s">
        <v>695</v>
      </c>
      <c r="C200" t="s">
        <v>400</v>
      </c>
    </row>
    <row r="201" spans="2:3" x14ac:dyDescent="0.25">
      <c r="B201" t="s">
        <v>696</v>
      </c>
      <c r="C201" t="s">
        <v>430</v>
      </c>
    </row>
    <row r="202" spans="2:3" x14ac:dyDescent="0.25">
      <c r="B202" t="s">
        <v>697</v>
      </c>
      <c r="C202" t="s">
        <v>397</v>
      </c>
    </row>
    <row r="203" spans="2:3" x14ac:dyDescent="0.25">
      <c r="B203" t="s">
        <v>698</v>
      </c>
      <c r="C203" t="s">
        <v>433</v>
      </c>
    </row>
    <row r="204" spans="2:3" x14ac:dyDescent="0.25">
      <c r="B204" t="s">
        <v>699</v>
      </c>
      <c r="C204" t="s">
        <v>435</v>
      </c>
    </row>
    <row r="205" spans="2:3" x14ac:dyDescent="0.25">
      <c r="B205" t="s">
        <v>700</v>
      </c>
      <c r="C205" t="s">
        <v>437</v>
      </c>
    </row>
    <row r="206" spans="2:3" x14ac:dyDescent="0.25">
      <c r="B206" t="s">
        <v>701</v>
      </c>
      <c r="C206" t="s">
        <v>439</v>
      </c>
    </row>
    <row r="207" spans="2:3" x14ac:dyDescent="0.25">
      <c r="B207" t="s">
        <v>702</v>
      </c>
      <c r="C207" t="s">
        <v>441</v>
      </c>
    </row>
    <row r="208" spans="2:3" x14ac:dyDescent="0.25">
      <c r="B208" t="s">
        <v>703</v>
      </c>
      <c r="C208" t="s">
        <v>443</v>
      </c>
    </row>
    <row r="209" spans="2:3" x14ac:dyDescent="0.25">
      <c r="B209" t="s">
        <v>704</v>
      </c>
      <c r="C209" t="s">
        <v>445</v>
      </c>
    </row>
    <row r="210" spans="2:3" x14ac:dyDescent="0.25">
      <c r="B210" t="s">
        <v>705</v>
      </c>
      <c r="C210" t="s">
        <v>447</v>
      </c>
    </row>
    <row r="211" spans="2:3" x14ac:dyDescent="0.25">
      <c r="B211" t="s">
        <v>706</v>
      </c>
      <c r="C211" t="s">
        <v>449</v>
      </c>
    </row>
    <row r="212" spans="2:3" x14ac:dyDescent="0.25">
      <c r="B212" t="s">
        <v>707</v>
      </c>
      <c r="C212" t="s">
        <v>451</v>
      </c>
    </row>
    <row r="213" spans="2:3" x14ac:dyDescent="0.25">
      <c r="B213" t="s">
        <v>708</v>
      </c>
      <c r="C213" t="s">
        <v>453</v>
      </c>
    </row>
    <row r="214" spans="2:3" x14ac:dyDescent="0.25">
      <c r="B214" t="s">
        <v>709</v>
      </c>
      <c r="C214" t="s">
        <v>455</v>
      </c>
    </row>
    <row r="215" spans="2:3" x14ac:dyDescent="0.25">
      <c r="B215" t="s">
        <v>710</v>
      </c>
      <c r="C215" t="s">
        <v>457</v>
      </c>
    </row>
    <row r="216" spans="2:3" x14ac:dyDescent="0.25">
      <c r="B216" t="s">
        <v>711</v>
      </c>
      <c r="C216" t="s">
        <v>459</v>
      </c>
    </row>
    <row r="217" spans="2:3" x14ac:dyDescent="0.25">
      <c r="B217" t="s">
        <v>712</v>
      </c>
      <c r="C217" t="s">
        <v>461</v>
      </c>
    </row>
    <row r="218" spans="2:3" x14ac:dyDescent="0.25">
      <c r="B218" t="s">
        <v>713</v>
      </c>
      <c r="C218" t="s">
        <v>463</v>
      </c>
    </row>
    <row r="219" spans="2:3" x14ac:dyDescent="0.25">
      <c r="B219" t="s">
        <v>714</v>
      </c>
      <c r="C219" t="s">
        <v>376</v>
      </c>
    </row>
    <row r="220" spans="2:3" x14ac:dyDescent="0.25">
      <c r="B220" t="s">
        <v>715</v>
      </c>
      <c r="C220" t="s">
        <v>367</v>
      </c>
    </row>
    <row r="221" spans="2:3" x14ac:dyDescent="0.25">
      <c r="B221" t="s">
        <v>716</v>
      </c>
      <c r="C221" t="s">
        <v>467</v>
      </c>
    </row>
    <row r="222" spans="2:3" x14ac:dyDescent="0.25">
      <c r="B222" t="s">
        <v>717</v>
      </c>
      <c r="C222" t="s">
        <v>469</v>
      </c>
    </row>
    <row r="223" spans="2:3" x14ac:dyDescent="0.25">
      <c r="B223" t="s">
        <v>718</v>
      </c>
      <c r="C223" t="s">
        <v>471</v>
      </c>
    </row>
    <row r="224" spans="2:3" x14ac:dyDescent="0.25">
      <c r="B224" t="s">
        <v>719</v>
      </c>
      <c r="C224" t="s">
        <v>473</v>
      </c>
    </row>
    <row r="225" spans="2:3" x14ac:dyDescent="0.25">
      <c r="B225" t="s">
        <v>720</v>
      </c>
      <c r="C225" t="s">
        <v>475</v>
      </c>
    </row>
    <row r="226" spans="2:3" x14ac:dyDescent="0.25">
      <c r="B226" t="s">
        <v>721</v>
      </c>
      <c r="C226" t="s">
        <v>477</v>
      </c>
    </row>
    <row r="227" spans="2:3" x14ac:dyDescent="0.25">
      <c r="B227" t="s">
        <v>722</v>
      </c>
      <c r="C227" t="s">
        <v>479</v>
      </c>
    </row>
    <row r="228" spans="2:3" x14ac:dyDescent="0.25">
      <c r="B228" t="s">
        <v>723</v>
      </c>
      <c r="C228" t="s">
        <v>376</v>
      </c>
    </row>
    <row r="229" spans="2:3" x14ac:dyDescent="0.25">
      <c r="B229" t="s">
        <v>724</v>
      </c>
      <c r="C229" t="s">
        <v>367</v>
      </c>
    </row>
    <row r="230" spans="2:3" x14ac:dyDescent="0.25">
      <c r="B230" t="s">
        <v>725</v>
      </c>
      <c r="C230" t="s">
        <v>379</v>
      </c>
    </row>
    <row r="231" spans="2:3" x14ac:dyDescent="0.25">
      <c r="B231" t="s">
        <v>726</v>
      </c>
      <c r="C231" t="s">
        <v>394</v>
      </c>
    </row>
    <row r="232" spans="2:3" x14ac:dyDescent="0.25">
      <c r="B232" t="s">
        <v>727</v>
      </c>
      <c r="C232" t="s">
        <v>380</v>
      </c>
    </row>
    <row r="233" spans="2:3" x14ac:dyDescent="0.25">
      <c r="B233" t="s">
        <v>728</v>
      </c>
      <c r="C233" t="s">
        <v>381</v>
      </c>
    </row>
    <row r="234" spans="2:3" x14ac:dyDescent="0.25">
      <c r="B234" t="s">
        <v>729</v>
      </c>
      <c r="C234" t="s">
        <v>382</v>
      </c>
    </row>
    <row r="235" spans="2:3" x14ac:dyDescent="0.25">
      <c r="B235" t="s">
        <v>730</v>
      </c>
      <c r="C235" t="s">
        <v>383</v>
      </c>
    </row>
    <row r="236" spans="2:3" x14ac:dyDescent="0.25">
      <c r="B236" t="s">
        <v>731</v>
      </c>
      <c r="C236" t="s">
        <v>384</v>
      </c>
    </row>
    <row r="237" spans="2:3" x14ac:dyDescent="0.25">
      <c r="B237" t="s">
        <v>732</v>
      </c>
      <c r="C237" t="s">
        <v>385</v>
      </c>
    </row>
    <row r="238" spans="2:3" x14ac:dyDescent="0.25">
      <c r="B238" t="s">
        <v>733</v>
      </c>
      <c r="C238" t="s">
        <v>386</v>
      </c>
    </row>
    <row r="239" spans="2:3" x14ac:dyDescent="0.25">
      <c r="B239" t="s">
        <v>734</v>
      </c>
      <c r="C239" t="s">
        <v>387</v>
      </c>
    </row>
    <row r="240" spans="2:3" x14ac:dyDescent="0.25">
      <c r="B240" t="s">
        <v>735</v>
      </c>
      <c r="C240" t="s">
        <v>388</v>
      </c>
    </row>
    <row r="241" spans="2:3" x14ac:dyDescent="0.25">
      <c r="B241" t="s">
        <v>736</v>
      </c>
      <c r="C241" t="s">
        <v>389</v>
      </c>
    </row>
    <row r="242" spans="2:3" x14ac:dyDescent="0.25">
      <c r="B242" t="s">
        <v>737</v>
      </c>
      <c r="C242" t="s">
        <v>390</v>
      </c>
    </row>
    <row r="243" spans="2:3" x14ac:dyDescent="0.25">
      <c r="B243" t="s">
        <v>738</v>
      </c>
      <c r="C243" t="s">
        <v>391</v>
      </c>
    </row>
    <row r="244" spans="2:3" x14ac:dyDescent="0.25">
      <c r="B244" t="s">
        <v>739</v>
      </c>
      <c r="C244" t="s">
        <v>376</v>
      </c>
    </row>
    <row r="245" spans="2:3" x14ac:dyDescent="0.25">
      <c r="B245" t="s">
        <v>740</v>
      </c>
      <c r="C245" t="s">
        <v>367</v>
      </c>
    </row>
    <row r="246" spans="2:3" x14ac:dyDescent="0.25">
      <c r="B246" t="s">
        <v>741</v>
      </c>
      <c r="C246" t="s">
        <v>523</v>
      </c>
    </row>
    <row r="247" spans="2:3" x14ac:dyDescent="0.25">
      <c r="B247" t="s">
        <v>742</v>
      </c>
      <c r="C247" t="s">
        <v>525</v>
      </c>
    </row>
    <row r="248" spans="2:3" x14ac:dyDescent="0.25">
      <c r="B248" t="s">
        <v>743</v>
      </c>
      <c r="C248" t="s">
        <v>367</v>
      </c>
    </row>
    <row r="249" spans="2:3" x14ac:dyDescent="0.25">
      <c r="B249" t="s">
        <v>744</v>
      </c>
      <c r="C249" t="s">
        <v>528</v>
      </c>
    </row>
    <row r="250" spans="2:3" x14ac:dyDescent="0.25">
      <c r="B250" t="s">
        <v>745</v>
      </c>
      <c r="C250" t="s">
        <v>530</v>
      </c>
    </row>
    <row r="251" spans="2:3" x14ac:dyDescent="0.25">
      <c r="B251" t="s">
        <v>746</v>
      </c>
      <c r="C251" t="s">
        <v>532</v>
      </c>
    </row>
    <row r="252" spans="2:3" x14ac:dyDescent="0.25">
      <c r="B252" t="s">
        <v>747</v>
      </c>
      <c r="C252" t="s">
        <v>534</v>
      </c>
    </row>
    <row r="253" spans="2:3" x14ac:dyDescent="0.25">
      <c r="B253" t="s">
        <v>748</v>
      </c>
      <c r="C253" t="s">
        <v>536</v>
      </c>
    </row>
    <row r="254" spans="2:3" x14ac:dyDescent="0.25">
      <c r="B254" t="s">
        <v>749</v>
      </c>
      <c r="C254" t="s">
        <v>538</v>
      </c>
    </row>
    <row r="255" spans="2:3" x14ac:dyDescent="0.25">
      <c r="B255" t="s">
        <v>750</v>
      </c>
      <c r="C255" t="s">
        <v>540</v>
      </c>
    </row>
    <row r="256" spans="2:3" x14ac:dyDescent="0.25">
      <c r="B256" t="s">
        <v>751</v>
      </c>
      <c r="C256" t="s">
        <v>385</v>
      </c>
    </row>
    <row r="257" spans="2:3" x14ac:dyDescent="0.25">
      <c r="B257" t="s">
        <v>752</v>
      </c>
      <c r="C257" t="s">
        <v>386</v>
      </c>
    </row>
    <row r="258" spans="2:3" x14ac:dyDescent="0.25">
      <c r="B258" t="s">
        <v>753</v>
      </c>
      <c r="C258" t="s">
        <v>387</v>
      </c>
    </row>
    <row r="259" spans="2:3" x14ac:dyDescent="0.25">
      <c r="B259" t="s">
        <v>754</v>
      </c>
      <c r="C259" t="s">
        <v>388</v>
      </c>
    </row>
    <row r="260" spans="2:3" x14ac:dyDescent="0.25">
      <c r="B260" t="s">
        <v>755</v>
      </c>
      <c r="C260" t="s">
        <v>546</v>
      </c>
    </row>
    <row r="261" spans="2:3" x14ac:dyDescent="0.25">
      <c r="B261" t="s">
        <v>756</v>
      </c>
      <c r="C261" t="s">
        <v>548</v>
      </c>
    </row>
    <row r="262" spans="2:3" x14ac:dyDescent="0.25">
      <c r="B262" t="s">
        <v>757</v>
      </c>
      <c r="C262" t="s">
        <v>550</v>
      </c>
    </row>
    <row r="263" spans="2:3" x14ac:dyDescent="0.25">
      <c r="B263" t="s">
        <v>758</v>
      </c>
      <c r="C263" t="s">
        <v>552</v>
      </c>
    </row>
    <row r="264" spans="2:3" x14ac:dyDescent="0.25">
      <c r="B264" t="s">
        <v>759</v>
      </c>
      <c r="C264" t="s">
        <v>554</v>
      </c>
    </row>
    <row r="265" spans="2:3" x14ac:dyDescent="0.25">
      <c r="B265" t="s">
        <v>760</v>
      </c>
      <c r="C265" t="s">
        <v>376</v>
      </c>
    </row>
    <row r="266" spans="2:3" x14ac:dyDescent="0.25">
      <c r="B266" t="s">
        <v>761</v>
      </c>
      <c r="C266" t="s">
        <v>367</v>
      </c>
    </row>
    <row r="267" spans="2:3" x14ac:dyDescent="0.25">
      <c r="B267" t="s">
        <v>762</v>
      </c>
      <c r="C267" t="s">
        <v>560</v>
      </c>
    </row>
    <row r="268" spans="2:3" x14ac:dyDescent="0.25">
      <c r="B268" t="s">
        <v>763</v>
      </c>
      <c r="C268" t="s">
        <v>562</v>
      </c>
    </row>
    <row r="269" spans="2:3" x14ac:dyDescent="0.25">
      <c r="B269" t="s">
        <v>764</v>
      </c>
      <c r="C269" t="s">
        <v>392</v>
      </c>
    </row>
    <row r="270" spans="2:3" x14ac:dyDescent="0.25">
      <c r="B270" t="s">
        <v>765</v>
      </c>
      <c r="C270" t="s">
        <v>565</v>
      </c>
    </row>
    <row r="271" spans="2:3" x14ac:dyDescent="0.25">
      <c r="B271" t="s">
        <v>766</v>
      </c>
      <c r="C271" t="s">
        <v>567</v>
      </c>
    </row>
    <row r="272" spans="2:3" x14ac:dyDescent="0.25">
      <c r="B272" t="s">
        <v>767</v>
      </c>
      <c r="C272" t="s">
        <v>569</v>
      </c>
    </row>
    <row r="273" spans="2:3" x14ac:dyDescent="0.25">
      <c r="B273" t="s">
        <v>768</v>
      </c>
      <c r="C273" t="s">
        <v>571</v>
      </c>
    </row>
    <row r="274" spans="2:3" x14ac:dyDescent="0.25">
      <c r="B274" t="s">
        <v>769</v>
      </c>
      <c r="C274" t="s">
        <v>573</v>
      </c>
    </row>
    <row r="275" spans="2:3" x14ac:dyDescent="0.25">
      <c r="B275" t="s">
        <v>770</v>
      </c>
      <c r="C275" t="s">
        <v>575</v>
      </c>
    </row>
    <row r="276" spans="2:3" x14ac:dyDescent="0.25">
      <c r="B276" t="s">
        <v>771</v>
      </c>
      <c r="C276" t="s">
        <v>577</v>
      </c>
    </row>
    <row r="277" spans="2:3" x14ac:dyDescent="0.25">
      <c r="B277" t="s">
        <v>772</v>
      </c>
      <c r="C277" t="s">
        <v>27</v>
      </c>
    </row>
    <row r="278" spans="2:3" x14ac:dyDescent="0.25">
      <c r="B278" t="s">
        <v>773</v>
      </c>
      <c r="C278" t="s">
        <v>774</v>
      </c>
    </row>
    <row r="279" spans="2:3" x14ac:dyDescent="0.25">
      <c r="B279" t="s">
        <v>775</v>
      </c>
      <c r="C279" t="s">
        <v>376</v>
      </c>
    </row>
    <row r="280" spans="2:3" x14ac:dyDescent="0.25">
      <c r="B280" t="s">
        <v>776</v>
      </c>
      <c r="C280" t="s">
        <v>367</v>
      </c>
    </row>
    <row r="281" spans="2:3" x14ac:dyDescent="0.25">
      <c r="B281" t="s">
        <v>777</v>
      </c>
      <c r="C281" t="s">
        <v>582</v>
      </c>
    </row>
    <row r="282" spans="2:3" x14ac:dyDescent="0.25">
      <c r="B282" t="s">
        <v>778</v>
      </c>
      <c r="C282" t="s">
        <v>584</v>
      </c>
    </row>
    <row r="283" spans="2:3" x14ac:dyDescent="0.25">
      <c r="B283" t="s">
        <v>779</v>
      </c>
      <c r="C283" t="s">
        <v>586</v>
      </c>
    </row>
    <row r="284" spans="2:3" x14ac:dyDescent="0.25">
      <c r="B284" t="s">
        <v>780</v>
      </c>
      <c r="C284" t="s">
        <v>588</v>
      </c>
    </row>
    <row r="285" spans="2:3" x14ac:dyDescent="0.25">
      <c r="B285" t="s">
        <v>781</v>
      </c>
      <c r="C285" t="s">
        <v>590</v>
      </c>
    </row>
    <row r="286" spans="2:3" x14ac:dyDescent="0.25">
      <c r="B286" t="s">
        <v>782</v>
      </c>
      <c r="C286" t="s">
        <v>376</v>
      </c>
    </row>
    <row r="287" spans="2:3" x14ac:dyDescent="0.25">
      <c r="B287" t="s">
        <v>783</v>
      </c>
      <c r="C287" t="s">
        <v>367</v>
      </c>
    </row>
    <row r="288" spans="2:3" x14ac:dyDescent="0.25">
      <c r="B288" t="s">
        <v>784</v>
      </c>
      <c r="C288" t="s">
        <v>379</v>
      </c>
    </row>
    <row r="289" spans="2:3" x14ac:dyDescent="0.25">
      <c r="B289" t="s">
        <v>785</v>
      </c>
      <c r="C289" t="s">
        <v>394</v>
      </c>
    </row>
    <row r="290" spans="2:3" x14ac:dyDescent="0.25">
      <c r="B290" t="s">
        <v>786</v>
      </c>
      <c r="C290" t="s">
        <v>380</v>
      </c>
    </row>
    <row r="291" spans="2:3" x14ac:dyDescent="0.25">
      <c r="B291" t="s">
        <v>787</v>
      </c>
      <c r="C291" t="s">
        <v>381</v>
      </c>
    </row>
    <row r="292" spans="2:3" x14ac:dyDescent="0.25">
      <c r="B292" t="s">
        <v>788</v>
      </c>
      <c r="C292" t="s">
        <v>382</v>
      </c>
    </row>
    <row r="293" spans="2:3" x14ac:dyDescent="0.25">
      <c r="B293" t="s">
        <v>789</v>
      </c>
      <c r="C293" t="s">
        <v>383</v>
      </c>
    </row>
    <row r="294" spans="2:3" x14ac:dyDescent="0.25">
      <c r="B294" t="s">
        <v>790</v>
      </c>
      <c r="C294" t="s">
        <v>384</v>
      </c>
    </row>
    <row r="295" spans="2:3" x14ac:dyDescent="0.25">
      <c r="B295" t="s">
        <v>791</v>
      </c>
      <c r="C295" t="s">
        <v>385</v>
      </c>
    </row>
    <row r="296" spans="2:3" x14ac:dyDescent="0.25">
      <c r="B296" t="s">
        <v>792</v>
      </c>
      <c r="C296" t="s">
        <v>386</v>
      </c>
    </row>
    <row r="297" spans="2:3" x14ac:dyDescent="0.25">
      <c r="B297" t="s">
        <v>793</v>
      </c>
      <c r="C297" t="s">
        <v>387</v>
      </c>
    </row>
    <row r="298" spans="2:3" x14ac:dyDescent="0.25">
      <c r="B298" t="s">
        <v>794</v>
      </c>
      <c r="C298" t="s">
        <v>388</v>
      </c>
    </row>
    <row r="299" spans="2:3" x14ac:dyDescent="0.25">
      <c r="B299" t="s">
        <v>795</v>
      </c>
      <c r="C299" t="s">
        <v>389</v>
      </c>
    </row>
    <row r="300" spans="2:3" x14ac:dyDescent="0.25">
      <c r="B300" t="s">
        <v>796</v>
      </c>
      <c r="C300" t="s">
        <v>395</v>
      </c>
    </row>
    <row r="301" spans="2:3" x14ac:dyDescent="0.25">
      <c r="B301" t="s">
        <v>797</v>
      </c>
      <c r="C301" t="s">
        <v>396</v>
      </c>
    </row>
    <row r="302" spans="2:3" x14ac:dyDescent="0.25">
      <c r="B302" t="s">
        <v>798</v>
      </c>
      <c r="C302" t="s">
        <v>367</v>
      </c>
    </row>
    <row r="303" spans="2:3" x14ac:dyDescent="0.25">
      <c r="B303" t="s">
        <v>799</v>
      </c>
      <c r="C303" t="s">
        <v>609</v>
      </c>
    </row>
    <row r="304" spans="2:3" x14ac:dyDescent="0.25">
      <c r="B304" t="s">
        <v>800</v>
      </c>
      <c r="C304" t="s">
        <v>611</v>
      </c>
    </row>
    <row r="305" spans="2:3" x14ac:dyDescent="0.25">
      <c r="B305" t="s">
        <v>801</v>
      </c>
      <c r="C305" t="s">
        <v>613</v>
      </c>
    </row>
    <row r="306" spans="2:3" x14ac:dyDescent="0.25">
      <c r="B306" t="s">
        <v>802</v>
      </c>
      <c r="C306" t="s">
        <v>376</v>
      </c>
    </row>
    <row r="307" spans="2:3" x14ac:dyDescent="0.25">
      <c r="B307" t="s">
        <v>803</v>
      </c>
      <c r="C307" t="s">
        <v>367</v>
      </c>
    </row>
    <row r="308" spans="2:3" x14ac:dyDescent="0.25">
      <c r="B308" t="s">
        <v>804</v>
      </c>
      <c r="C308" t="s">
        <v>617</v>
      </c>
    </row>
    <row r="309" spans="2:3" x14ac:dyDescent="0.25">
      <c r="B309" t="s">
        <v>805</v>
      </c>
      <c r="C309" t="s">
        <v>619</v>
      </c>
    </row>
    <row r="310" spans="2:3" x14ac:dyDescent="0.25">
      <c r="B310" t="s">
        <v>806</v>
      </c>
      <c r="C310" t="s">
        <v>621</v>
      </c>
    </row>
    <row r="311" spans="2:3" x14ac:dyDescent="0.25">
      <c r="B311" t="s">
        <v>807</v>
      </c>
      <c r="C311" t="s">
        <v>623</v>
      </c>
    </row>
    <row r="312" spans="2:3" x14ac:dyDescent="0.25">
      <c r="B312" t="s">
        <v>808</v>
      </c>
      <c r="C312" t="s">
        <v>625</v>
      </c>
    </row>
    <row r="313" spans="2:3" x14ac:dyDescent="0.25">
      <c r="B313" t="s">
        <v>809</v>
      </c>
      <c r="C313" t="s">
        <v>376</v>
      </c>
    </row>
    <row r="314" spans="2:3" x14ac:dyDescent="0.25">
      <c r="B314" t="s">
        <v>810</v>
      </c>
      <c r="C314" t="s">
        <v>367</v>
      </c>
    </row>
    <row r="315" spans="2:3" x14ac:dyDescent="0.25">
      <c r="B315" t="s">
        <v>811</v>
      </c>
      <c r="C315" t="s">
        <v>394</v>
      </c>
    </row>
    <row r="316" spans="2:3" x14ac:dyDescent="0.25">
      <c r="B316" t="s">
        <v>812</v>
      </c>
      <c r="C316" t="s">
        <v>380</v>
      </c>
    </row>
    <row r="317" spans="2:3" x14ac:dyDescent="0.25">
      <c r="B317" t="s">
        <v>813</v>
      </c>
      <c r="C317" t="s">
        <v>381</v>
      </c>
    </row>
    <row r="318" spans="2:3" x14ac:dyDescent="0.25">
      <c r="B318" t="s">
        <v>814</v>
      </c>
      <c r="C318" t="s">
        <v>382</v>
      </c>
    </row>
    <row r="319" spans="2:3" x14ac:dyDescent="0.25">
      <c r="B319" t="s">
        <v>815</v>
      </c>
      <c r="C319" t="s">
        <v>383</v>
      </c>
    </row>
    <row r="320" spans="2:3" x14ac:dyDescent="0.25">
      <c r="B320" t="s">
        <v>816</v>
      </c>
      <c r="C320" t="s">
        <v>384</v>
      </c>
    </row>
    <row r="321" spans="2:3" x14ac:dyDescent="0.25">
      <c r="B321" t="s">
        <v>817</v>
      </c>
      <c r="C321" t="s">
        <v>385</v>
      </c>
    </row>
    <row r="322" spans="2:3" x14ac:dyDescent="0.25">
      <c r="B322" t="s">
        <v>818</v>
      </c>
      <c r="C322" t="s">
        <v>386</v>
      </c>
    </row>
    <row r="323" spans="2:3" x14ac:dyDescent="0.25">
      <c r="B323" t="s">
        <v>819</v>
      </c>
      <c r="C323" t="s">
        <v>387</v>
      </c>
    </row>
    <row r="324" spans="2:3" x14ac:dyDescent="0.25">
      <c r="B324" t="s">
        <v>820</v>
      </c>
      <c r="C324" t="s">
        <v>388</v>
      </c>
    </row>
    <row r="325" spans="2:3" x14ac:dyDescent="0.25">
      <c r="B325" t="s">
        <v>821</v>
      </c>
      <c r="C325" t="s">
        <v>389</v>
      </c>
    </row>
    <row r="326" spans="2:3" x14ac:dyDescent="0.25">
      <c r="B326" t="s">
        <v>822</v>
      </c>
      <c r="C326" t="s">
        <v>395</v>
      </c>
    </row>
    <row r="327" spans="2:3" x14ac:dyDescent="0.25">
      <c r="B327" t="s">
        <v>823</v>
      </c>
      <c r="C327" t="s">
        <v>372</v>
      </c>
    </row>
    <row r="328" spans="2:3" x14ac:dyDescent="0.25">
      <c r="B328" t="s">
        <v>824</v>
      </c>
      <c r="C328" t="s">
        <v>367</v>
      </c>
    </row>
    <row r="329" spans="2:3" x14ac:dyDescent="0.25">
      <c r="B329" t="s">
        <v>825</v>
      </c>
      <c r="C329" t="s">
        <v>396</v>
      </c>
    </row>
    <row r="330" spans="2:3" x14ac:dyDescent="0.25">
      <c r="B330" t="s">
        <v>826</v>
      </c>
      <c r="C330" t="s">
        <v>363</v>
      </c>
    </row>
    <row r="331" spans="2:3" x14ac:dyDescent="0.25">
      <c r="B331" t="s">
        <v>827</v>
      </c>
      <c r="C331" t="s">
        <v>644</v>
      </c>
    </row>
    <row r="332" spans="2:3" x14ac:dyDescent="0.25">
      <c r="B332" t="s">
        <v>828</v>
      </c>
      <c r="C332" t="s">
        <v>393</v>
      </c>
    </row>
    <row r="333" spans="2:3" x14ac:dyDescent="0.25">
      <c r="B333" t="s">
        <v>829</v>
      </c>
      <c r="C333" t="s">
        <v>367</v>
      </c>
    </row>
    <row r="334" spans="2:3" x14ac:dyDescent="0.25">
      <c r="B334" t="s">
        <v>830</v>
      </c>
      <c r="C334" t="s">
        <v>367</v>
      </c>
    </row>
    <row r="335" spans="2:3" x14ac:dyDescent="0.25">
      <c r="B335" t="s">
        <v>831</v>
      </c>
      <c r="C335" t="s">
        <v>377</v>
      </c>
    </row>
    <row r="336" spans="2:3" x14ac:dyDescent="0.25">
      <c r="B336" t="s">
        <v>832</v>
      </c>
      <c r="C336" t="s">
        <v>378</v>
      </c>
    </row>
    <row r="337" spans="2:3" x14ac:dyDescent="0.25">
      <c r="B337" t="s">
        <v>833</v>
      </c>
      <c r="C337" t="s">
        <v>371</v>
      </c>
    </row>
    <row r="338" spans="2:3" x14ac:dyDescent="0.25">
      <c r="B338" t="s">
        <v>834</v>
      </c>
      <c r="C338" t="s">
        <v>649</v>
      </c>
    </row>
    <row r="339" spans="2:3" x14ac:dyDescent="0.25">
      <c r="B339" t="s">
        <v>835</v>
      </c>
      <c r="C339" t="s">
        <v>651</v>
      </c>
    </row>
    <row r="340" spans="2:3" x14ac:dyDescent="0.25">
      <c r="B340" t="s">
        <v>836</v>
      </c>
      <c r="C340" t="s">
        <v>653</v>
      </c>
    </row>
    <row r="341" spans="2:3" x14ac:dyDescent="0.25">
      <c r="B341" t="s">
        <v>837</v>
      </c>
      <c r="C341" t="s">
        <v>655</v>
      </c>
    </row>
    <row r="342" spans="2:3" x14ac:dyDescent="0.25">
      <c r="B342" t="s">
        <v>838</v>
      </c>
      <c r="C342" t="s">
        <v>401</v>
      </c>
    </row>
    <row r="343" spans="2:3" x14ac:dyDescent="0.25">
      <c r="B343" t="s">
        <v>839</v>
      </c>
      <c r="C343" t="s">
        <v>373</v>
      </c>
    </row>
    <row r="344" spans="2:3" x14ac:dyDescent="0.25">
      <c r="B344" t="s">
        <v>840</v>
      </c>
      <c r="C344" t="s">
        <v>372</v>
      </c>
    </row>
    <row r="345" spans="2:3" x14ac:dyDescent="0.25">
      <c r="B345" t="s">
        <v>841</v>
      </c>
      <c r="C345" t="s">
        <v>660</v>
      </c>
    </row>
    <row r="346" spans="2:3" x14ac:dyDescent="0.25">
      <c r="B346" t="s">
        <v>842</v>
      </c>
      <c r="C346" t="s">
        <v>662</v>
      </c>
    </row>
    <row r="347" spans="2:3" x14ac:dyDescent="0.25">
      <c r="B347" t="s">
        <v>843</v>
      </c>
      <c r="C347" t="s">
        <v>664</v>
      </c>
    </row>
    <row r="348" spans="2:3" x14ac:dyDescent="0.25">
      <c r="B348" t="s">
        <v>844</v>
      </c>
      <c r="C348" t="s">
        <v>666</v>
      </c>
    </row>
    <row r="349" spans="2:3" x14ac:dyDescent="0.25">
      <c r="B349" t="s">
        <v>845</v>
      </c>
      <c r="C349" t="s">
        <v>668</v>
      </c>
    </row>
    <row r="350" spans="2:3" x14ac:dyDescent="0.25">
      <c r="B350" t="s">
        <v>846</v>
      </c>
      <c r="C350" t="s">
        <v>670</v>
      </c>
    </row>
    <row r="351" spans="2:3" x14ac:dyDescent="0.25">
      <c r="B351" t="s">
        <v>847</v>
      </c>
      <c r="C351" t="s">
        <v>672</v>
      </c>
    </row>
    <row r="352" spans="2:3" x14ac:dyDescent="0.25">
      <c r="B352" t="s">
        <v>848</v>
      </c>
      <c r="C352" t="s">
        <v>376</v>
      </c>
    </row>
    <row r="353" spans="2:3" x14ac:dyDescent="0.25">
      <c r="B353" t="s">
        <v>849</v>
      </c>
      <c r="C353" t="s">
        <v>367</v>
      </c>
    </row>
    <row r="354" spans="2:3" x14ac:dyDescent="0.25">
      <c r="B354" t="s">
        <v>850</v>
      </c>
      <c r="C354" t="s">
        <v>360</v>
      </c>
    </row>
    <row r="355" spans="2:3" x14ac:dyDescent="0.25">
      <c r="B355" t="s">
        <v>851</v>
      </c>
      <c r="C355" t="s">
        <v>361</v>
      </c>
    </row>
    <row r="356" spans="2:3" x14ac:dyDescent="0.25">
      <c r="B356" t="s">
        <v>852</v>
      </c>
      <c r="C356" t="s">
        <v>362</v>
      </c>
    </row>
    <row r="357" spans="2:3" x14ac:dyDescent="0.25">
      <c r="B357" t="s">
        <v>853</v>
      </c>
      <c r="C357" t="s">
        <v>678</v>
      </c>
    </row>
    <row r="358" spans="2:3" x14ac:dyDescent="0.25">
      <c r="B358" t="s">
        <v>854</v>
      </c>
      <c r="C358" t="s">
        <v>364</v>
      </c>
    </row>
    <row r="359" spans="2:3" x14ac:dyDescent="0.25">
      <c r="B359" t="s">
        <v>855</v>
      </c>
      <c r="C359" t="s">
        <v>367</v>
      </c>
    </row>
    <row r="361" spans="2:3" x14ac:dyDescent="0.25">
      <c r="B361" t="s">
        <v>856</v>
      </c>
      <c r="C361" t="s">
        <v>398</v>
      </c>
    </row>
    <row r="362" spans="2:3" x14ac:dyDescent="0.25">
      <c r="B362" t="s">
        <v>857</v>
      </c>
      <c r="C362" t="s">
        <v>370</v>
      </c>
    </row>
    <row r="363" spans="2:3" x14ac:dyDescent="0.25">
      <c r="B363" t="s">
        <v>858</v>
      </c>
      <c r="C363" t="s">
        <v>371</v>
      </c>
    </row>
    <row r="364" spans="2:3" x14ac:dyDescent="0.25">
      <c r="B364" t="s">
        <v>859</v>
      </c>
      <c r="C364" t="s">
        <v>369</v>
      </c>
    </row>
    <row r="365" spans="2:3" x14ac:dyDescent="0.25">
      <c r="B365" t="s">
        <v>860</v>
      </c>
      <c r="C365" t="s">
        <v>374</v>
      </c>
    </row>
    <row r="366" spans="2:3" x14ac:dyDescent="0.25">
      <c r="B366" t="s">
        <v>861</v>
      </c>
      <c r="C366" t="s">
        <v>862</v>
      </c>
    </row>
    <row r="367" spans="2:3" x14ac:dyDescent="0.25">
      <c r="B367" t="s">
        <v>863</v>
      </c>
      <c r="C367" t="s">
        <v>375</v>
      </c>
    </row>
    <row r="368" spans="2:3" x14ac:dyDescent="0.25">
      <c r="B368" t="s">
        <v>864</v>
      </c>
      <c r="C368" t="s">
        <v>865</v>
      </c>
    </row>
    <row r="369" spans="2:3" x14ac:dyDescent="0.25">
      <c r="B369" t="s">
        <v>866</v>
      </c>
      <c r="C369" t="s">
        <v>867</v>
      </c>
    </row>
    <row r="370" spans="2:3" x14ac:dyDescent="0.25">
      <c r="B370" t="s">
        <v>868</v>
      </c>
      <c r="C370" t="s">
        <v>376</v>
      </c>
    </row>
    <row r="371" spans="2:3" x14ac:dyDescent="0.25">
      <c r="B371" t="s">
        <v>869</v>
      </c>
      <c r="C371" t="s">
        <v>367</v>
      </c>
    </row>
    <row r="372" spans="2:3" x14ac:dyDescent="0.25">
      <c r="B372" t="s">
        <v>870</v>
      </c>
      <c r="C372" t="s">
        <v>368</v>
      </c>
    </row>
    <row r="373" spans="2:3" x14ac:dyDescent="0.25">
      <c r="B373" t="s">
        <v>871</v>
      </c>
      <c r="C373" t="s">
        <v>872</v>
      </c>
    </row>
    <row r="374" spans="2:3" x14ac:dyDescent="0.25">
      <c r="B374" t="s">
        <v>873</v>
      </c>
      <c r="C374" t="s">
        <v>874</v>
      </c>
    </row>
    <row r="375" spans="2:3" x14ac:dyDescent="0.25">
      <c r="B375" t="s">
        <v>875</v>
      </c>
      <c r="C375" t="s">
        <v>876</v>
      </c>
    </row>
    <row r="376" spans="2:3" x14ac:dyDescent="0.25">
      <c r="B376" t="s">
        <v>877</v>
      </c>
      <c r="C376" t="s">
        <v>878</v>
      </c>
    </row>
    <row r="377" spans="2:3" x14ac:dyDescent="0.25">
      <c r="B377" t="s">
        <v>879</v>
      </c>
      <c r="C377" t="s">
        <v>880</v>
      </c>
    </row>
    <row r="378" spans="2:3" x14ac:dyDescent="0.25">
      <c r="B378" t="s">
        <v>881</v>
      </c>
      <c r="C378" t="s">
        <v>882</v>
      </c>
    </row>
    <row r="379" spans="2:3" x14ac:dyDescent="0.25">
      <c r="B379" t="s">
        <v>883</v>
      </c>
      <c r="C379" t="s">
        <v>884</v>
      </c>
    </row>
    <row r="380" spans="2:3" x14ac:dyDescent="0.25">
      <c r="B380" t="s">
        <v>885</v>
      </c>
      <c r="C380" t="s">
        <v>376</v>
      </c>
    </row>
    <row r="381" spans="2:3" x14ac:dyDescent="0.25">
      <c r="B381" t="s">
        <v>886</v>
      </c>
      <c r="C381" t="s">
        <v>367</v>
      </c>
    </row>
    <row r="382" spans="2:3" x14ac:dyDescent="0.25">
      <c r="B382" t="s">
        <v>887</v>
      </c>
      <c r="C382" t="s">
        <v>377</v>
      </c>
    </row>
    <row r="383" spans="2:3" x14ac:dyDescent="0.25">
      <c r="B383" t="s">
        <v>888</v>
      </c>
      <c r="C383" t="s">
        <v>378</v>
      </c>
    </row>
    <row r="384" spans="2:3" x14ac:dyDescent="0.25">
      <c r="B384" t="s">
        <v>889</v>
      </c>
      <c r="C384" t="s">
        <v>890</v>
      </c>
    </row>
    <row r="385" spans="2:3" x14ac:dyDescent="0.25">
      <c r="B385" t="s">
        <v>891</v>
      </c>
      <c r="C385" t="s">
        <v>892</v>
      </c>
    </row>
    <row r="386" spans="2:3" x14ac:dyDescent="0.25">
      <c r="B386" t="s">
        <v>893</v>
      </c>
      <c r="C386" t="s">
        <v>894</v>
      </c>
    </row>
    <row r="387" spans="2:3" x14ac:dyDescent="0.25">
      <c r="B387" t="s">
        <v>895</v>
      </c>
      <c r="C387" t="s">
        <v>896</v>
      </c>
    </row>
    <row r="388" spans="2:3" x14ac:dyDescent="0.25">
      <c r="B388" t="s">
        <v>897</v>
      </c>
      <c r="C388" t="s">
        <v>376</v>
      </c>
    </row>
    <row r="389" spans="2:3" x14ac:dyDescent="0.25">
      <c r="B389" t="s">
        <v>898</v>
      </c>
      <c r="C389" t="s">
        <v>367</v>
      </c>
    </row>
    <row r="390" spans="2:3" x14ac:dyDescent="0.25">
      <c r="B390" t="s">
        <v>899</v>
      </c>
      <c r="C390" t="s">
        <v>900</v>
      </c>
    </row>
    <row r="391" spans="2:3" x14ac:dyDescent="0.25">
      <c r="B391" t="s">
        <v>901</v>
      </c>
      <c r="C391" t="s">
        <v>902</v>
      </c>
    </row>
    <row r="392" spans="2:3" x14ac:dyDescent="0.25">
      <c r="B392" t="s">
        <v>903</v>
      </c>
      <c r="C392" t="s">
        <v>904</v>
      </c>
    </row>
    <row r="393" spans="2:3" x14ac:dyDescent="0.25">
      <c r="B393" t="s">
        <v>905</v>
      </c>
      <c r="C393" t="s">
        <v>906</v>
      </c>
    </row>
    <row r="394" spans="2:3" x14ac:dyDescent="0.25">
      <c r="B394" t="s">
        <v>907</v>
      </c>
      <c r="C394" t="s">
        <v>908</v>
      </c>
    </row>
    <row r="395" spans="2:3" x14ac:dyDescent="0.25">
      <c r="B395" t="s">
        <v>909</v>
      </c>
      <c r="C395" t="s">
        <v>910</v>
      </c>
    </row>
    <row r="396" spans="2:3" x14ac:dyDescent="0.25">
      <c r="B396" t="s">
        <v>911</v>
      </c>
      <c r="C396" t="s">
        <v>912</v>
      </c>
    </row>
    <row r="397" spans="2:3" x14ac:dyDescent="0.25">
      <c r="B397" t="s">
        <v>913</v>
      </c>
      <c r="C397" t="s">
        <v>376</v>
      </c>
    </row>
    <row r="398" spans="2:3" x14ac:dyDescent="0.25">
      <c r="B398" t="s">
        <v>914</v>
      </c>
      <c r="C398" t="s"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NOMINA</vt:lpstr>
      <vt:lpstr>PRESUPUESTO</vt:lpstr>
      <vt:lpstr>CIUO-08</vt:lpstr>
      <vt:lpstr>5</vt:lpstr>
      <vt:lpstr>CIUO08</vt:lpstr>
      <vt:lpstr>GastosNoper</vt:lpstr>
      <vt:lpstr>GastosNoperCod</vt:lpstr>
      <vt:lpstr>GastosOper</vt:lpstr>
      <vt:lpstr>GastosOperCod</vt:lpstr>
      <vt:lpstr>OFICIOS</vt:lpstr>
      <vt:lpstr>PERSONAL</vt:lpstr>
      <vt:lpstr>Personal01</vt:lpstr>
      <vt:lpstr>SENAICBF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Hernández Gómez</dc:creator>
  <cp:lastModifiedBy>DanielHG</cp:lastModifiedBy>
  <dcterms:created xsi:type="dcterms:W3CDTF">2017-09-22T22:33:30Z</dcterms:created>
  <dcterms:modified xsi:type="dcterms:W3CDTF">2021-09-18T20:21:17Z</dcterms:modified>
</cp:coreProperties>
</file>