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_DATA\chemicalMechanism\CriticalAndTransportData_forRealGasForAllMech\file_upload_to_github\"/>
    </mc:Choice>
  </mc:AlternateContent>
  <xr:revisionPtr revIDLastSave="0" documentId="13_ncr:1_{F9A6EDDA-75B3-4611-9BEE-72718B3A8139}" xr6:coauthVersionLast="47" xr6:coauthVersionMax="47" xr10:uidLastSave="{00000000-0000-0000-0000-000000000000}"/>
  <bookViews>
    <workbookView xWindow="-120" yWindow="-120" windowWidth="29040" windowHeight="15840" xr2:uid="{646A48D1-2E30-416B-BDCA-860C86A6CA46}"/>
  </bookViews>
  <sheets>
    <sheet name="critical_data.txt" sheetId="1" r:id="rId1"/>
    <sheet name="transport_data.txt Ful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2" i="1" l="1"/>
  <c r="Q33" i="1"/>
  <c r="Q34" i="1"/>
  <c r="Q35" i="1"/>
  <c r="N36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N55" i="1"/>
  <c r="Q55" i="1"/>
  <c r="Q56" i="1"/>
  <c r="Q57" i="1"/>
  <c r="Q58" i="1"/>
  <c r="Q59" i="1"/>
  <c r="Q60" i="1"/>
  <c r="Q61" i="1"/>
  <c r="Q62" i="1"/>
  <c r="Q63" i="1"/>
  <c r="N64" i="1"/>
  <c r="Q64" i="1"/>
  <c r="Q65" i="1"/>
  <c r="Q66" i="1"/>
  <c r="Q67" i="1"/>
  <c r="Q68" i="1"/>
  <c r="Q69" i="1"/>
  <c r="N70" i="1"/>
  <c r="Q70" i="1"/>
  <c r="Q71" i="1"/>
  <c r="Q72" i="1"/>
  <c r="Q73" i="1"/>
  <c r="Q74" i="1"/>
  <c r="Q75" i="1"/>
  <c r="Q76" i="1"/>
  <c r="Q77" i="1"/>
  <c r="Q78" i="1"/>
  <c r="Q79" i="1"/>
  <c r="Q80" i="1"/>
  <c r="N81" i="1"/>
  <c r="Q81" i="1"/>
  <c r="Q82" i="1"/>
  <c r="Q83" i="1"/>
  <c r="Q84" i="1"/>
  <c r="Q85" i="1"/>
  <c r="Q86" i="1"/>
  <c r="Q87" i="1"/>
  <c r="Q88" i="1"/>
  <c r="Q89" i="1"/>
  <c r="Q90" i="1"/>
  <c r="N91" i="1"/>
  <c r="Q91" i="1"/>
  <c r="Q92" i="1"/>
  <c r="Q93" i="1"/>
  <c r="Q94" i="1"/>
  <c r="Q95" i="1"/>
  <c r="Q96" i="1"/>
  <c r="Q30" i="1"/>
  <c r="Q28" i="1"/>
  <c r="Q27" i="1"/>
  <c r="Q26" i="1"/>
  <c r="Q25" i="1"/>
  <c r="Q24" i="1"/>
  <c r="Q23" i="1"/>
  <c r="Q22" i="1"/>
  <c r="E96" i="1"/>
  <c r="N96" i="1" s="1"/>
  <c r="G95" i="1"/>
  <c r="O95" i="1" s="1"/>
  <c r="E95" i="1"/>
  <c r="N95" i="1" s="1"/>
  <c r="E94" i="1"/>
  <c r="N94" i="1" s="1"/>
  <c r="E93" i="1"/>
  <c r="G93" i="1" s="1"/>
  <c r="O93" i="1" s="1"/>
  <c r="E92" i="1"/>
  <c r="N92" i="1" s="1"/>
  <c r="E90" i="1"/>
  <c r="N90" i="1" s="1"/>
  <c r="G89" i="1"/>
  <c r="O89" i="1" s="1"/>
  <c r="E89" i="1"/>
  <c r="N89" i="1" s="1"/>
  <c r="E88" i="1"/>
  <c r="N88" i="1" s="1"/>
  <c r="E87" i="1"/>
  <c r="G87" i="1" s="1"/>
  <c r="O87" i="1" s="1"/>
  <c r="G86" i="1"/>
  <c r="O86" i="1" s="1"/>
  <c r="E86" i="1"/>
  <c r="N86" i="1" s="1"/>
  <c r="G85" i="1"/>
  <c r="O85" i="1" s="1"/>
  <c r="E85" i="1"/>
  <c r="N85" i="1" s="1"/>
  <c r="E84" i="1"/>
  <c r="N84" i="1" s="1"/>
  <c r="E83" i="1"/>
  <c r="N83" i="1" s="1"/>
  <c r="E82" i="1"/>
  <c r="G82" i="1" s="1"/>
  <c r="O82" i="1" s="1"/>
  <c r="E80" i="1"/>
  <c r="N80" i="1" s="1"/>
  <c r="E79" i="1"/>
  <c r="N79" i="1" s="1"/>
  <c r="E78" i="1"/>
  <c r="N78" i="1" s="1"/>
  <c r="G77" i="1"/>
  <c r="O77" i="1" s="1"/>
  <c r="E77" i="1"/>
  <c r="N77" i="1" s="1"/>
  <c r="E76" i="1"/>
  <c r="N76" i="1" s="1"/>
  <c r="E75" i="1"/>
  <c r="N75" i="1" s="1"/>
  <c r="G74" i="1"/>
  <c r="O74" i="1" s="1"/>
  <c r="E74" i="1"/>
  <c r="N74" i="1" s="1"/>
  <c r="G73" i="1"/>
  <c r="O73" i="1" s="1"/>
  <c r="E73" i="1"/>
  <c r="N73" i="1" s="1"/>
  <c r="E72" i="1"/>
  <c r="N72" i="1" s="1"/>
  <c r="E71" i="1"/>
  <c r="N71" i="1" s="1"/>
  <c r="E69" i="1"/>
  <c r="N69" i="1" s="1"/>
  <c r="G67" i="1"/>
  <c r="O67" i="1" s="1"/>
  <c r="E67" i="1"/>
  <c r="N67" i="1" s="1"/>
  <c r="E66" i="1"/>
  <c r="N66" i="1" s="1"/>
  <c r="E65" i="1"/>
  <c r="G65" i="1" s="1"/>
  <c r="O65" i="1" s="1"/>
  <c r="G63" i="1"/>
  <c r="O63" i="1" s="1"/>
  <c r="E63" i="1"/>
  <c r="N63" i="1" s="1"/>
  <c r="E62" i="1"/>
  <c r="N62" i="1" s="1"/>
  <c r="E61" i="1"/>
  <c r="N61" i="1" s="1"/>
  <c r="G60" i="1"/>
  <c r="O60" i="1" s="1"/>
  <c r="E60" i="1"/>
  <c r="N60" i="1" s="1"/>
  <c r="G59" i="1"/>
  <c r="O59" i="1" s="1"/>
  <c r="E59" i="1"/>
  <c r="N59" i="1" s="1"/>
  <c r="E58" i="1"/>
  <c r="N58" i="1" s="1"/>
  <c r="E57" i="1"/>
  <c r="N57" i="1" s="1"/>
  <c r="E56" i="1"/>
  <c r="G56" i="1" s="1"/>
  <c r="O56" i="1" s="1"/>
  <c r="E54" i="1"/>
  <c r="N54" i="1" s="1"/>
  <c r="E53" i="1"/>
  <c r="N53" i="1" s="1"/>
  <c r="E52" i="1"/>
  <c r="N52" i="1" s="1"/>
  <c r="G51" i="1"/>
  <c r="O51" i="1" s="1"/>
  <c r="E51" i="1"/>
  <c r="N51" i="1" s="1"/>
  <c r="E50" i="1"/>
  <c r="N50" i="1" s="1"/>
  <c r="E49" i="1"/>
  <c r="N49" i="1" s="1"/>
  <c r="G48" i="1"/>
  <c r="O48" i="1" s="1"/>
  <c r="E48" i="1"/>
  <c r="N48" i="1" s="1"/>
  <c r="G47" i="1"/>
  <c r="O47" i="1" s="1"/>
  <c r="E47" i="1"/>
  <c r="N47" i="1" s="1"/>
  <c r="E46" i="1"/>
  <c r="N46" i="1" s="1"/>
  <c r="E45" i="1"/>
  <c r="N45" i="1" s="1"/>
  <c r="E44" i="1"/>
  <c r="N44" i="1" s="1"/>
  <c r="G43" i="1"/>
  <c r="O43" i="1" s="1"/>
  <c r="E43" i="1"/>
  <c r="N43" i="1" s="1"/>
  <c r="G37" i="1"/>
  <c r="O37" i="1" s="1"/>
  <c r="E37" i="1"/>
  <c r="N37" i="1" s="1"/>
  <c r="E35" i="1"/>
  <c r="N35" i="1" s="1"/>
  <c r="G34" i="1"/>
  <c r="O34" i="1" s="1"/>
  <c r="E34" i="1"/>
  <c r="N34" i="1" s="1"/>
  <c r="G33" i="1"/>
  <c r="O33" i="1" s="1"/>
  <c r="E33" i="1"/>
  <c r="N33" i="1" s="1"/>
  <c r="E32" i="1"/>
  <c r="G32" i="1" s="1"/>
  <c r="O32" i="1" s="1"/>
  <c r="G30" i="1"/>
  <c r="O30" i="1" s="1"/>
  <c r="E30" i="1"/>
  <c r="N30" i="1" s="1"/>
  <c r="G28" i="1"/>
  <c r="O28" i="1" s="1"/>
  <c r="E28" i="1"/>
  <c r="N28" i="1" s="1"/>
  <c r="G27" i="1"/>
  <c r="O27" i="1"/>
  <c r="E27" i="1"/>
  <c r="N27" i="1" s="1"/>
  <c r="G26" i="1"/>
  <c r="O26" i="1" s="1"/>
  <c r="E26" i="1"/>
  <c r="N26" i="1" s="1"/>
  <c r="E25" i="1"/>
  <c r="G25" i="1" s="1"/>
  <c r="O25" i="1" s="1"/>
  <c r="N25" i="1"/>
  <c r="E24" i="1"/>
  <c r="N24" i="1" s="1"/>
  <c r="E23" i="1"/>
  <c r="G23" i="1" s="1"/>
  <c r="O23" i="1" s="1"/>
  <c r="N23" i="1"/>
  <c r="G22" i="1"/>
  <c r="O22" i="1" s="1"/>
  <c r="E22" i="1"/>
  <c r="N22" i="1" s="1"/>
  <c r="G91" i="1"/>
  <c r="O91" i="1" s="1"/>
  <c r="G81" i="1"/>
  <c r="O81" i="1" s="1"/>
  <c r="G70" i="1"/>
  <c r="O70" i="1" s="1"/>
  <c r="I64" i="1"/>
  <c r="P64" i="1" s="1"/>
  <c r="G64" i="1"/>
  <c r="O64" i="1" s="1"/>
  <c r="G55" i="1"/>
  <c r="O55" i="1" s="1"/>
  <c r="G35" i="1" l="1"/>
  <c r="O35" i="1" s="1"/>
  <c r="G49" i="1"/>
  <c r="O49" i="1" s="1"/>
  <c r="G61" i="1"/>
  <c r="O61" i="1" s="1"/>
  <c r="G75" i="1"/>
  <c r="O75" i="1" s="1"/>
  <c r="G44" i="1"/>
  <c r="O44" i="1" s="1"/>
  <c r="G52" i="1"/>
  <c r="O52" i="1" s="1"/>
  <c r="G69" i="1"/>
  <c r="O69" i="1" s="1"/>
  <c r="G78" i="1"/>
  <c r="O78" i="1" s="1"/>
  <c r="G90" i="1"/>
  <c r="O90" i="1" s="1"/>
  <c r="G94" i="1"/>
  <c r="O94" i="1" s="1"/>
  <c r="G50" i="1"/>
  <c r="O50" i="1" s="1"/>
  <c r="G62" i="1"/>
  <c r="O62" i="1" s="1"/>
  <c r="G66" i="1"/>
  <c r="O66" i="1" s="1"/>
  <c r="G71" i="1"/>
  <c r="O71" i="1" s="1"/>
  <c r="G76" i="1"/>
  <c r="O76" i="1" s="1"/>
  <c r="G88" i="1"/>
  <c r="O88" i="1" s="1"/>
  <c r="G92" i="1"/>
  <c r="O92" i="1" s="1"/>
  <c r="G24" i="1"/>
  <c r="O24" i="1" s="1"/>
  <c r="G45" i="1"/>
  <c r="O45" i="1" s="1"/>
  <c r="G53" i="1"/>
  <c r="O53" i="1" s="1"/>
  <c r="G57" i="1"/>
  <c r="O57" i="1" s="1"/>
  <c r="G79" i="1"/>
  <c r="O79" i="1" s="1"/>
  <c r="G83" i="1"/>
  <c r="O83" i="1" s="1"/>
  <c r="N93" i="1"/>
  <c r="N87" i="1"/>
  <c r="N65" i="1"/>
  <c r="G46" i="1"/>
  <c r="O46" i="1" s="1"/>
  <c r="G54" i="1"/>
  <c r="O54" i="1" s="1"/>
  <c r="G58" i="1"/>
  <c r="O58" i="1" s="1"/>
  <c r="G72" i="1"/>
  <c r="O72" i="1" s="1"/>
  <c r="G80" i="1"/>
  <c r="O80" i="1" s="1"/>
  <c r="G84" i="1"/>
  <c r="O84" i="1" s="1"/>
  <c r="G96" i="1"/>
  <c r="O96" i="1" s="1"/>
  <c r="N82" i="1"/>
  <c r="N56" i="1"/>
  <c r="N32" i="1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38" i="2"/>
  <c r="H36" i="2"/>
  <c r="H35" i="2"/>
  <c r="H34" i="2"/>
  <c r="H33" i="2"/>
  <c r="H31" i="2"/>
  <c r="H29" i="2"/>
  <c r="H28" i="2"/>
  <c r="H27" i="2"/>
  <c r="H26" i="2"/>
  <c r="H25" i="2"/>
  <c r="H24" i="2"/>
  <c r="H23" i="2"/>
  <c r="E40" i="1" l="1"/>
  <c r="E41" i="1"/>
  <c r="E68" i="1"/>
  <c r="E21" i="1"/>
  <c r="G21" i="1" s="1"/>
  <c r="O21" i="1" s="1"/>
  <c r="H41" i="2"/>
  <c r="H42" i="2"/>
  <c r="H69" i="2"/>
  <c r="H22" i="2"/>
  <c r="G68" i="1" l="1"/>
  <c r="O68" i="1" s="1"/>
  <c r="N68" i="1"/>
  <c r="G41" i="1"/>
  <c r="O41" i="1" s="1"/>
  <c r="N41" i="1"/>
  <c r="G40" i="1"/>
  <c r="O40" i="1" s="1"/>
  <c r="N40" i="1"/>
  <c r="N21" i="1"/>
  <c r="Q21" i="1"/>
  <c r="Q31" i="1" l="1"/>
  <c r="O31" i="1"/>
  <c r="N31" i="1"/>
  <c r="Q17" i="1"/>
  <c r="N17" i="1"/>
  <c r="Q29" i="1"/>
  <c r="Q18" i="1"/>
  <c r="Q19" i="1"/>
  <c r="Q16" i="1"/>
  <c r="Q20" i="1"/>
  <c r="Q15" i="1"/>
  <c r="I31" i="1"/>
  <c r="P31" i="1" s="1"/>
  <c r="I17" i="1"/>
  <c r="P17" i="1" s="1"/>
  <c r="G17" i="1"/>
  <c r="O17" i="1" s="1"/>
  <c r="I36" i="1"/>
  <c r="P36" i="1" s="1"/>
  <c r="G36" i="1"/>
  <c r="O36" i="1" s="1"/>
  <c r="E29" i="1"/>
  <c r="G29" i="1" s="1"/>
  <c r="O29" i="1" s="1"/>
  <c r="E38" i="1"/>
  <c r="N38" i="1" s="1"/>
  <c r="E18" i="1"/>
  <c r="N18" i="1" s="1"/>
  <c r="E39" i="1"/>
  <c r="E19" i="1"/>
  <c r="G19" i="1" s="1"/>
  <c r="O19" i="1" s="1"/>
  <c r="E42" i="1"/>
  <c r="E16" i="1"/>
  <c r="G16" i="1" s="1"/>
  <c r="O16" i="1" s="1"/>
  <c r="E20" i="1"/>
  <c r="G20" i="1" s="1"/>
  <c r="O20" i="1" s="1"/>
  <c r="E15" i="1"/>
  <c r="G15" i="1" s="1"/>
  <c r="O15" i="1" s="1"/>
  <c r="D12" i="1"/>
  <c r="H32" i="2"/>
  <c r="H30" i="2"/>
  <c r="H39" i="2"/>
  <c r="H19" i="2"/>
  <c r="H40" i="2"/>
  <c r="H20" i="2"/>
  <c r="H43" i="2"/>
  <c r="H17" i="2"/>
  <c r="H21" i="2"/>
  <c r="H16" i="2"/>
  <c r="G42" i="1" l="1"/>
  <c r="O42" i="1" s="1"/>
  <c r="N42" i="1"/>
  <c r="G39" i="1"/>
  <c r="O39" i="1" s="1"/>
  <c r="N39" i="1"/>
  <c r="I90" i="1"/>
  <c r="P90" i="1" s="1"/>
  <c r="I96" i="1"/>
  <c r="P96" i="1" s="1"/>
  <c r="I87" i="1"/>
  <c r="P87" i="1" s="1"/>
  <c r="I75" i="1"/>
  <c r="P75" i="1" s="1"/>
  <c r="I61" i="1"/>
  <c r="P61" i="1" s="1"/>
  <c r="I49" i="1"/>
  <c r="P49" i="1" s="1"/>
  <c r="I35" i="1"/>
  <c r="P35" i="1" s="1"/>
  <c r="I32" i="1"/>
  <c r="P32" i="1" s="1"/>
  <c r="I25" i="1"/>
  <c r="P25" i="1" s="1"/>
  <c r="I58" i="1"/>
  <c r="P58" i="1" s="1"/>
  <c r="I93" i="1"/>
  <c r="P93" i="1" s="1"/>
  <c r="I84" i="1"/>
  <c r="P84" i="1" s="1"/>
  <c r="I80" i="1"/>
  <c r="P80" i="1" s="1"/>
  <c r="I72" i="1"/>
  <c r="P72" i="1" s="1"/>
  <c r="I54" i="1"/>
  <c r="P54" i="1" s="1"/>
  <c r="I27" i="1"/>
  <c r="P27" i="1" s="1"/>
  <c r="I89" i="1"/>
  <c r="P89" i="1" s="1"/>
  <c r="I77" i="1"/>
  <c r="P77" i="1" s="1"/>
  <c r="I67" i="1"/>
  <c r="P67" i="1" s="1"/>
  <c r="I63" i="1"/>
  <c r="P63" i="1" s="1"/>
  <c r="I51" i="1"/>
  <c r="P51" i="1" s="1"/>
  <c r="I43" i="1"/>
  <c r="P43" i="1" s="1"/>
  <c r="I55" i="1"/>
  <c r="P55" i="1" s="1"/>
  <c r="I95" i="1"/>
  <c r="P95" i="1" s="1"/>
  <c r="I92" i="1"/>
  <c r="P92" i="1" s="1"/>
  <c r="I86" i="1"/>
  <c r="P86" i="1" s="1"/>
  <c r="I74" i="1"/>
  <c r="P74" i="1" s="1"/>
  <c r="I71" i="1"/>
  <c r="P71" i="1" s="1"/>
  <c r="I60" i="1"/>
  <c r="P60" i="1" s="1"/>
  <c r="I48" i="1"/>
  <c r="P48" i="1" s="1"/>
  <c r="I34" i="1"/>
  <c r="P34" i="1" s="1"/>
  <c r="I30" i="1"/>
  <c r="P30" i="1" s="1"/>
  <c r="I22" i="1"/>
  <c r="P22" i="1" s="1"/>
  <c r="I24" i="1"/>
  <c r="P24" i="1" s="1"/>
  <c r="I88" i="1"/>
  <c r="P88" i="1" s="1"/>
  <c r="I76" i="1"/>
  <c r="P76" i="1" s="1"/>
  <c r="I66" i="1"/>
  <c r="P66" i="1" s="1"/>
  <c r="I62" i="1"/>
  <c r="P62" i="1" s="1"/>
  <c r="I70" i="1"/>
  <c r="P70" i="1" s="1"/>
  <c r="I83" i="1"/>
  <c r="P83" i="1" s="1"/>
  <c r="I79" i="1"/>
  <c r="P79" i="1" s="1"/>
  <c r="I57" i="1"/>
  <c r="P57" i="1" s="1"/>
  <c r="I53" i="1"/>
  <c r="P53" i="1" s="1"/>
  <c r="I45" i="1"/>
  <c r="P45" i="1" s="1"/>
  <c r="I37" i="1"/>
  <c r="P37" i="1" s="1"/>
  <c r="I50" i="1"/>
  <c r="P50" i="1" s="1"/>
  <c r="I26" i="1"/>
  <c r="P26" i="1" s="1"/>
  <c r="I46" i="1"/>
  <c r="P46" i="1" s="1"/>
  <c r="I81" i="1"/>
  <c r="P81" i="1" s="1"/>
  <c r="I91" i="1"/>
  <c r="P91" i="1" s="1"/>
  <c r="I94" i="1"/>
  <c r="P94" i="1" s="1"/>
  <c r="I85" i="1"/>
  <c r="P85" i="1" s="1"/>
  <c r="I82" i="1"/>
  <c r="P82" i="1" s="1"/>
  <c r="I73" i="1"/>
  <c r="P73" i="1" s="1"/>
  <c r="I59" i="1"/>
  <c r="P59" i="1" s="1"/>
  <c r="I56" i="1"/>
  <c r="P56" i="1" s="1"/>
  <c r="I47" i="1"/>
  <c r="P47" i="1" s="1"/>
  <c r="I33" i="1"/>
  <c r="P33" i="1" s="1"/>
  <c r="I28" i="1"/>
  <c r="P28" i="1" s="1"/>
  <c r="I78" i="1"/>
  <c r="P78" i="1" s="1"/>
  <c r="I69" i="1"/>
  <c r="P69" i="1" s="1"/>
  <c r="I65" i="1"/>
  <c r="P65" i="1" s="1"/>
  <c r="I52" i="1"/>
  <c r="P52" i="1" s="1"/>
  <c r="I44" i="1"/>
  <c r="P44" i="1" s="1"/>
  <c r="I23" i="1"/>
  <c r="P23" i="1" s="1"/>
  <c r="I40" i="1"/>
  <c r="P40" i="1" s="1"/>
  <c r="I41" i="1"/>
  <c r="P41" i="1" s="1"/>
  <c r="I68" i="1"/>
  <c r="P68" i="1" s="1"/>
  <c r="I21" i="1"/>
  <c r="P21" i="1" s="1"/>
  <c r="I29" i="1"/>
  <c r="P29" i="1" s="1"/>
  <c r="G38" i="1"/>
  <c r="O38" i="1" s="1"/>
  <c r="N20" i="1"/>
  <c r="I42" i="1"/>
  <c r="P42" i="1" s="1"/>
  <c r="G18" i="1"/>
  <c r="O18" i="1" s="1"/>
  <c r="N15" i="1"/>
  <c r="N16" i="1"/>
  <c r="N19" i="1"/>
  <c r="N29" i="1"/>
  <c r="I16" i="1"/>
  <c r="P16" i="1" s="1"/>
  <c r="I18" i="1"/>
  <c r="P18" i="1" s="1"/>
  <c r="I20" i="1"/>
  <c r="P20" i="1" s="1"/>
  <c r="I19" i="1"/>
  <c r="P19" i="1" s="1"/>
  <c r="I38" i="1"/>
  <c r="P38" i="1" s="1"/>
  <c r="I39" i="1"/>
  <c r="P39" i="1" s="1"/>
  <c r="I15" i="1"/>
  <c r="P15" i="1" s="1"/>
</calcChain>
</file>

<file path=xl/sharedStrings.xml><?xml version="1.0" encoding="utf-8"?>
<sst xmlns="http://schemas.openxmlformats.org/spreadsheetml/2006/main" count="228" uniqueCount="202">
  <si>
    <t>transport_data.txt</t>
    <phoneticPr fontId="2" type="noConversion"/>
  </si>
  <si>
    <t>1. kappai (association factor)</t>
    <phoneticPr fontId="2" type="noConversion"/>
  </si>
  <si>
    <t>see Table 9.1</t>
    <phoneticPr fontId="2" type="noConversion"/>
  </si>
  <si>
    <t>other alchols</t>
    <phoneticPr fontId="2" type="noConversion"/>
  </si>
  <si>
    <t>kappa = 0.0682+4.704(No. of -OH group/molecular weight)</t>
    <phoneticPr fontId="2" type="noConversion"/>
  </si>
  <si>
    <t>2. miui (dipole moment)</t>
    <phoneticPr fontId="2" type="noConversion"/>
  </si>
  <si>
    <t>Ref. tran.dat</t>
    <phoneticPr fontId="2" type="noConversion"/>
  </si>
  <si>
    <t>3. sigmvi (diffusion volume)</t>
    <phoneticPr fontId="2" type="noConversion"/>
  </si>
  <si>
    <t>H</t>
    <phoneticPr fontId="2" type="noConversion"/>
  </si>
  <si>
    <t>C</t>
    <phoneticPr fontId="2" type="noConversion"/>
  </si>
  <si>
    <t>O</t>
    <phoneticPr fontId="2" type="noConversion"/>
  </si>
  <si>
    <t>N</t>
    <phoneticPr fontId="2" type="noConversion"/>
  </si>
  <si>
    <t>atomic diffusion volume</t>
    <phoneticPr fontId="2" type="noConversion"/>
  </si>
  <si>
    <t>Fuller</t>
    <phoneticPr fontId="2" type="noConversion"/>
  </si>
  <si>
    <t>No.</t>
    <phoneticPr fontId="2" type="noConversion"/>
  </si>
  <si>
    <t>Name</t>
    <phoneticPr fontId="2" type="noConversion"/>
  </si>
  <si>
    <t>kappa</t>
    <phoneticPr fontId="2" type="noConversion"/>
  </si>
  <si>
    <t>miui</t>
    <phoneticPr fontId="2" type="noConversion"/>
  </si>
  <si>
    <t>sigmvi</t>
    <phoneticPr fontId="2" type="noConversion"/>
  </si>
  <si>
    <t>NO</t>
  </si>
  <si>
    <t>N</t>
  </si>
  <si>
    <t>HCN</t>
  </si>
  <si>
    <t>NCO</t>
  </si>
  <si>
    <t>NH</t>
  </si>
  <si>
    <t>HNCO</t>
    <phoneticPr fontId="2" type="noConversion"/>
  </si>
  <si>
    <t>NH2</t>
  </si>
  <si>
    <t>CN</t>
  </si>
  <si>
    <t>HNO</t>
  </si>
  <si>
    <t>N2O</t>
    <phoneticPr fontId="2" type="noConversion"/>
  </si>
  <si>
    <t>NH3</t>
    <phoneticPr fontId="2" type="noConversion"/>
  </si>
  <si>
    <t>NO2</t>
  </si>
  <si>
    <t>critical_data.txt</t>
    <phoneticPr fontId="2" type="noConversion"/>
  </si>
  <si>
    <t>NIST</t>
    <phoneticPr fontId="2" type="noConversion"/>
  </si>
  <si>
    <t>CHERIC</t>
    <phoneticPr fontId="2" type="noConversion"/>
  </si>
  <si>
    <t>calc for intermediate species -&gt;</t>
    <phoneticPr fontId="2" type="noConversion"/>
  </si>
  <si>
    <t>epsilon/k</t>
    <phoneticPr fontId="2" type="noConversion"/>
  </si>
  <si>
    <t>3rd column</t>
    <phoneticPr fontId="2" type="noConversion"/>
  </si>
  <si>
    <t>&lt;- tran.dat</t>
    <phoneticPr fontId="2" type="noConversion"/>
  </si>
  <si>
    <t>sigma</t>
    <phoneticPr fontId="2" type="noConversion"/>
  </si>
  <si>
    <t>4th column</t>
    <phoneticPr fontId="2" type="noConversion"/>
  </si>
  <si>
    <t>* The accentric of intermediate species factor is 0</t>
    <phoneticPr fontId="2" type="noConversion"/>
  </si>
  <si>
    <t>Tc (K)</t>
    <phoneticPr fontId="2" type="noConversion"/>
  </si>
  <si>
    <t>Pc (bar)</t>
    <phoneticPr fontId="2" type="noConversion"/>
  </si>
  <si>
    <t>Pc (Mpa)</t>
    <phoneticPr fontId="2" type="noConversion"/>
  </si>
  <si>
    <t>vc (l/mol)</t>
    <phoneticPr fontId="2" type="noConversion"/>
  </si>
  <si>
    <t>vc (cm3/mol)</t>
    <phoneticPr fontId="2" type="noConversion"/>
  </si>
  <si>
    <t>accentric factor</t>
    <phoneticPr fontId="2" type="noConversion"/>
  </si>
  <si>
    <t>HNCO</t>
  </si>
  <si>
    <t>Tc (K)</t>
    <phoneticPr fontId="4" type="noConversion"/>
  </si>
  <si>
    <t>Pc (Mpa)</t>
    <phoneticPr fontId="4" type="noConversion"/>
  </si>
  <si>
    <t>vc (cm3/mol)</t>
    <phoneticPr fontId="4" type="noConversion"/>
  </si>
  <si>
    <t>accentric factor</t>
    <phoneticPr fontId="4" type="noConversion"/>
  </si>
  <si>
    <t>NNH</t>
    <phoneticPr fontId="2" type="noConversion"/>
  </si>
  <si>
    <t>H2CN</t>
    <phoneticPr fontId="2" type="noConversion"/>
  </si>
  <si>
    <t>HCNO</t>
    <phoneticPr fontId="2" type="noConversion"/>
  </si>
  <si>
    <t>HOCN</t>
    <phoneticPr fontId="2" type="noConversion"/>
  </si>
  <si>
    <t xml:space="preserve">from NIST </t>
    <phoneticPr fontId="2" type="noConversion"/>
  </si>
  <si>
    <t xml:space="preserve">(this color means Kappa is calculated by the formula) </t>
    <phoneticPr fontId="2" type="noConversion"/>
  </si>
  <si>
    <t>N2H4</t>
  </si>
  <si>
    <t>N2H3</t>
  </si>
  <si>
    <t>N2H2</t>
  </si>
  <si>
    <t>H2NN</t>
  </si>
  <si>
    <t>NH2OH</t>
  </si>
  <si>
    <t>H2NO</t>
  </si>
  <si>
    <t>HNOH</t>
  </si>
  <si>
    <t>HON</t>
    <phoneticPr fontId="13" type="noConversion"/>
  </si>
  <si>
    <t>HONO</t>
  </si>
  <si>
    <t>HNO2</t>
  </si>
  <si>
    <t>NO3</t>
  </si>
  <si>
    <t>HONO2</t>
  </si>
  <si>
    <t>HNC</t>
  </si>
  <si>
    <t>NCN</t>
  </si>
  <si>
    <t>HNCN</t>
  </si>
  <si>
    <t>NCNO</t>
  </si>
  <si>
    <t>NCNOH</t>
  </si>
  <si>
    <t>HNCNH</t>
  </si>
  <si>
    <t>NCCN</t>
  </si>
  <si>
    <t>CH3NO</t>
  </si>
  <si>
    <t>CH2NO</t>
  </si>
  <si>
    <t>C2H5NO</t>
  </si>
  <si>
    <t>CH3CHNO</t>
  </si>
  <si>
    <t>CH2CHNO</t>
  </si>
  <si>
    <t>CHCHNO</t>
  </si>
  <si>
    <t>CH3NO2</t>
  </si>
  <si>
    <t>CH2NO2</t>
  </si>
  <si>
    <t>C2H5NO2</t>
  </si>
  <si>
    <t>CH2CH2NO2</t>
  </si>
  <si>
    <t>CH3CHNO2</t>
  </si>
  <si>
    <t>CH3ONO</t>
  </si>
  <si>
    <t>CH3ONO2</t>
  </si>
  <si>
    <t>CH3CH2ONO</t>
  </si>
  <si>
    <t>CH3CH2ONO2</t>
  </si>
  <si>
    <t>CH3NH2</t>
  </si>
  <si>
    <t>CH2NH2</t>
  </si>
  <si>
    <t>CH3NH</t>
  </si>
  <si>
    <t>CH2NH</t>
  </si>
  <si>
    <t>HCNH</t>
  </si>
  <si>
    <t>CH3CH2NH2</t>
  </si>
  <si>
    <t>CH2CH2NH2</t>
  </si>
  <si>
    <t>CH3CHNH2</t>
  </si>
  <si>
    <t>CH3CH2NH</t>
  </si>
  <si>
    <t>CH2CHNH2</t>
  </si>
  <si>
    <t>CH3CHNH</t>
  </si>
  <si>
    <t>CH2CHNH</t>
  </si>
  <si>
    <t>CH2CNH2</t>
  </si>
  <si>
    <t>CH3CNH</t>
  </si>
  <si>
    <t>CH3CHN</t>
  </si>
  <si>
    <t>CHCHNH2</t>
  </si>
  <si>
    <t>CH3CN</t>
  </si>
  <si>
    <t>CHCNH2</t>
  </si>
  <si>
    <t>CH2CNH</t>
  </si>
  <si>
    <t>CH2CHN</t>
  </si>
  <si>
    <t>CH2CHN(S)</t>
  </si>
  <si>
    <t>c-C2H3N</t>
  </si>
  <si>
    <t>CH2CN</t>
  </si>
  <si>
    <t>CHCNH</t>
  </si>
  <si>
    <t>H2NCHO</t>
  </si>
  <si>
    <t>H2NCO</t>
  </si>
  <si>
    <t>CH3NHCH3</t>
  </si>
  <si>
    <t>CH3NHCH2</t>
  </si>
  <si>
    <t>CH3NCH3</t>
  </si>
  <si>
    <t>CH3NCH2</t>
  </si>
  <si>
    <t>CH2NCH2</t>
  </si>
  <si>
    <t>CH3NCH</t>
  </si>
  <si>
    <t>NOx KlippensteinMech</t>
    <phoneticPr fontId="2" type="noConversion"/>
  </si>
  <si>
    <t>N2H4</t>
    <phoneticPr fontId="2" type="noConversion"/>
  </si>
  <si>
    <t>N2H3</t>
    <phoneticPr fontId="2" type="noConversion"/>
  </si>
  <si>
    <t>N2H2</t>
    <phoneticPr fontId="2" type="noConversion"/>
  </si>
  <si>
    <t>H2NN</t>
    <phoneticPr fontId="2" type="noConversion"/>
  </si>
  <si>
    <t>NH2OH</t>
    <phoneticPr fontId="2" type="noConversion"/>
  </si>
  <si>
    <t>H2NO</t>
    <phoneticPr fontId="2" type="noConversion"/>
  </si>
  <si>
    <t>HNOH</t>
    <phoneticPr fontId="2" type="noConversion"/>
  </si>
  <si>
    <t>HNO</t>
    <phoneticPr fontId="2" type="noConversion"/>
  </si>
  <si>
    <t>HONO</t>
    <phoneticPr fontId="2" type="noConversion"/>
  </si>
  <si>
    <t>HNO2</t>
    <phoneticPr fontId="2" type="noConversion"/>
  </si>
  <si>
    <t>NO3</t>
    <phoneticPr fontId="2" type="noConversion"/>
  </si>
  <si>
    <t>HONO2</t>
    <phoneticPr fontId="2" type="noConversion"/>
  </si>
  <si>
    <t>HNC</t>
    <phoneticPr fontId="2" type="noConversion"/>
  </si>
  <si>
    <t>CN</t>
    <phoneticPr fontId="2" type="noConversion"/>
  </si>
  <si>
    <t>NCN</t>
    <phoneticPr fontId="2" type="noConversion"/>
  </si>
  <si>
    <t>HNCN</t>
    <phoneticPr fontId="2" type="noConversion"/>
  </si>
  <si>
    <t>NCNO</t>
    <phoneticPr fontId="2" type="noConversion"/>
  </si>
  <si>
    <t>NCNOH</t>
    <phoneticPr fontId="2" type="noConversion"/>
  </si>
  <si>
    <t>HNCNH</t>
    <phoneticPr fontId="2" type="noConversion"/>
  </si>
  <si>
    <t>NCCN</t>
    <phoneticPr fontId="2" type="noConversion"/>
  </si>
  <si>
    <t>CH3NO</t>
    <phoneticPr fontId="2" type="noConversion"/>
  </si>
  <si>
    <t>CH2NO</t>
    <phoneticPr fontId="2" type="noConversion"/>
  </si>
  <si>
    <t>C2H5NO</t>
    <phoneticPr fontId="2" type="noConversion"/>
  </si>
  <si>
    <t>CH3CHNO</t>
    <phoneticPr fontId="2" type="noConversion"/>
  </si>
  <si>
    <t>CH2CHNO</t>
    <phoneticPr fontId="2" type="noConversion"/>
  </si>
  <si>
    <t>CHCHNO</t>
    <phoneticPr fontId="2" type="noConversion"/>
  </si>
  <si>
    <t>CH3NO2</t>
    <phoneticPr fontId="2" type="noConversion"/>
  </si>
  <si>
    <t>CH2NO2</t>
    <phoneticPr fontId="2" type="noConversion"/>
  </si>
  <si>
    <t>C2H5NO2</t>
    <phoneticPr fontId="2" type="noConversion"/>
  </si>
  <si>
    <t>CH2CH2NO2</t>
    <phoneticPr fontId="2" type="noConversion"/>
  </si>
  <si>
    <t>CH3CHNO2</t>
    <phoneticPr fontId="2" type="noConversion"/>
  </si>
  <si>
    <t>CH3ONO</t>
    <phoneticPr fontId="2" type="noConversion"/>
  </si>
  <si>
    <t>CH3ONO2</t>
    <phoneticPr fontId="2" type="noConversion"/>
  </si>
  <si>
    <t>CH3CH2ONO</t>
    <phoneticPr fontId="2" type="noConversion"/>
  </si>
  <si>
    <t>CH3CH2ONO2</t>
    <phoneticPr fontId="2" type="noConversion"/>
  </si>
  <si>
    <t>CH3NH2</t>
    <phoneticPr fontId="2" type="noConversion"/>
  </si>
  <si>
    <t>Methylamine</t>
    <phoneticPr fontId="2" type="noConversion"/>
  </si>
  <si>
    <t>CH2NH2</t>
    <phoneticPr fontId="2" type="noConversion"/>
  </si>
  <si>
    <t>CH3NH</t>
    <phoneticPr fontId="2" type="noConversion"/>
  </si>
  <si>
    <t>CH2NH</t>
    <phoneticPr fontId="2" type="noConversion"/>
  </si>
  <si>
    <t>HCNH</t>
    <phoneticPr fontId="2" type="noConversion"/>
  </si>
  <si>
    <t>CH3CH2NH2</t>
    <phoneticPr fontId="2" type="noConversion"/>
  </si>
  <si>
    <t>Ethylamine</t>
    <phoneticPr fontId="2" type="noConversion"/>
  </si>
  <si>
    <t>CH2CH2NH2</t>
    <phoneticPr fontId="2" type="noConversion"/>
  </si>
  <si>
    <t>CH3CHNH2</t>
    <phoneticPr fontId="2" type="noConversion"/>
  </si>
  <si>
    <t>CH3CH2NH</t>
    <phoneticPr fontId="2" type="noConversion"/>
  </si>
  <si>
    <t>CH2CHNH2</t>
    <phoneticPr fontId="2" type="noConversion"/>
  </si>
  <si>
    <t>CH3CHNH</t>
    <phoneticPr fontId="2" type="noConversion"/>
  </si>
  <si>
    <t>CH2CHNH</t>
    <phoneticPr fontId="2" type="noConversion"/>
  </si>
  <si>
    <t>CH2CNH2</t>
    <phoneticPr fontId="2" type="noConversion"/>
  </si>
  <si>
    <t>CH3CNH</t>
    <phoneticPr fontId="2" type="noConversion"/>
  </si>
  <si>
    <t>CH3CHN</t>
    <phoneticPr fontId="2" type="noConversion"/>
  </si>
  <si>
    <t>CHCHNH2</t>
    <phoneticPr fontId="2" type="noConversion"/>
  </si>
  <si>
    <t>CH3CN</t>
    <phoneticPr fontId="2" type="noConversion"/>
  </si>
  <si>
    <t>Acetonitrile</t>
    <phoneticPr fontId="2" type="noConversion"/>
  </si>
  <si>
    <t>CHCNH2</t>
    <phoneticPr fontId="2" type="noConversion"/>
  </si>
  <si>
    <t>CH2CNH</t>
    <phoneticPr fontId="2" type="noConversion"/>
  </si>
  <si>
    <t>CH2CHN</t>
    <phoneticPr fontId="2" type="noConversion"/>
  </si>
  <si>
    <t>c-C2H3N</t>
    <phoneticPr fontId="2" type="noConversion"/>
  </si>
  <si>
    <t>CH2CN</t>
    <phoneticPr fontId="2" type="noConversion"/>
  </si>
  <si>
    <t>CHCNH</t>
    <phoneticPr fontId="2" type="noConversion"/>
  </si>
  <si>
    <t>H2NCHO</t>
    <phoneticPr fontId="2" type="noConversion"/>
  </si>
  <si>
    <t>H2NCO</t>
    <phoneticPr fontId="2" type="noConversion"/>
  </si>
  <si>
    <t>CH3NHCH3</t>
    <phoneticPr fontId="2" type="noConversion"/>
  </si>
  <si>
    <t>Dimethylamine</t>
    <phoneticPr fontId="2" type="noConversion"/>
  </si>
  <si>
    <t>CH3NHCH2</t>
    <phoneticPr fontId="2" type="noConversion"/>
  </si>
  <si>
    <t>CH3NCH3</t>
    <phoneticPr fontId="2" type="noConversion"/>
  </si>
  <si>
    <t>CH3NCH2</t>
    <phoneticPr fontId="2" type="noConversion"/>
  </si>
  <si>
    <t>CH2NCH2</t>
    <phoneticPr fontId="2" type="noConversion"/>
  </si>
  <si>
    <t>CH3NCH</t>
    <phoneticPr fontId="2" type="noConversion"/>
  </si>
  <si>
    <t xml:space="preserve">There are 2 different values. But take this value because =HON in comment </t>
  </si>
  <si>
    <t xml:space="preserve">There are 2 different values. But take this value because =HON in comment </t>
    <phoneticPr fontId="2" type="noConversion"/>
  </si>
  <si>
    <t xml:space="preserve">There are 2 different values. But take this value because =HNCN and HNCNH in comment </t>
    <phoneticPr fontId="2" type="noConversion"/>
  </si>
  <si>
    <t>Others are new species updated by Nam</t>
    <phoneticPr fontId="2" type="noConversion"/>
  </si>
  <si>
    <t xml:space="preserve">This color means species from data for last Mech </t>
    <phoneticPr fontId="2" type="noConversion"/>
  </si>
  <si>
    <t>This color means species from data for last Mech (Others are species updated by Nam )</t>
    <phoneticPr fontId="2" type="noConversion"/>
  </si>
  <si>
    <t>Ref. The properties of gases and liquids (Poling et al. (1977))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</si>
</sst>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5"/>
      <color rgb="FF0070C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2" fontId="5" fillId="0" borderId="2" xfId="0" applyNumberFormat="1" applyFont="1" applyBorder="1">
      <alignment vertical="center"/>
    </xf>
    <xf numFmtId="2" fontId="5" fillId="0" borderId="0" xfId="0" applyNumberFormat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3" borderId="0" xfId="0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5" borderId="0" xfId="0" applyFill="1">
      <alignment vertical="center"/>
    </xf>
    <xf numFmtId="0" fontId="0" fillId="0" borderId="0" xfId="0" applyAlignment="1"/>
    <xf numFmtId="0" fontId="8" fillId="0" borderId="12" xfId="0" applyFont="1" applyBorder="1">
      <alignment vertical="center"/>
    </xf>
    <xf numFmtId="0" fontId="0" fillId="2" borderId="8" xfId="0" applyFill="1" applyBorder="1">
      <alignment vertical="center"/>
    </xf>
    <xf numFmtId="0" fontId="3" fillId="0" borderId="19" xfId="0" applyFont="1" applyBorder="1">
      <alignment vertical="center"/>
    </xf>
    <xf numFmtId="0" fontId="5" fillId="0" borderId="3" xfId="1" applyNumberFormat="1" applyFont="1" applyBorder="1">
      <alignment vertical="center"/>
    </xf>
    <xf numFmtId="0" fontId="0" fillId="0" borderId="0" xfId="1" applyNumberFormat="1" applyFont="1">
      <alignment vertical="center"/>
    </xf>
    <xf numFmtId="0" fontId="3" fillId="4" borderId="19" xfId="1" applyNumberFormat="1" applyFont="1" applyFill="1" applyBorder="1">
      <alignment vertical="center"/>
    </xf>
    <xf numFmtId="0" fontId="7" fillId="0" borderId="3" xfId="1" applyNumberFormat="1" applyFont="1" applyFill="1" applyBorder="1">
      <alignment vertical="center"/>
    </xf>
    <xf numFmtId="0" fontId="5" fillId="0" borderId="0" xfId="1" applyNumberFormat="1" applyFont="1" applyBorder="1">
      <alignment vertical="center"/>
    </xf>
    <xf numFmtId="2" fontId="5" fillId="0" borderId="16" xfId="0" applyNumberFormat="1" applyFont="1" applyBorder="1">
      <alignment vertical="center"/>
    </xf>
    <xf numFmtId="2" fontId="5" fillId="0" borderId="17" xfId="0" applyNumberFormat="1" applyFont="1" applyBorder="1">
      <alignment vertical="center"/>
    </xf>
    <xf numFmtId="0" fontId="5" fillId="0" borderId="18" xfId="1" applyNumberFormat="1" applyFont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/>
    <xf numFmtId="0" fontId="9" fillId="6" borderId="0" xfId="0" applyFont="1" applyFill="1">
      <alignment vertical="center"/>
    </xf>
    <xf numFmtId="0" fontId="5" fillId="0" borderId="3" xfId="1" applyNumberFormat="1" applyFont="1" applyFill="1" applyBorder="1">
      <alignment vertical="center"/>
    </xf>
    <xf numFmtId="0" fontId="0" fillId="7" borderId="13" xfId="0" applyFill="1" applyBorder="1">
      <alignment vertical="center"/>
    </xf>
    <xf numFmtId="0" fontId="0" fillId="7" borderId="0" xfId="0" applyFill="1">
      <alignment vertical="center"/>
    </xf>
    <xf numFmtId="0" fontId="14" fillId="0" borderId="0" xfId="0" applyFont="1">
      <alignment vertical="center"/>
    </xf>
    <xf numFmtId="0" fontId="9" fillId="7" borderId="0" xfId="0" applyFont="1" applyFill="1">
      <alignment vertical="center"/>
    </xf>
    <xf numFmtId="0" fontId="0" fillId="0" borderId="13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114301</xdr:colOff>
      <xdr:row>2</xdr:row>
      <xdr:rowOff>133789</xdr:rowOff>
    </xdr:from>
    <xdr:to>
      <xdr:col>12</xdr:col>
      <xdr:colOff>209551</xdr:colOff>
      <xdr:row>6</xdr:row>
      <xdr:rowOff>71370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D1111E8-689B-4379-823F-E4E750618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6" y="552889"/>
          <a:ext cx="4400550" cy="77578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C775-443C-451A-BE70-CB15EB151B4A}">
  <dimension ref="A2:Q100"/>
  <sheetViews>
    <sheetView tabSelected="1" zoomScale="85" zoomScaleNormal="85" workbookViewId="0">
      <selection activeCell="U24" sqref="U24"/>
    </sheetView>
  </sheetViews>
  <sheetFormatPr defaultRowHeight="16.5" x14ac:dyDescent="0.3"/>
  <cols>
    <col min="2" max="2" width="14.125" customWidth="1"/>
    <col min="4" max="4" width="17.5" customWidth="1"/>
    <col min="5" max="9" width="9" customWidth="1"/>
    <col min="10" max="10" width="11.5" customWidth="1"/>
    <col min="15" max="15" width="9.5" bestFit="1" customWidth="1"/>
    <col min="16" max="16" width="13.875" bestFit="1" customWidth="1"/>
    <col min="17" max="17" width="15.875" style="32" bestFit="1" customWidth="1"/>
  </cols>
  <sheetData>
    <row r="2" spans="3:17" ht="24" x14ac:dyDescent="0.3">
      <c r="C2" s="48" t="s">
        <v>31</v>
      </c>
      <c r="D2" s="48"/>
      <c r="E2" s="14" t="s">
        <v>124</v>
      </c>
    </row>
    <row r="4" spans="3:17" x14ac:dyDescent="0.3">
      <c r="C4" s="2"/>
      <c r="D4" t="s">
        <v>32</v>
      </c>
    </row>
    <row r="5" spans="3:17" x14ac:dyDescent="0.3">
      <c r="C5" s="3"/>
      <c r="D5" t="s">
        <v>33</v>
      </c>
    </row>
    <row r="6" spans="3:17" x14ac:dyDescent="0.3">
      <c r="C6" s="4"/>
      <c r="D6" t="s">
        <v>34</v>
      </c>
    </row>
    <row r="8" spans="3:17" x14ac:dyDescent="0.3">
      <c r="C8" t="s">
        <v>35</v>
      </c>
      <c r="D8" t="s">
        <v>36</v>
      </c>
      <c r="E8" s="48" t="s">
        <v>37</v>
      </c>
      <c r="F8" s="48"/>
    </row>
    <row r="9" spans="3:17" x14ac:dyDescent="0.3">
      <c r="C9" t="s">
        <v>38</v>
      </c>
      <c r="D9" t="s">
        <v>39</v>
      </c>
      <c r="E9" s="48"/>
      <c r="F9" s="48"/>
      <c r="H9" s="43"/>
      <c r="I9" s="22" t="s">
        <v>199</v>
      </c>
      <c r="J9" s="22"/>
      <c r="K9" s="22"/>
      <c r="L9" s="23"/>
    </row>
    <row r="10" spans="3:17" x14ac:dyDescent="0.3">
      <c r="I10" t="s">
        <v>198</v>
      </c>
    </row>
    <row r="11" spans="3:17" x14ac:dyDescent="0.3">
      <c r="C11" s="49" t="s">
        <v>40</v>
      </c>
      <c r="D11" s="49"/>
      <c r="E11" s="49"/>
      <c r="F11" s="49"/>
      <c r="G11" s="49"/>
    </row>
    <row r="12" spans="3:17" x14ac:dyDescent="0.3">
      <c r="C12" t="s">
        <v>11</v>
      </c>
      <c r="D12">
        <f>6.022*10^23</f>
        <v>6.0219999999999996E+23</v>
      </c>
    </row>
    <row r="13" spans="3:17" ht="17.25" thickBot="1" x14ac:dyDescent="0.35"/>
    <row r="14" spans="3:17" x14ac:dyDescent="0.3">
      <c r="C14" t="s">
        <v>14</v>
      </c>
      <c r="D14" t="s">
        <v>15</v>
      </c>
      <c r="E14" s="5" t="s">
        <v>41</v>
      </c>
      <c r="F14" t="s">
        <v>42</v>
      </c>
      <c r="G14" s="5" t="s">
        <v>43</v>
      </c>
      <c r="H14" t="s">
        <v>44</v>
      </c>
      <c r="I14" s="5" t="s">
        <v>45</v>
      </c>
      <c r="J14" s="6" t="s">
        <v>46</v>
      </c>
      <c r="K14" s="19" t="s">
        <v>35</v>
      </c>
      <c r="L14" s="19" t="s">
        <v>38</v>
      </c>
      <c r="N14" s="30" t="s">
        <v>48</v>
      </c>
      <c r="O14" s="30" t="s">
        <v>49</v>
      </c>
      <c r="P14" s="30" t="s">
        <v>50</v>
      </c>
      <c r="Q14" s="33" t="s">
        <v>51</v>
      </c>
    </row>
    <row r="15" spans="3:17" x14ac:dyDescent="0.3">
      <c r="C15" s="44">
        <v>1</v>
      </c>
      <c r="D15" s="44" t="s">
        <v>19</v>
      </c>
      <c r="E15">
        <f>1.316*K15</f>
        <v>128.34948</v>
      </c>
      <c r="G15">
        <f>1.4*(10^-24)*E15/((L15*10^-8)^3)</f>
        <v>3.784744571339778</v>
      </c>
      <c r="I15">
        <f>3.29*((L15*10^-8)^3)*$D$12</f>
        <v>94.063735918831512</v>
      </c>
      <c r="J15">
        <v>0</v>
      </c>
      <c r="K15">
        <v>97.53</v>
      </c>
      <c r="L15">
        <v>3.621</v>
      </c>
      <c r="N15" s="7">
        <f t="shared" ref="N15:N28" si="0">E15</f>
        <v>128.34948</v>
      </c>
      <c r="O15" s="8">
        <f t="shared" ref="O15:O28" si="1">G15</f>
        <v>3.784744571339778</v>
      </c>
      <c r="P15" s="8">
        <f t="shared" ref="P15:Q28" si="2">I15</f>
        <v>94.063735918831512</v>
      </c>
      <c r="Q15" s="31">
        <f t="shared" si="2"/>
        <v>0</v>
      </c>
    </row>
    <row r="16" spans="3:17" x14ac:dyDescent="0.3">
      <c r="C16" s="44">
        <v>2</v>
      </c>
      <c r="D16" s="44" t="s">
        <v>21</v>
      </c>
      <c r="E16">
        <f>1.316*K16</f>
        <v>748.80400000000009</v>
      </c>
      <c r="G16">
        <f>1.4*(10^-24)*E16/((L16*10^-8)^3)</f>
        <v>21.916758200295718</v>
      </c>
      <c r="I16">
        <f>3.29*((L16*10^-8)^3)*$D$12</f>
        <v>94.766867257986007</v>
      </c>
      <c r="J16">
        <v>0</v>
      </c>
      <c r="K16">
        <v>569</v>
      </c>
      <c r="L16">
        <v>3.63</v>
      </c>
      <c r="N16" s="7">
        <f t="shared" si="0"/>
        <v>748.80400000000009</v>
      </c>
      <c r="O16" s="8">
        <f t="shared" si="1"/>
        <v>21.916758200295718</v>
      </c>
      <c r="P16" s="8">
        <f t="shared" si="2"/>
        <v>94.766867257986007</v>
      </c>
      <c r="Q16" s="31">
        <f t="shared" si="2"/>
        <v>0</v>
      </c>
    </row>
    <row r="17" spans="1:17" x14ac:dyDescent="0.3">
      <c r="C17" s="44">
        <v>3</v>
      </c>
      <c r="D17" s="44" t="s">
        <v>29</v>
      </c>
      <c r="E17" s="1">
        <v>405.4</v>
      </c>
      <c r="F17">
        <v>113</v>
      </c>
      <c r="G17" s="1">
        <f>F17/10</f>
        <v>11.3</v>
      </c>
      <c r="H17">
        <v>7.1999999999999995E-2</v>
      </c>
      <c r="I17" s="21">
        <f>H17*1000</f>
        <v>72</v>
      </c>
      <c r="J17">
        <v>0.25</v>
      </c>
      <c r="N17" s="7">
        <f t="shared" si="0"/>
        <v>405.4</v>
      </c>
      <c r="O17" s="8">
        <f t="shared" si="1"/>
        <v>11.3</v>
      </c>
      <c r="P17" s="8">
        <f t="shared" si="2"/>
        <v>72</v>
      </c>
      <c r="Q17" s="31">
        <f t="shared" si="2"/>
        <v>0.25</v>
      </c>
    </row>
    <row r="18" spans="1:17" x14ac:dyDescent="0.3">
      <c r="C18" s="44">
        <v>4</v>
      </c>
      <c r="D18" s="44" t="s">
        <v>25</v>
      </c>
      <c r="E18">
        <f t="shared" ref="E18:E30" si="3">1.316*K18</f>
        <v>105.28</v>
      </c>
      <c r="G18">
        <f t="shared" ref="G18:G30" si="4">1.4*(10^-24)*E18/((L18*10^-8)^3)</f>
        <v>7.9202025833406111</v>
      </c>
      <c r="I18">
        <f t="shared" ref="I18:I30" si="5">3.29*((L18*10^-8)^3)*$D$12</f>
        <v>36.870096215749996</v>
      </c>
      <c r="J18">
        <v>0</v>
      </c>
      <c r="K18">
        <v>80</v>
      </c>
      <c r="L18">
        <v>2.65</v>
      </c>
      <c r="N18" s="7">
        <f t="shared" si="0"/>
        <v>105.28</v>
      </c>
      <c r="O18" s="8">
        <f t="shared" si="1"/>
        <v>7.9202025833406111</v>
      </c>
      <c r="P18" s="8">
        <f t="shared" si="2"/>
        <v>36.870096215749996</v>
      </c>
      <c r="Q18" s="31">
        <f t="shared" si="2"/>
        <v>0</v>
      </c>
    </row>
    <row r="19" spans="1:17" x14ac:dyDescent="0.3">
      <c r="C19" s="44">
        <v>5</v>
      </c>
      <c r="D19" s="44" t="s">
        <v>23</v>
      </c>
      <c r="E19">
        <f t="shared" si="3"/>
        <v>105.28</v>
      </c>
      <c r="G19">
        <f t="shared" si="4"/>
        <v>7.9202025833406111</v>
      </c>
      <c r="I19">
        <f t="shared" si="5"/>
        <v>36.870096215749996</v>
      </c>
      <c r="J19">
        <v>0</v>
      </c>
      <c r="K19">
        <v>80</v>
      </c>
      <c r="L19">
        <v>2.65</v>
      </c>
      <c r="N19" s="7">
        <f t="shared" si="0"/>
        <v>105.28</v>
      </c>
      <c r="O19" s="8">
        <f t="shared" si="1"/>
        <v>7.9202025833406111</v>
      </c>
      <c r="P19" s="8">
        <f t="shared" si="2"/>
        <v>36.870096215749996</v>
      </c>
      <c r="Q19" s="31">
        <f t="shared" si="2"/>
        <v>0</v>
      </c>
    </row>
    <row r="20" spans="1:17" x14ac:dyDescent="0.3">
      <c r="C20" s="44">
        <v>6</v>
      </c>
      <c r="D20" s="44" t="s">
        <v>20</v>
      </c>
      <c r="E20">
        <f t="shared" si="3"/>
        <v>93.962400000000017</v>
      </c>
      <c r="G20">
        <f t="shared" si="4"/>
        <v>3.6671627354210257</v>
      </c>
      <c r="I20">
        <f t="shared" si="5"/>
        <v>71.070374356254902</v>
      </c>
      <c r="J20">
        <v>0</v>
      </c>
      <c r="K20">
        <v>71.400000000000006</v>
      </c>
      <c r="L20">
        <v>3.298</v>
      </c>
      <c r="N20" s="7">
        <f t="shared" si="0"/>
        <v>93.962400000000017</v>
      </c>
      <c r="O20" s="8">
        <f t="shared" si="1"/>
        <v>3.6671627354210257</v>
      </c>
      <c r="P20" s="8">
        <f t="shared" si="2"/>
        <v>71.070374356254902</v>
      </c>
      <c r="Q20" s="31">
        <f t="shared" si="2"/>
        <v>0</v>
      </c>
    </row>
    <row r="21" spans="1:17" x14ac:dyDescent="0.3">
      <c r="C21" s="44">
        <v>7</v>
      </c>
      <c r="D21" s="44" t="s">
        <v>52</v>
      </c>
      <c r="E21">
        <f t="shared" si="3"/>
        <v>93.962400000000017</v>
      </c>
      <c r="G21">
        <f t="shared" si="4"/>
        <v>2.4011387444982084</v>
      </c>
      <c r="I21">
        <f t="shared" si="5"/>
        <v>108.54292740428291</v>
      </c>
      <c r="J21" s="45">
        <v>0</v>
      </c>
      <c r="K21">
        <v>71.400000000000006</v>
      </c>
      <c r="L21">
        <v>3.798</v>
      </c>
      <c r="N21" s="7">
        <f t="shared" si="0"/>
        <v>93.962400000000017</v>
      </c>
      <c r="O21" s="8">
        <f t="shared" si="1"/>
        <v>2.4011387444982084</v>
      </c>
      <c r="P21" s="8">
        <f t="shared" si="2"/>
        <v>108.54292740428291</v>
      </c>
      <c r="Q21" s="34">
        <f t="shared" si="2"/>
        <v>0</v>
      </c>
    </row>
    <row r="22" spans="1:17" x14ac:dyDescent="0.3">
      <c r="C22" s="27">
        <v>8</v>
      </c>
      <c r="D22" s="27" t="s">
        <v>125</v>
      </c>
      <c r="E22">
        <f t="shared" si="3"/>
        <v>269.78000000000003</v>
      </c>
      <c r="G22">
        <f t="shared" si="4"/>
        <v>4.990185430471799</v>
      </c>
      <c r="I22">
        <f t="shared" si="5"/>
        <v>149.95389512514609</v>
      </c>
      <c r="J22" s="45">
        <v>0</v>
      </c>
      <c r="K22">
        <v>205</v>
      </c>
      <c r="L22">
        <v>4.2300000000000004</v>
      </c>
      <c r="N22" s="7">
        <f t="shared" si="0"/>
        <v>269.78000000000003</v>
      </c>
      <c r="O22" s="8">
        <f t="shared" si="1"/>
        <v>4.990185430471799</v>
      </c>
      <c r="P22" s="8">
        <f t="shared" si="2"/>
        <v>149.95389512514609</v>
      </c>
      <c r="Q22" s="34">
        <f t="shared" si="2"/>
        <v>0</v>
      </c>
    </row>
    <row r="23" spans="1:17" x14ac:dyDescent="0.3">
      <c r="C23" s="27">
        <v>9</v>
      </c>
      <c r="D23" s="27" t="s">
        <v>126</v>
      </c>
      <c r="E23">
        <f t="shared" si="3"/>
        <v>263.2</v>
      </c>
      <c r="G23">
        <f t="shared" si="4"/>
        <v>6.2118376911276325</v>
      </c>
      <c r="I23">
        <f t="shared" si="5"/>
        <v>117.52505692199999</v>
      </c>
      <c r="J23" s="45">
        <v>0</v>
      </c>
      <c r="K23">
        <v>200</v>
      </c>
      <c r="L23">
        <v>3.9</v>
      </c>
      <c r="N23" s="7">
        <f t="shared" si="0"/>
        <v>263.2</v>
      </c>
      <c r="O23" s="8">
        <f t="shared" si="1"/>
        <v>6.2118376911276325</v>
      </c>
      <c r="P23" s="8">
        <f t="shared" si="2"/>
        <v>117.52505692199999</v>
      </c>
      <c r="Q23" s="34">
        <f t="shared" si="2"/>
        <v>0</v>
      </c>
    </row>
    <row r="24" spans="1:17" x14ac:dyDescent="0.3">
      <c r="C24" s="27">
        <v>10</v>
      </c>
      <c r="D24" s="27" t="s">
        <v>127</v>
      </c>
      <c r="E24">
        <f t="shared" si="3"/>
        <v>93.962400000000017</v>
      </c>
      <c r="G24">
        <f t="shared" si="4"/>
        <v>2.4011387444982084</v>
      </c>
      <c r="I24">
        <f t="shared" si="5"/>
        <v>108.54292740428291</v>
      </c>
      <c r="J24" s="45">
        <v>0</v>
      </c>
      <c r="K24">
        <v>71.400000000000006</v>
      </c>
      <c r="L24">
        <v>3.798</v>
      </c>
      <c r="N24" s="7">
        <f t="shared" si="0"/>
        <v>93.962400000000017</v>
      </c>
      <c r="O24" s="8">
        <f t="shared" si="1"/>
        <v>2.4011387444982084</v>
      </c>
      <c r="P24" s="8">
        <f t="shared" si="2"/>
        <v>108.54292740428291</v>
      </c>
      <c r="Q24" s="34">
        <f t="shared" si="2"/>
        <v>0</v>
      </c>
    </row>
    <row r="25" spans="1:17" x14ac:dyDescent="0.3">
      <c r="C25" s="27">
        <v>11</v>
      </c>
      <c r="D25" s="27" t="s">
        <v>128</v>
      </c>
      <c r="E25">
        <f t="shared" si="3"/>
        <v>93.962400000000017</v>
      </c>
      <c r="G25">
        <f t="shared" si="4"/>
        <v>2.4011387444982084</v>
      </c>
      <c r="I25">
        <f t="shared" si="5"/>
        <v>108.54292740428291</v>
      </c>
      <c r="J25" s="45">
        <v>0</v>
      </c>
      <c r="K25">
        <v>71.400000000000006</v>
      </c>
      <c r="L25">
        <v>3.798</v>
      </c>
      <c r="N25" s="7">
        <f t="shared" si="0"/>
        <v>93.962400000000017</v>
      </c>
      <c r="O25" s="8">
        <f t="shared" si="1"/>
        <v>2.4011387444982084</v>
      </c>
      <c r="P25" s="8">
        <f t="shared" si="2"/>
        <v>108.54292740428291</v>
      </c>
      <c r="Q25" s="34">
        <f t="shared" si="2"/>
        <v>0</v>
      </c>
    </row>
    <row r="26" spans="1:17" x14ac:dyDescent="0.3">
      <c r="C26" s="27">
        <v>12</v>
      </c>
      <c r="D26" s="27" t="s">
        <v>129</v>
      </c>
      <c r="E26">
        <f t="shared" si="3"/>
        <v>153.5772</v>
      </c>
      <c r="G26">
        <f t="shared" si="4"/>
        <v>5.0493104776451005</v>
      </c>
      <c r="I26">
        <f t="shared" si="5"/>
        <v>84.364425655542121</v>
      </c>
      <c r="J26" s="45">
        <v>0</v>
      </c>
      <c r="K26">
        <v>116.7</v>
      </c>
      <c r="L26">
        <v>3.492</v>
      </c>
      <c r="N26" s="7">
        <f t="shared" si="0"/>
        <v>153.5772</v>
      </c>
      <c r="O26" s="8">
        <f t="shared" si="1"/>
        <v>5.0493104776451005</v>
      </c>
      <c r="P26" s="8">
        <f t="shared" si="2"/>
        <v>84.364425655542121</v>
      </c>
      <c r="Q26" s="34">
        <f t="shared" si="2"/>
        <v>0</v>
      </c>
    </row>
    <row r="27" spans="1:17" x14ac:dyDescent="0.3">
      <c r="C27" s="27">
        <v>13</v>
      </c>
      <c r="D27" s="27" t="s">
        <v>130</v>
      </c>
      <c r="E27">
        <f t="shared" si="3"/>
        <v>153.5772</v>
      </c>
      <c r="G27">
        <f t="shared" si="4"/>
        <v>5.0493104776451005</v>
      </c>
      <c r="I27">
        <f t="shared" si="5"/>
        <v>84.364425655542121</v>
      </c>
      <c r="J27" s="45">
        <v>0</v>
      </c>
      <c r="K27">
        <v>116.7</v>
      </c>
      <c r="L27">
        <v>3.492</v>
      </c>
      <c r="N27" s="7">
        <f t="shared" si="0"/>
        <v>153.5772</v>
      </c>
      <c r="O27" s="8">
        <f t="shared" si="1"/>
        <v>5.0493104776451005</v>
      </c>
      <c r="P27" s="8">
        <f t="shared" si="2"/>
        <v>84.364425655542121</v>
      </c>
      <c r="Q27" s="34">
        <f t="shared" si="2"/>
        <v>0</v>
      </c>
    </row>
    <row r="28" spans="1:17" x14ac:dyDescent="0.3">
      <c r="C28" s="27">
        <v>14</v>
      </c>
      <c r="D28" s="27" t="s">
        <v>131</v>
      </c>
      <c r="E28">
        <f t="shared" si="3"/>
        <v>153.5772</v>
      </c>
      <c r="G28">
        <f t="shared" si="4"/>
        <v>5.0493104776451005</v>
      </c>
      <c r="I28">
        <f t="shared" si="5"/>
        <v>84.364425655542121</v>
      </c>
      <c r="J28" s="45">
        <v>0</v>
      </c>
      <c r="K28">
        <v>116.7</v>
      </c>
      <c r="L28">
        <v>3.492</v>
      </c>
      <c r="N28" s="7">
        <f t="shared" si="0"/>
        <v>153.5772</v>
      </c>
      <c r="O28" s="8">
        <f t="shared" si="1"/>
        <v>5.0493104776451005</v>
      </c>
      <c r="P28" s="8">
        <f t="shared" si="2"/>
        <v>84.364425655542121</v>
      </c>
      <c r="Q28" s="34">
        <f t="shared" si="2"/>
        <v>0</v>
      </c>
    </row>
    <row r="29" spans="1:17" x14ac:dyDescent="0.3">
      <c r="A29" s="39" t="s">
        <v>196</v>
      </c>
      <c r="B29" s="39"/>
      <c r="C29" s="39">
        <v>15</v>
      </c>
      <c r="D29" s="39" t="s">
        <v>132</v>
      </c>
      <c r="E29">
        <f t="shared" si="3"/>
        <v>153.5772</v>
      </c>
      <c r="G29">
        <f t="shared" si="4"/>
        <v>5.0493104776451005</v>
      </c>
      <c r="I29">
        <f t="shared" si="5"/>
        <v>84.364425655542121</v>
      </c>
      <c r="J29" s="45">
        <v>0</v>
      </c>
      <c r="K29">
        <v>116.7</v>
      </c>
      <c r="L29">
        <v>3.492</v>
      </c>
      <c r="N29" s="7">
        <f>E29</f>
        <v>153.5772</v>
      </c>
      <c r="O29" s="8">
        <f>G29</f>
        <v>5.0493104776451005</v>
      </c>
      <c r="P29" s="8">
        <f t="shared" ref="P29:Q31" si="6">I29</f>
        <v>84.364425655542121</v>
      </c>
      <c r="Q29" s="42">
        <f t="shared" si="6"/>
        <v>0</v>
      </c>
    </row>
    <row r="30" spans="1:17" x14ac:dyDescent="0.3">
      <c r="C30" s="27">
        <v>16</v>
      </c>
      <c r="D30" s="27" t="s">
        <v>65</v>
      </c>
      <c r="E30">
        <f t="shared" si="3"/>
        <v>153.5772</v>
      </c>
      <c r="G30">
        <f t="shared" si="4"/>
        <v>5.0493104776451005</v>
      </c>
      <c r="I30">
        <f t="shared" si="5"/>
        <v>84.364425655542121</v>
      </c>
      <c r="J30" s="45">
        <v>0</v>
      </c>
      <c r="K30">
        <v>116.7</v>
      </c>
      <c r="L30">
        <v>3.492</v>
      </c>
      <c r="N30" s="7">
        <f>E30</f>
        <v>153.5772</v>
      </c>
      <c r="O30" s="8">
        <f>G30</f>
        <v>5.0493104776451005</v>
      </c>
      <c r="P30" s="8">
        <f t="shared" si="6"/>
        <v>84.364425655542121</v>
      </c>
      <c r="Q30" s="31">
        <f t="shared" si="6"/>
        <v>0</v>
      </c>
    </row>
    <row r="31" spans="1:17" x14ac:dyDescent="0.3">
      <c r="C31" s="44">
        <v>17</v>
      </c>
      <c r="D31" s="44" t="s">
        <v>30</v>
      </c>
      <c r="E31" s="21">
        <v>431</v>
      </c>
      <c r="G31" s="21">
        <v>10.1</v>
      </c>
      <c r="H31">
        <v>0.1678</v>
      </c>
      <c r="I31" s="21">
        <f>H31*1000</f>
        <v>167.8</v>
      </c>
      <c r="J31">
        <v>0.83399999999999996</v>
      </c>
      <c r="N31" s="7">
        <f>E31</f>
        <v>431</v>
      </c>
      <c r="O31" s="8">
        <f>G31</f>
        <v>10.1</v>
      </c>
      <c r="P31" s="8">
        <f t="shared" si="6"/>
        <v>167.8</v>
      </c>
      <c r="Q31" s="31">
        <f t="shared" si="6"/>
        <v>0.83399999999999996</v>
      </c>
    </row>
    <row r="32" spans="1:17" x14ac:dyDescent="0.3">
      <c r="C32" s="27">
        <v>18</v>
      </c>
      <c r="D32" s="27" t="s">
        <v>133</v>
      </c>
      <c r="E32">
        <f>1.316*K32</f>
        <v>460.6</v>
      </c>
      <c r="G32">
        <f>1.4*(10^-24)*E32/((L32*10^-8)^3)</f>
        <v>10.463107380957693</v>
      </c>
      <c r="I32">
        <f>3.29*((L32*10^-8)^3)*$D$12</f>
        <v>122.10345028525001</v>
      </c>
      <c r="J32" s="45">
        <v>0</v>
      </c>
      <c r="K32">
        <v>350</v>
      </c>
      <c r="L32">
        <v>3.95</v>
      </c>
      <c r="N32" s="7">
        <f t="shared" ref="N32:N95" si="7">E32</f>
        <v>460.6</v>
      </c>
      <c r="O32" s="8">
        <f t="shared" ref="O32:O95" si="8">G32</f>
        <v>10.463107380957693</v>
      </c>
      <c r="P32" s="8">
        <f t="shared" ref="P32:P95" si="9">I32</f>
        <v>122.10345028525001</v>
      </c>
      <c r="Q32" s="31">
        <f t="shared" ref="Q32:Q95" si="10">J32</f>
        <v>0</v>
      </c>
    </row>
    <row r="33" spans="1:17" x14ac:dyDescent="0.3">
      <c r="C33" s="27">
        <v>19</v>
      </c>
      <c r="D33" s="27" t="s">
        <v>134</v>
      </c>
      <c r="E33">
        <f>1.316*K33</f>
        <v>460.6</v>
      </c>
      <c r="G33">
        <f>1.4*(10^-24)*E33/((L33*10^-8)^3)</f>
        <v>10.463107380957693</v>
      </c>
      <c r="I33">
        <f>3.29*((L33*10^-8)^3)*$D$12</f>
        <v>122.10345028525001</v>
      </c>
      <c r="J33" s="45">
        <v>0</v>
      </c>
      <c r="K33">
        <v>350</v>
      </c>
      <c r="L33">
        <v>3.95</v>
      </c>
      <c r="N33" s="7">
        <f t="shared" si="7"/>
        <v>460.6</v>
      </c>
      <c r="O33" s="8">
        <f t="shared" si="8"/>
        <v>10.463107380957693</v>
      </c>
      <c r="P33" s="8">
        <f t="shared" si="9"/>
        <v>122.10345028525001</v>
      </c>
      <c r="Q33" s="31">
        <f t="shared" si="10"/>
        <v>0</v>
      </c>
    </row>
    <row r="34" spans="1:17" x14ac:dyDescent="0.3">
      <c r="C34" s="27">
        <v>20</v>
      </c>
      <c r="D34" s="27" t="s">
        <v>135</v>
      </c>
      <c r="E34">
        <f>1.316*K34</f>
        <v>526.4</v>
      </c>
      <c r="G34">
        <f>1.4*(10^-24)*E34/((L34*10^-8)^3)</f>
        <v>9.9470899470899425</v>
      </c>
      <c r="I34">
        <f>3.29*((L34*10^-8)^3)*$D$12</f>
        <v>146.78596094400007</v>
      </c>
      <c r="J34" s="45">
        <v>0</v>
      </c>
      <c r="K34">
        <v>400</v>
      </c>
      <c r="L34">
        <v>4.2</v>
      </c>
      <c r="N34" s="7">
        <f t="shared" si="7"/>
        <v>526.4</v>
      </c>
      <c r="O34" s="8">
        <f t="shared" si="8"/>
        <v>9.9470899470899425</v>
      </c>
      <c r="P34" s="8">
        <f t="shared" si="9"/>
        <v>146.78596094400007</v>
      </c>
      <c r="Q34" s="31">
        <f t="shared" si="10"/>
        <v>0</v>
      </c>
    </row>
    <row r="35" spans="1:17" x14ac:dyDescent="0.3">
      <c r="C35" s="27">
        <v>21</v>
      </c>
      <c r="D35" s="27" t="s">
        <v>136</v>
      </c>
      <c r="E35">
        <f>1.316*K35</f>
        <v>526.4</v>
      </c>
      <c r="G35">
        <f>1.4*(10^-24)*E35/((L35*10^-8)^3)</f>
        <v>9.9470899470899425</v>
      </c>
      <c r="I35">
        <f>3.29*((L35*10^-8)^3)*$D$12</f>
        <v>146.78596094400007</v>
      </c>
      <c r="J35">
        <v>0</v>
      </c>
      <c r="K35">
        <v>400</v>
      </c>
      <c r="L35">
        <v>4.2</v>
      </c>
      <c r="N35" s="7">
        <f t="shared" si="7"/>
        <v>526.4</v>
      </c>
      <c r="O35" s="8">
        <f t="shared" si="8"/>
        <v>9.9470899470899425</v>
      </c>
      <c r="P35" s="8">
        <f t="shared" si="9"/>
        <v>146.78596094400007</v>
      </c>
      <c r="Q35" s="31">
        <f t="shared" si="10"/>
        <v>0</v>
      </c>
    </row>
    <row r="36" spans="1:17" x14ac:dyDescent="0.3">
      <c r="C36" s="44">
        <v>22</v>
      </c>
      <c r="D36" s="44" t="s">
        <v>28</v>
      </c>
      <c r="E36" s="1">
        <v>309.56</v>
      </c>
      <c r="F36">
        <v>72.38</v>
      </c>
      <c r="G36" s="1">
        <f>F36/10</f>
        <v>7.2379999999999995</v>
      </c>
      <c r="H36">
        <v>9.5500000000000002E-2</v>
      </c>
      <c r="I36" s="1">
        <f>H36*1000</f>
        <v>95.5</v>
      </c>
      <c r="J36">
        <v>0.16500000000000001</v>
      </c>
      <c r="N36" s="7">
        <f t="shared" si="7"/>
        <v>309.56</v>
      </c>
      <c r="O36" s="8">
        <f t="shared" si="8"/>
        <v>7.2379999999999995</v>
      </c>
      <c r="P36" s="8">
        <f t="shared" si="9"/>
        <v>95.5</v>
      </c>
      <c r="Q36" s="31">
        <f t="shared" si="10"/>
        <v>0.16500000000000001</v>
      </c>
    </row>
    <row r="37" spans="1:17" x14ac:dyDescent="0.3">
      <c r="C37" s="27">
        <v>23</v>
      </c>
      <c r="D37" s="27" t="s">
        <v>137</v>
      </c>
      <c r="E37">
        <f t="shared" ref="E37:E54" si="11">1.316*K37</f>
        <v>748.80400000000009</v>
      </c>
      <c r="G37">
        <f t="shared" ref="G37:G54" si="12">1.4*(10^-24)*E37/((L37*10^-8)^3)</f>
        <v>21.916758200295718</v>
      </c>
      <c r="I37">
        <f t="shared" ref="I37:I63" si="13">3.29*((L37*10^-8)^3)*$D$12</f>
        <v>94.766867257986007</v>
      </c>
      <c r="J37">
        <v>0</v>
      </c>
      <c r="K37">
        <v>569</v>
      </c>
      <c r="L37">
        <v>3.63</v>
      </c>
      <c r="N37" s="7">
        <f t="shared" si="7"/>
        <v>748.80400000000009</v>
      </c>
      <c r="O37" s="8">
        <f t="shared" si="8"/>
        <v>21.916758200295718</v>
      </c>
      <c r="P37" s="8">
        <f t="shared" si="9"/>
        <v>94.766867257986007</v>
      </c>
      <c r="Q37" s="31">
        <f t="shared" si="10"/>
        <v>0</v>
      </c>
    </row>
    <row r="38" spans="1:17" x14ac:dyDescent="0.3">
      <c r="C38" s="44">
        <v>24</v>
      </c>
      <c r="D38" s="44" t="s">
        <v>138</v>
      </c>
      <c r="E38">
        <f t="shared" si="11"/>
        <v>98.7</v>
      </c>
      <c r="G38">
        <f t="shared" si="12"/>
        <v>2.4100947276664204</v>
      </c>
      <c r="I38">
        <f t="shared" si="13"/>
        <v>113.59199441304781</v>
      </c>
      <c r="J38">
        <v>0</v>
      </c>
      <c r="K38">
        <v>75</v>
      </c>
      <c r="L38">
        <v>3.8559999999999999</v>
      </c>
      <c r="N38" s="7">
        <f t="shared" si="7"/>
        <v>98.7</v>
      </c>
      <c r="O38" s="8">
        <f t="shared" si="8"/>
        <v>2.4100947276664204</v>
      </c>
      <c r="P38" s="8">
        <f t="shared" si="9"/>
        <v>113.59199441304781</v>
      </c>
      <c r="Q38" s="31">
        <f t="shared" si="10"/>
        <v>0</v>
      </c>
    </row>
    <row r="39" spans="1:17" x14ac:dyDescent="0.3">
      <c r="C39" s="44">
        <v>25</v>
      </c>
      <c r="D39" s="44" t="s">
        <v>47</v>
      </c>
      <c r="E39">
        <f t="shared" si="11"/>
        <v>305.83840000000004</v>
      </c>
      <c r="G39">
        <f t="shared" si="12"/>
        <v>7.6331581643724489</v>
      </c>
      <c r="I39">
        <f t="shared" si="13"/>
        <v>111.13540498536534</v>
      </c>
      <c r="J39">
        <v>0</v>
      </c>
      <c r="K39">
        <v>232.4</v>
      </c>
      <c r="L39">
        <v>3.8279999999999998</v>
      </c>
      <c r="N39" s="7">
        <f t="shared" si="7"/>
        <v>305.83840000000004</v>
      </c>
      <c r="O39" s="8">
        <f t="shared" si="8"/>
        <v>7.6331581643724489</v>
      </c>
      <c r="P39" s="8">
        <f t="shared" si="9"/>
        <v>111.13540498536534</v>
      </c>
      <c r="Q39" s="31">
        <f t="shared" si="10"/>
        <v>0</v>
      </c>
    </row>
    <row r="40" spans="1:17" x14ac:dyDescent="0.3">
      <c r="C40" s="44">
        <v>26</v>
      </c>
      <c r="D40" s="44" t="s">
        <v>55</v>
      </c>
      <c r="E40">
        <f t="shared" si="11"/>
        <v>305.83840000000004</v>
      </c>
      <c r="G40">
        <f t="shared" si="12"/>
        <v>7.6331581643724489</v>
      </c>
      <c r="I40">
        <f t="shared" si="13"/>
        <v>111.13540498536534</v>
      </c>
      <c r="J40" s="45">
        <v>0</v>
      </c>
      <c r="K40">
        <v>232.4</v>
      </c>
      <c r="L40">
        <v>3.8279999999999998</v>
      </c>
      <c r="N40" s="7">
        <f t="shared" si="7"/>
        <v>305.83840000000004</v>
      </c>
      <c r="O40" s="8">
        <f t="shared" si="8"/>
        <v>7.6331581643724489</v>
      </c>
      <c r="P40" s="8">
        <f t="shared" si="9"/>
        <v>111.13540498536534</v>
      </c>
      <c r="Q40" s="31">
        <f t="shared" si="10"/>
        <v>0</v>
      </c>
    </row>
    <row r="41" spans="1:17" x14ac:dyDescent="0.3">
      <c r="C41" s="44">
        <v>27</v>
      </c>
      <c r="D41" s="44" t="s">
        <v>54</v>
      </c>
      <c r="E41">
        <f t="shared" si="11"/>
        <v>305.83840000000004</v>
      </c>
      <c r="G41">
        <f t="shared" si="12"/>
        <v>7.6331581643724489</v>
      </c>
      <c r="I41">
        <f t="shared" si="13"/>
        <v>111.13540498536534</v>
      </c>
      <c r="J41" s="45">
        <v>0</v>
      </c>
      <c r="K41">
        <v>232.4</v>
      </c>
      <c r="L41">
        <v>3.8279999999999998</v>
      </c>
      <c r="N41" s="7">
        <f t="shared" si="7"/>
        <v>305.83840000000004</v>
      </c>
      <c r="O41" s="8">
        <f t="shared" si="8"/>
        <v>7.6331581643724489</v>
      </c>
      <c r="P41" s="8">
        <f t="shared" si="9"/>
        <v>111.13540498536534</v>
      </c>
      <c r="Q41" s="31">
        <f t="shared" si="10"/>
        <v>0</v>
      </c>
    </row>
    <row r="42" spans="1:17" x14ac:dyDescent="0.3">
      <c r="C42" s="44">
        <v>28</v>
      </c>
      <c r="D42" s="44" t="s">
        <v>22</v>
      </c>
      <c r="E42">
        <f t="shared" si="11"/>
        <v>305.83840000000004</v>
      </c>
      <c r="G42">
        <f t="shared" si="12"/>
        <v>7.6331581643724489</v>
      </c>
      <c r="I42">
        <f t="shared" si="13"/>
        <v>111.13540498536534</v>
      </c>
      <c r="J42">
        <v>0</v>
      </c>
      <c r="K42">
        <v>232.4</v>
      </c>
      <c r="L42">
        <v>3.8279999999999998</v>
      </c>
      <c r="N42" s="7">
        <f t="shared" si="7"/>
        <v>305.83840000000004</v>
      </c>
      <c r="O42" s="8">
        <f t="shared" si="8"/>
        <v>7.6331581643724489</v>
      </c>
      <c r="P42" s="8">
        <f t="shared" si="9"/>
        <v>111.13540498536534</v>
      </c>
      <c r="Q42" s="31">
        <f t="shared" si="10"/>
        <v>0</v>
      </c>
    </row>
    <row r="43" spans="1:17" x14ac:dyDescent="0.3">
      <c r="A43" s="39" t="s">
        <v>197</v>
      </c>
      <c r="B43" s="39"/>
      <c r="C43" s="40">
        <v>29</v>
      </c>
      <c r="D43" s="40" t="s">
        <v>139</v>
      </c>
      <c r="E43">
        <f t="shared" si="11"/>
        <v>555.64152000000001</v>
      </c>
      <c r="G43">
        <f t="shared" si="12"/>
        <v>5.1402656694095317</v>
      </c>
      <c r="I43">
        <f t="shared" si="13"/>
        <v>299.8291198243657</v>
      </c>
      <c r="J43">
        <v>0</v>
      </c>
      <c r="K43">
        <v>422.22</v>
      </c>
      <c r="L43">
        <v>5.3289999999999997</v>
      </c>
      <c r="N43" s="7">
        <f t="shared" si="7"/>
        <v>555.64152000000001</v>
      </c>
      <c r="O43" s="8">
        <f t="shared" si="8"/>
        <v>5.1402656694095317</v>
      </c>
      <c r="P43" s="8">
        <f t="shared" si="9"/>
        <v>299.8291198243657</v>
      </c>
      <c r="Q43" s="42">
        <f t="shared" si="10"/>
        <v>0</v>
      </c>
    </row>
    <row r="44" spans="1:17" x14ac:dyDescent="0.3">
      <c r="C44" s="27">
        <v>30</v>
      </c>
      <c r="D44" s="27" t="s">
        <v>140</v>
      </c>
      <c r="E44">
        <f t="shared" si="11"/>
        <v>555.64152000000001</v>
      </c>
      <c r="G44">
        <f t="shared" si="12"/>
        <v>5.1402656694095317</v>
      </c>
      <c r="I44">
        <f t="shared" si="13"/>
        <v>299.8291198243657</v>
      </c>
      <c r="J44">
        <v>0</v>
      </c>
      <c r="K44">
        <v>422.22</v>
      </c>
      <c r="L44">
        <v>5.3289999999999997</v>
      </c>
      <c r="N44" s="7">
        <f t="shared" si="7"/>
        <v>555.64152000000001</v>
      </c>
      <c r="O44" s="8">
        <f t="shared" si="8"/>
        <v>5.1402656694095317</v>
      </c>
      <c r="P44" s="8">
        <f t="shared" si="9"/>
        <v>299.8291198243657</v>
      </c>
      <c r="Q44" s="31">
        <f t="shared" si="10"/>
        <v>0</v>
      </c>
    </row>
    <row r="45" spans="1:17" x14ac:dyDescent="0.3">
      <c r="C45" s="27">
        <v>31</v>
      </c>
      <c r="D45" s="27" t="s">
        <v>141</v>
      </c>
      <c r="E45">
        <f t="shared" si="11"/>
        <v>305.83840000000004</v>
      </c>
      <c r="G45">
        <f t="shared" si="12"/>
        <v>7.6331581643724489</v>
      </c>
      <c r="I45">
        <f t="shared" si="13"/>
        <v>111.13540498536534</v>
      </c>
      <c r="J45">
        <v>0</v>
      </c>
      <c r="K45">
        <v>232.4</v>
      </c>
      <c r="L45">
        <v>3.8279999999999998</v>
      </c>
      <c r="N45" s="7">
        <f t="shared" si="7"/>
        <v>305.83840000000004</v>
      </c>
      <c r="O45" s="8">
        <f t="shared" si="8"/>
        <v>7.6331581643724489</v>
      </c>
      <c r="P45" s="8">
        <f t="shared" si="9"/>
        <v>111.13540498536534</v>
      </c>
      <c r="Q45" s="31">
        <f t="shared" si="10"/>
        <v>0</v>
      </c>
    </row>
    <row r="46" spans="1:17" x14ac:dyDescent="0.3">
      <c r="C46" s="27">
        <v>32</v>
      </c>
      <c r="D46" s="27" t="s">
        <v>142</v>
      </c>
      <c r="E46">
        <f t="shared" si="11"/>
        <v>305.83840000000004</v>
      </c>
      <c r="G46">
        <f t="shared" si="12"/>
        <v>7.6331581643724489</v>
      </c>
      <c r="I46">
        <f t="shared" si="13"/>
        <v>111.13540498536534</v>
      </c>
      <c r="J46">
        <v>0</v>
      </c>
      <c r="K46">
        <v>232.4</v>
      </c>
      <c r="L46">
        <v>3.8279999999999998</v>
      </c>
      <c r="N46" s="7">
        <f t="shared" si="7"/>
        <v>305.83840000000004</v>
      </c>
      <c r="O46" s="8">
        <f t="shared" si="8"/>
        <v>7.6331581643724489</v>
      </c>
      <c r="P46" s="8">
        <f t="shared" si="9"/>
        <v>111.13540498536534</v>
      </c>
      <c r="Q46" s="31">
        <f t="shared" si="10"/>
        <v>0</v>
      </c>
    </row>
    <row r="47" spans="1:17" x14ac:dyDescent="0.3">
      <c r="C47" s="27">
        <v>33</v>
      </c>
      <c r="D47" s="27" t="s">
        <v>143</v>
      </c>
      <c r="E47">
        <f t="shared" si="11"/>
        <v>555.61519999999996</v>
      </c>
      <c r="G47">
        <f t="shared" si="12"/>
        <v>5.1400221818594671</v>
      </c>
      <c r="I47">
        <f t="shared" si="13"/>
        <v>299.8291198243657</v>
      </c>
      <c r="J47">
        <v>0</v>
      </c>
      <c r="K47">
        <v>422.2</v>
      </c>
      <c r="L47">
        <v>5.3289999999999997</v>
      </c>
      <c r="N47" s="7">
        <f t="shared" si="7"/>
        <v>555.61519999999996</v>
      </c>
      <c r="O47" s="8">
        <f t="shared" si="8"/>
        <v>5.1400221818594671</v>
      </c>
      <c r="P47" s="8">
        <f t="shared" si="9"/>
        <v>299.8291198243657</v>
      </c>
      <c r="Q47" s="31">
        <f t="shared" si="10"/>
        <v>0</v>
      </c>
    </row>
    <row r="48" spans="1:17" x14ac:dyDescent="0.3">
      <c r="C48" s="27">
        <v>34</v>
      </c>
      <c r="D48" s="27" t="s">
        <v>144</v>
      </c>
      <c r="E48">
        <f t="shared" si="11"/>
        <v>459.28400000000005</v>
      </c>
      <c r="G48">
        <f t="shared" si="12"/>
        <v>7.7526663173480719</v>
      </c>
      <c r="I48">
        <f t="shared" si="13"/>
        <v>164.32169615995667</v>
      </c>
      <c r="J48">
        <v>0</v>
      </c>
      <c r="K48">
        <v>349</v>
      </c>
      <c r="L48">
        <v>4.3609999999999998</v>
      </c>
      <c r="N48" s="7">
        <f t="shared" si="7"/>
        <v>459.28400000000005</v>
      </c>
      <c r="O48" s="8">
        <f t="shared" si="8"/>
        <v>7.7526663173480719</v>
      </c>
      <c r="P48" s="8">
        <f t="shared" si="9"/>
        <v>164.32169615995667</v>
      </c>
      <c r="Q48" s="31">
        <f t="shared" si="10"/>
        <v>0</v>
      </c>
    </row>
    <row r="49" spans="2:17" x14ac:dyDescent="0.3">
      <c r="C49" s="27">
        <v>35</v>
      </c>
      <c r="D49" s="27" t="s">
        <v>145</v>
      </c>
      <c r="E49">
        <f t="shared" si="11"/>
        <v>573.77600000000007</v>
      </c>
      <c r="G49">
        <f t="shared" si="12"/>
        <v>12.838045008649644</v>
      </c>
      <c r="I49">
        <f t="shared" si="13"/>
        <v>123.96759315697403</v>
      </c>
      <c r="J49">
        <v>0</v>
      </c>
      <c r="K49">
        <v>436</v>
      </c>
      <c r="L49">
        <v>3.97</v>
      </c>
      <c r="N49" s="7">
        <f t="shared" si="7"/>
        <v>573.77600000000007</v>
      </c>
      <c r="O49" s="8">
        <f t="shared" si="8"/>
        <v>12.838045008649644</v>
      </c>
      <c r="P49" s="8">
        <f t="shared" si="9"/>
        <v>123.96759315697403</v>
      </c>
      <c r="Q49" s="31">
        <f t="shared" si="10"/>
        <v>0</v>
      </c>
    </row>
    <row r="50" spans="2:17" x14ac:dyDescent="0.3">
      <c r="C50" s="27">
        <v>36</v>
      </c>
      <c r="D50" s="27" t="s">
        <v>146</v>
      </c>
      <c r="E50">
        <f t="shared" si="11"/>
        <v>305.83840000000004</v>
      </c>
      <c r="G50">
        <f t="shared" si="12"/>
        <v>7.6331581643724489</v>
      </c>
      <c r="I50">
        <f t="shared" si="13"/>
        <v>111.13540498536534</v>
      </c>
      <c r="J50">
        <v>0</v>
      </c>
      <c r="K50">
        <v>232.4</v>
      </c>
      <c r="L50">
        <v>3.8279999999999998</v>
      </c>
      <c r="N50" s="7">
        <f t="shared" si="7"/>
        <v>305.83840000000004</v>
      </c>
      <c r="O50" s="8">
        <f t="shared" si="8"/>
        <v>7.6331581643724489</v>
      </c>
      <c r="P50" s="8">
        <f t="shared" si="9"/>
        <v>111.13540498536534</v>
      </c>
      <c r="Q50" s="31">
        <f t="shared" si="10"/>
        <v>0</v>
      </c>
    </row>
    <row r="51" spans="2:17" x14ac:dyDescent="0.3">
      <c r="C51" s="27">
        <v>37</v>
      </c>
      <c r="D51" s="27" t="s">
        <v>147</v>
      </c>
      <c r="E51">
        <f t="shared" si="11"/>
        <v>331.63200000000001</v>
      </c>
      <c r="G51">
        <f t="shared" si="12"/>
        <v>4.3049053531447186</v>
      </c>
      <c r="I51">
        <f t="shared" si="13"/>
        <v>213.67686699788794</v>
      </c>
      <c r="J51">
        <v>0</v>
      </c>
      <c r="K51">
        <v>252</v>
      </c>
      <c r="L51">
        <v>4.76</v>
      </c>
      <c r="N51" s="7">
        <f t="shared" si="7"/>
        <v>331.63200000000001</v>
      </c>
      <c r="O51" s="8">
        <f t="shared" si="8"/>
        <v>4.3049053531447186</v>
      </c>
      <c r="P51" s="8">
        <f t="shared" si="9"/>
        <v>213.67686699788794</v>
      </c>
      <c r="Q51" s="31">
        <f t="shared" si="10"/>
        <v>0</v>
      </c>
    </row>
    <row r="52" spans="2:17" x14ac:dyDescent="0.3">
      <c r="C52" s="27">
        <v>38</v>
      </c>
      <c r="D52" s="27" t="s">
        <v>148</v>
      </c>
      <c r="E52">
        <f t="shared" si="11"/>
        <v>331.63200000000001</v>
      </c>
      <c r="G52">
        <f t="shared" si="12"/>
        <v>4.3049053531447186</v>
      </c>
      <c r="I52">
        <f t="shared" si="13"/>
        <v>213.67686699788794</v>
      </c>
      <c r="J52">
        <v>0</v>
      </c>
      <c r="K52">
        <v>252</v>
      </c>
      <c r="L52">
        <v>4.76</v>
      </c>
      <c r="N52" s="7">
        <f t="shared" si="7"/>
        <v>331.63200000000001</v>
      </c>
      <c r="O52" s="8">
        <f t="shared" si="8"/>
        <v>4.3049053531447186</v>
      </c>
      <c r="P52" s="8">
        <f t="shared" si="9"/>
        <v>213.67686699788794</v>
      </c>
      <c r="Q52" s="31">
        <f t="shared" si="10"/>
        <v>0</v>
      </c>
    </row>
    <row r="53" spans="2:17" x14ac:dyDescent="0.3">
      <c r="C53" s="27">
        <v>39</v>
      </c>
      <c r="D53" s="27" t="s">
        <v>149</v>
      </c>
      <c r="E53">
        <f t="shared" si="11"/>
        <v>469.81200000000001</v>
      </c>
      <c r="G53">
        <f t="shared" si="12"/>
        <v>4.7431770728360929</v>
      </c>
      <c r="I53">
        <f t="shared" si="13"/>
        <v>274.73845529009867</v>
      </c>
      <c r="J53">
        <v>0</v>
      </c>
      <c r="K53">
        <v>357</v>
      </c>
      <c r="L53">
        <v>5.1760000000000002</v>
      </c>
      <c r="N53" s="7">
        <f t="shared" si="7"/>
        <v>469.81200000000001</v>
      </c>
      <c r="O53" s="8">
        <f t="shared" si="8"/>
        <v>4.7431770728360929</v>
      </c>
      <c r="P53" s="8">
        <f t="shared" si="9"/>
        <v>274.73845529009867</v>
      </c>
      <c r="Q53" s="31">
        <f t="shared" si="10"/>
        <v>0</v>
      </c>
    </row>
    <row r="54" spans="2:17" x14ac:dyDescent="0.3">
      <c r="C54" s="27">
        <v>40</v>
      </c>
      <c r="D54" s="27" t="s">
        <v>150</v>
      </c>
      <c r="E54">
        <f t="shared" si="11"/>
        <v>469.81200000000001</v>
      </c>
      <c r="G54">
        <f t="shared" si="12"/>
        <v>4.7321975006416208</v>
      </c>
      <c r="I54">
        <f t="shared" si="13"/>
        <v>275.37589924801597</v>
      </c>
      <c r="J54">
        <v>0</v>
      </c>
      <c r="K54">
        <v>357</v>
      </c>
      <c r="L54">
        <v>5.18</v>
      </c>
      <c r="N54" s="7">
        <f t="shared" si="7"/>
        <v>469.81200000000001</v>
      </c>
      <c r="O54" s="8">
        <f t="shared" si="8"/>
        <v>4.7321975006416208</v>
      </c>
      <c r="P54" s="8">
        <f t="shared" si="9"/>
        <v>275.37589924801597</v>
      </c>
      <c r="Q54" s="31">
        <f t="shared" si="10"/>
        <v>0</v>
      </c>
    </row>
    <row r="55" spans="2:17" x14ac:dyDescent="0.3">
      <c r="C55" s="27">
        <v>41</v>
      </c>
      <c r="D55" s="27" t="s">
        <v>151</v>
      </c>
      <c r="E55" s="1">
        <v>588</v>
      </c>
      <c r="F55">
        <v>58.7</v>
      </c>
      <c r="G55" s="1">
        <f>F55/10</f>
        <v>5.87</v>
      </c>
      <c r="I55">
        <f t="shared" si="13"/>
        <v>111.13540498536534</v>
      </c>
      <c r="J55">
        <v>0</v>
      </c>
      <c r="K55">
        <v>232.4</v>
      </c>
      <c r="L55">
        <v>3.8279999999999998</v>
      </c>
      <c r="N55" s="7">
        <f t="shared" si="7"/>
        <v>588</v>
      </c>
      <c r="O55" s="8">
        <f t="shared" si="8"/>
        <v>5.87</v>
      </c>
      <c r="P55" s="8">
        <f t="shared" si="9"/>
        <v>111.13540498536534</v>
      </c>
      <c r="Q55" s="31">
        <f t="shared" si="10"/>
        <v>0</v>
      </c>
    </row>
    <row r="56" spans="2:17" x14ac:dyDescent="0.3">
      <c r="C56" s="27">
        <v>42</v>
      </c>
      <c r="D56" s="27" t="s">
        <v>152</v>
      </c>
      <c r="E56">
        <f t="shared" ref="E56:E63" si="14">1.316*K56</f>
        <v>305.83840000000004</v>
      </c>
      <c r="G56">
        <f t="shared" ref="G56:G63" si="15">1.4*(10^-24)*E56/((L56*10^-8)^3)</f>
        <v>7.6331581643724489</v>
      </c>
      <c r="I56">
        <f t="shared" si="13"/>
        <v>111.13540498536534</v>
      </c>
      <c r="J56">
        <v>0</v>
      </c>
      <c r="K56">
        <v>232.4</v>
      </c>
      <c r="L56">
        <v>3.8279999999999998</v>
      </c>
      <c r="N56" s="7">
        <f t="shared" si="7"/>
        <v>305.83840000000004</v>
      </c>
      <c r="O56" s="8">
        <f t="shared" si="8"/>
        <v>7.6331581643724489</v>
      </c>
      <c r="P56" s="8">
        <f t="shared" si="9"/>
        <v>111.13540498536534</v>
      </c>
      <c r="Q56" s="31">
        <f t="shared" si="10"/>
        <v>0</v>
      </c>
    </row>
    <row r="57" spans="2:17" x14ac:dyDescent="0.3">
      <c r="C57" s="27">
        <v>43</v>
      </c>
      <c r="D57" s="27" t="s">
        <v>153</v>
      </c>
      <c r="E57">
        <f t="shared" si="14"/>
        <v>662.04301520000001</v>
      </c>
      <c r="G57">
        <f t="shared" si="15"/>
        <v>6.0868201906225146</v>
      </c>
      <c r="I57">
        <f t="shared" si="13"/>
        <v>301.68965627035197</v>
      </c>
      <c r="J57">
        <v>0</v>
      </c>
      <c r="K57">
        <v>503.07220000000001</v>
      </c>
      <c r="L57">
        <v>5.34</v>
      </c>
      <c r="N57" s="7">
        <f t="shared" si="7"/>
        <v>662.04301520000001</v>
      </c>
      <c r="O57" s="8">
        <f t="shared" si="8"/>
        <v>6.0868201906225146</v>
      </c>
      <c r="P57" s="8">
        <f t="shared" si="9"/>
        <v>301.68965627035197</v>
      </c>
      <c r="Q57" s="31">
        <f t="shared" si="10"/>
        <v>0</v>
      </c>
    </row>
    <row r="58" spans="2:17" x14ac:dyDescent="0.3">
      <c r="C58" s="27">
        <v>44</v>
      </c>
      <c r="D58" s="27" t="s">
        <v>154</v>
      </c>
      <c r="E58">
        <f t="shared" si="14"/>
        <v>662.04301520000001</v>
      </c>
      <c r="G58">
        <f t="shared" si="15"/>
        <v>6.0868201906225146</v>
      </c>
      <c r="I58">
        <f t="shared" si="13"/>
        <v>301.68965627035197</v>
      </c>
      <c r="J58">
        <v>0</v>
      </c>
      <c r="K58">
        <v>503.07220000000001</v>
      </c>
      <c r="L58">
        <v>5.34</v>
      </c>
      <c r="N58" s="7">
        <f t="shared" si="7"/>
        <v>662.04301520000001</v>
      </c>
      <c r="O58" s="8">
        <f t="shared" si="8"/>
        <v>6.0868201906225146</v>
      </c>
      <c r="P58" s="8">
        <f t="shared" si="9"/>
        <v>301.68965627035197</v>
      </c>
      <c r="Q58" s="31">
        <f t="shared" si="10"/>
        <v>0</v>
      </c>
    </row>
    <row r="59" spans="2:17" x14ac:dyDescent="0.3">
      <c r="C59" s="27">
        <v>45</v>
      </c>
      <c r="D59" s="27" t="s">
        <v>155</v>
      </c>
      <c r="E59">
        <f t="shared" si="14"/>
        <v>662.04301520000001</v>
      </c>
      <c r="G59">
        <f t="shared" si="15"/>
        <v>6.0868201906225146</v>
      </c>
      <c r="I59">
        <f t="shared" si="13"/>
        <v>301.68965627035197</v>
      </c>
      <c r="J59">
        <v>0</v>
      </c>
      <c r="K59">
        <v>503.07220000000001</v>
      </c>
      <c r="L59">
        <v>5.34</v>
      </c>
      <c r="N59" s="7">
        <f t="shared" si="7"/>
        <v>662.04301520000001</v>
      </c>
      <c r="O59" s="8">
        <f t="shared" si="8"/>
        <v>6.0868201906225146</v>
      </c>
      <c r="P59" s="8">
        <f t="shared" si="9"/>
        <v>301.68965627035197</v>
      </c>
      <c r="Q59" s="31">
        <f t="shared" si="10"/>
        <v>0</v>
      </c>
    </row>
    <row r="60" spans="2:17" x14ac:dyDescent="0.3">
      <c r="C60" s="27">
        <v>46</v>
      </c>
      <c r="D60" s="27" t="s">
        <v>156</v>
      </c>
      <c r="E60">
        <f t="shared" si="14"/>
        <v>305.83840000000004</v>
      </c>
      <c r="G60">
        <f t="shared" si="15"/>
        <v>7.6331581643724489</v>
      </c>
      <c r="I60">
        <f t="shared" si="13"/>
        <v>111.13540498536534</v>
      </c>
      <c r="J60">
        <v>0</v>
      </c>
      <c r="K60">
        <v>232.4</v>
      </c>
      <c r="L60">
        <v>3.8279999999999998</v>
      </c>
      <c r="N60" s="7">
        <f t="shared" si="7"/>
        <v>305.83840000000004</v>
      </c>
      <c r="O60" s="8">
        <f t="shared" si="8"/>
        <v>7.6331581643724489</v>
      </c>
      <c r="P60" s="8">
        <f t="shared" si="9"/>
        <v>111.13540498536534</v>
      </c>
      <c r="Q60" s="31">
        <f t="shared" si="10"/>
        <v>0</v>
      </c>
    </row>
    <row r="61" spans="2:17" x14ac:dyDescent="0.3">
      <c r="C61" s="27">
        <v>47</v>
      </c>
      <c r="D61" s="27" t="s">
        <v>157</v>
      </c>
      <c r="E61">
        <f t="shared" si="14"/>
        <v>604.702</v>
      </c>
      <c r="G61">
        <f t="shared" si="15"/>
        <v>6.6284544525314963</v>
      </c>
      <c r="I61">
        <f t="shared" si="13"/>
        <v>253.04270030336005</v>
      </c>
      <c r="J61">
        <v>0</v>
      </c>
      <c r="K61">
        <v>459.5</v>
      </c>
      <c r="L61">
        <v>5.0359999999999996</v>
      </c>
      <c r="N61" s="7">
        <f t="shared" si="7"/>
        <v>604.702</v>
      </c>
      <c r="O61" s="8">
        <f t="shared" si="8"/>
        <v>6.6284544525314963</v>
      </c>
      <c r="P61" s="8">
        <f t="shared" si="9"/>
        <v>253.04270030336005</v>
      </c>
      <c r="Q61" s="31">
        <f t="shared" si="10"/>
        <v>0</v>
      </c>
    </row>
    <row r="62" spans="2:17" x14ac:dyDescent="0.3">
      <c r="C62" s="27">
        <v>48</v>
      </c>
      <c r="D62" s="27" t="s">
        <v>158</v>
      </c>
      <c r="E62">
        <f t="shared" si="14"/>
        <v>662.04301520000001</v>
      </c>
      <c r="G62">
        <f t="shared" si="15"/>
        <v>6.0868201906225146</v>
      </c>
      <c r="I62">
        <f t="shared" si="13"/>
        <v>301.68965627035197</v>
      </c>
      <c r="J62">
        <v>0</v>
      </c>
      <c r="K62">
        <v>503.07220000000001</v>
      </c>
      <c r="L62">
        <v>5.34</v>
      </c>
      <c r="N62" s="7">
        <f t="shared" si="7"/>
        <v>662.04301520000001</v>
      </c>
      <c r="O62" s="8">
        <f t="shared" si="8"/>
        <v>6.0868201906225146</v>
      </c>
      <c r="P62" s="8">
        <f t="shared" si="9"/>
        <v>301.68965627035197</v>
      </c>
      <c r="Q62" s="31">
        <f t="shared" si="10"/>
        <v>0</v>
      </c>
    </row>
    <row r="63" spans="2:17" x14ac:dyDescent="0.3">
      <c r="C63" s="27">
        <v>49</v>
      </c>
      <c r="D63" s="27" t="s">
        <v>159</v>
      </c>
      <c r="E63">
        <f t="shared" si="14"/>
        <v>652.73599999999999</v>
      </c>
      <c r="G63">
        <f t="shared" si="15"/>
        <v>6.4991351843422844</v>
      </c>
      <c r="I63">
        <f t="shared" si="13"/>
        <v>278.57791270399997</v>
      </c>
      <c r="J63">
        <v>0</v>
      </c>
      <c r="K63">
        <v>496</v>
      </c>
      <c r="L63">
        <v>5.2</v>
      </c>
      <c r="N63" s="7">
        <f t="shared" si="7"/>
        <v>652.73599999999999</v>
      </c>
      <c r="O63" s="8">
        <f t="shared" si="8"/>
        <v>6.4991351843422844</v>
      </c>
      <c r="P63" s="8">
        <f t="shared" si="9"/>
        <v>278.57791270399997</v>
      </c>
      <c r="Q63" s="31">
        <f t="shared" si="10"/>
        <v>0</v>
      </c>
    </row>
    <row r="64" spans="2:17" x14ac:dyDescent="0.3">
      <c r="B64" t="s">
        <v>161</v>
      </c>
      <c r="C64" s="27">
        <v>50</v>
      </c>
      <c r="D64" s="27" t="s">
        <v>160</v>
      </c>
      <c r="E64" s="1">
        <v>430.85</v>
      </c>
      <c r="F64">
        <v>76.5</v>
      </c>
      <c r="G64" s="1">
        <f>F64/10</f>
        <v>7.65</v>
      </c>
      <c r="H64">
        <v>0.13850000000000001</v>
      </c>
      <c r="I64" s="1">
        <f>H64*1000</f>
        <v>138.5</v>
      </c>
      <c r="J64">
        <v>0</v>
      </c>
      <c r="N64" s="7">
        <f t="shared" si="7"/>
        <v>430.85</v>
      </c>
      <c r="O64" s="8">
        <f t="shared" si="8"/>
        <v>7.65</v>
      </c>
      <c r="P64" s="8">
        <f t="shared" si="9"/>
        <v>138.5</v>
      </c>
      <c r="Q64" s="31">
        <f t="shared" si="10"/>
        <v>0</v>
      </c>
    </row>
    <row r="65" spans="2:17" x14ac:dyDescent="0.3">
      <c r="C65" s="27">
        <v>51</v>
      </c>
      <c r="D65" s="27" t="s">
        <v>162</v>
      </c>
      <c r="E65">
        <f>1.316*K65</f>
        <v>634.04880000000003</v>
      </c>
      <c r="G65">
        <f>1.4*(10^-24)*E65/((L65*10^-8)^3)</f>
        <v>18.61947028451489</v>
      </c>
      <c r="I65">
        <f t="shared" ref="I65:I96" si="16">3.29*((L65*10^-8)^3)*$D$12</f>
        <v>94.453933442069498</v>
      </c>
      <c r="J65">
        <v>0</v>
      </c>
      <c r="K65">
        <v>481.8</v>
      </c>
      <c r="L65">
        <v>3.6259999999999999</v>
      </c>
      <c r="N65" s="7">
        <f t="shared" si="7"/>
        <v>634.04880000000003</v>
      </c>
      <c r="O65" s="8">
        <f t="shared" si="8"/>
        <v>18.61947028451489</v>
      </c>
      <c r="P65" s="8">
        <f t="shared" si="9"/>
        <v>94.453933442069498</v>
      </c>
      <c r="Q65" s="31">
        <f t="shared" si="10"/>
        <v>0</v>
      </c>
    </row>
    <row r="66" spans="2:17" x14ac:dyDescent="0.3">
      <c r="C66" s="27">
        <v>52</v>
      </c>
      <c r="D66" s="27" t="s">
        <v>163</v>
      </c>
      <c r="E66">
        <f>1.316*K66</f>
        <v>634.04880000000003</v>
      </c>
      <c r="G66">
        <f>1.4*(10^-24)*E66/((L66*10^-8)^3)</f>
        <v>18.61947028451489</v>
      </c>
      <c r="I66">
        <f t="shared" si="16"/>
        <v>94.453933442069498</v>
      </c>
      <c r="J66">
        <v>0</v>
      </c>
      <c r="K66">
        <v>481.8</v>
      </c>
      <c r="L66">
        <v>3.6259999999999999</v>
      </c>
      <c r="N66" s="7">
        <f t="shared" si="7"/>
        <v>634.04880000000003</v>
      </c>
      <c r="O66" s="8">
        <f t="shared" si="8"/>
        <v>18.61947028451489</v>
      </c>
      <c r="P66" s="8">
        <f t="shared" si="9"/>
        <v>94.453933442069498</v>
      </c>
      <c r="Q66" s="31">
        <f t="shared" si="10"/>
        <v>0</v>
      </c>
    </row>
    <row r="67" spans="2:17" x14ac:dyDescent="0.3">
      <c r="C67" s="27">
        <v>53</v>
      </c>
      <c r="D67" s="27" t="s">
        <v>164</v>
      </c>
      <c r="E67">
        <f>1.316*K67</f>
        <v>548.77200000000005</v>
      </c>
      <c r="G67">
        <f>1.4*(10^-24)*E67/((L67*10^-8)^3)</f>
        <v>15.291175803775579</v>
      </c>
      <c r="I67">
        <f t="shared" si="16"/>
        <v>99.544151160341997</v>
      </c>
      <c r="J67">
        <v>0</v>
      </c>
      <c r="K67">
        <v>417</v>
      </c>
      <c r="L67">
        <v>3.69</v>
      </c>
      <c r="N67" s="7">
        <f t="shared" si="7"/>
        <v>548.77200000000005</v>
      </c>
      <c r="O67" s="8">
        <f t="shared" si="8"/>
        <v>15.291175803775579</v>
      </c>
      <c r="P67" s="8">
        <f t="shared" si="9"/>
        <v>99.544151160341997</v>
      </c>
      <c r="Q67" s="31">
        <f t="shared" si="10"/>
        <v>0</v>
      </c>
    </row>
    <row r="68" spans="2:17" x14ac:dyDescent="0.3">
      <c r="C68" s="44">
        <v>54</v>
      </c>
      <c r="D68" s="44" t="s">
        <v>53</v>
      </c>
      <c r="E68">
        <f>1.316*K68</f>
        <v>748.80400000000009</v>
      </c>
      <c r="G68">
        <f>1.4*(10^-24)*E68/((L68*10^-8)^3)</f>
        <v>21.916758200295718</v>
      </c>
      <c r="I68">
        <f t="shared" si="16"/>
        <v>94.766867257986007</v>
      </c>
      <c r="J68" s="45">
        <v>0</v>
      </c>
      <c r="K68">
        <v>569</v>
      </c>
      <c r="L68">
        <v>3.63</v>
      </c>
      <c r="N68" s="7">
        <f t="shared" si="7"/>
        <v>748.80400000000009</v>
      </c>
      <c r="O68" s="8">
        <f t="shared" si="8"/>
        <v>21.916758200295718</v>
      </c>
      <c r="P68" s="8">
        <f t="shared" si="9"/>
        <v>94.766867257986007</v>
      </c>
      <c r="Q68" s="31">
        <f t="shared" si="10"/>
        <v>0</v>
      </c>
    </row>
    <row r="69" spans="2:17" x14ac:dyDescent="0.3">
      <c r="C69" s="27">
        <v>55</v>
      </c>
      <c r="D69" s="27" t="s">
        <v>165</v>
      </c>
      <c r="E69">
        <f>1.316*K69</f>
        <v>748.80400000000009</v>
      </c>
      <c r="G69">
        <f>1.4*(10^-24)*E69/((L69*10^-8)^3)</f>
        <v>21.916758200295718</v>
      </c>
      <c r="I69">
        <f t="shared" si="16"/>
        <v>94.766867257986007</v>
      </c>
      <c r="J69">
        <v>0</v>
      </c>
      <c r="K69">
        <v>569</v>
      </c>
      <c r="L69">
        <v>3.63</v>
      </c>
      <c r="N69" s="7">
        <f t="shared" si="7"/>
        <v>748.80400000000009</v>
      </c>
      <c r="O69" s="8">
        <f t="shared" si="8"/>
        <v>21.916758200295718</v>
      </c>
      <c r="P69" s="8">
        <f t="shared" si="9"/>
        <v>94.766867257986007</v>
      </c>
      <c r="Q69" s="31">
        <f t="shared" si="10"/>
        <v>0</v>
      </c>
    </row>
    <row r="70" spans="2:17" x14ac:dyDescent="0.3">
      <c r="B70" t="s">
        <v>167</v>
      </c>
      <c r="C70" s="27">
        <v>56</v>
      </c>
      <c r="D70" s="27" t="s">
        <v>166</v>
      </c>
      <c r="E70" s="1">
        <v>456.55</v>
      </c>
      <c r="F70">
        <v>56.2759</v>
      </c>
      <c r="G70" s="1">
        <f>F70/10</f>
        <v>5.6275899999999996</v>
      </c>
      <c r="I70">
        <f t="shared" si="16"/>
        <v>123.96759315697403</v>
      </c>
      <c r="J70">
        <v>0</v>
      </c>
      <c r="K70">
        <v>436</v>
      </c>
      <c r="L70">
        <v>3.97</v>
      </c>
      <c r="N70" s="7">
        <f t="shared" si="7"/>
        <v>456.55</v>
      </c>
      <c r="O70" s="8">
        <f t="shared" si="8"/>
        <v>5.6275899999999996</v>
      </c>
      <c r="P70" s="8">
        <f t="shared" si="9"/>
        <v>123.96759315697403</v>
      </c>
      <c r="Q70" s="31">
        <f t="shared" si="10"/>
        <v>0</v>
      </c>
    </row>
    <row r="71" spans="2:17" x14ac:dyDescent="0.3">
      <c r="C71" s="27">
        <v>57</v>
      </c>
      <c r="D71" s="27" t="s">
        <v>168</v>
      </c>
      <c r="E71">
        <f t="shared" ref="E71:E80" si="17">1.316*K71</f>
        <v>573.77600000000007</v>
      </c>
      <c r="G71">
        <f t="shared" ref="G71:G80" si="18">1.4*(10^-24)*E71/((L71*10^-8)^3)</f>
        <v>12.838045008649644</v>
      </c>
      <c r="I71">
        <f t="shared" si="16"/>
        <v>123.96759315697403</v>
      </c>
      <c r="J71">
        <v>0</v>
      </c>
      <c r="K71">
        <v>436</v>
      </c>
      <c r="L71">
        <v>3.97</v>
      </c>
      <c r="N71" s="7">
        <f t="shared" si="7"/>
        <v>573.77600000000007</v>
      </c>
      <c r="O71" s="8">
        <f t="shared" si="8"/>
        <v>12.838045008649644</v>
      </c>
      <c r="P71" s="8">
        <f t="shared" si="9"/>
        <v>123.96759315697403</v>
      </c>
      <c r="Q71" s="31">
        <f t="shared" si="10"/>
        <v>0</v>
      </c>
    </row>
    <row r="72" spans="2:17" x14ac:dyDescent="0.3">
      <c r="C72" s="27">
        <v>58</v>
      </c>
      <c r="D72" s="27" t="s">
        <v>169</v>
      </c>
      <c r="E72">
        <f t="shared" si="17"/>
        <v>573.77600000000007</v>
      </c>
      <c r="G72">
        <f t="shared" si="18"/>
        <v>12.838045008649644</v>
      </c>
      <c r="I72">
        <f t="shared" si="16"/>
        <v>123.96759315697403</v>
      </c>
      <c r="J72">
        <v>0</v>
      </c>
      <c r="K72">
        <v>436</v>
      </c>
      <c r="L72">
        <v>3.97</v>
      </c>
      <c r="N72" s="7">
        <f t="shared" si="7"/>
        <v>573.77600000000007</v>
      </c>
      <c r="O72" s="8">
        <f t="shared" si="8"/>
        <v>12.838045008649644</v>
      </c>
      <c r="P72" s="8">
        <f t="shared" si="9"/>
        <v>123.96759315697403</v>
      </c>
      <c r="Q72" s="31">
        <f t="shared" si="10"/>
        <v>0</v>
      </c>
    </row>
    <row r="73" spans="2:17" x14ac:dyDescent="0.3">
      <c r="C73" s="27">
        <v>59</v>
      </c>
      <c r="D73" s="27" t="s">
        <v>170</v>
      </c>
      <c r="E73">
        <f t="shared" si="17"/>
        <v>573.77600000000007</v>
      </c>
      <c r="G73">
        <f t="shared" si="18"/>
        <v>12.838045008649644</v>
      </c>
      <c r="I73">
        <f t="shared" si="16"/>
        <v>123.96759315697403</v>
      </c>
      <c r="J73">
        <v>0</v>
      </c>
      <c r="K73">
        <v>436</v>
      </c>
      <c r="L73">
        <v>3.97</v>
      </c>
      <c r="N73" s="7">
        <f t="shared" si="7"/>
        <v>573.77600000000007</v>
      </c>
      <c r="O73" s="8">
        <f t="shared" si="8"/>
        <v>12.838045008649644</v>
      </c>
      <c r="P73" s="8">
        <f t="shared" si="9"/>
        <v>123.96759315697403</v>
      </c>
      <c r="Q73" s="31">
        <f t="shared" si="10"/>
        <v>0</v>
      </c>
    </row>
    <row r="74" spans="2:17" x14ac:dyDescent="0.3">
      <c r="C74" s="27">
        <v>60</v>
      </c>
      <c r="D74" s="27" t="s">
        <v>171</v>
      </c>
      <c r="E74">
        <f t="shared" si="17"/>
        <v>399.27440000000001</v>
      </c>
      <c r="G74">
        <f t="shared" si="18"/>
        <v>5.0230126545495191</v>
      </c>
      <c r="I74">
        <f t="shared" si="16"/>
        <v>220.48135956555791</v>
      </c>
      <c r="J74">
        <v>0</v>
      </c>
      <c r="K74">
        <v>303.39999999999998</v>
      </c>
      <c r="L74">
        <v>4.8099999999999996</v>
      </c>
      <c r="N74" s="7">
        <f t="shared" si="7"/>
        <v>399.27440000000001</v>
      </c>
      <c r="O74" s="8">
        <f t="shared" si="8"/>
        <v>5.0230126545495191</v>
      </c>
      <c r="P74" s="8">
        <f t="shared" si="9"/>
        <v>220.48135956555791</v>
      </c>
      <c r="Q74" s="31">
        <f t="shared" si="10"/>
        <v>0</v>
      </c>
    </row>
    <row r="75" spans="2:17" x14ac:dyDescent="0.3">
      <c r="C75" s="27">
        <v>61</v>
      </c>
      <c r="D75" s="27" t="s">
        <v>172</v>
      </c>
      <c r="E75">
        <f t="shared" si="17"/>
        <v>399.27440000000001</v>
      </c>
      <c r="G75">
        <f t="shared" si="18"/>
        <v>5.0230126545495191</v>
      </c>
      <c r="I75">
        <f t="shared" si="16"/>
        <v>220.48135956555791</v>
      </c>
      <c r="J75">
        <v>0</v>
      </c>
      <c r="K75">
        <v>303.39999999999998</v>
      </c>
      <c r="L75">
        <v>4.8099999999999996</v>
      </c>
      <c r="N75" s="7">
        <f t="shared" si="7"/>
        <v>399.27440000000001</v>
      </c>
      <c r="O75" s="8">
        <f t="shared" si="8"/>
        <v>5.0230126545495191</v>
      </c>
      <c r="P75" s="8">
        <f t="shared" si="9"/>
        <v>220.48135956555791</v>
      </c>
      <c r="Q75" s="31">
        <f t="shared" si="10"/>
        <v>0</v>
      </c>
    </row>
    <row r="76" spans="2:17" x14ac:dyDescent="0.3">
      <c r="C76" s="27">
        <v>62</v>
      </c>
      <c r="D76" s="27" t="s">
        <v>173</v>
      </c>
      <c r="E76">
        <f t="shared" si="17"/>
        <v>405.06480000000005</v>
      </c>
      <c r="G76">
        <f t="shared" si="18"/>
        <v>7.9919271618129191</v>
      </c>
      <c r="I76">
        <f t="shared" si="16"/>
        <v>140.584575054672</v>
      </c>
      <c r="J76">
        <v>0</v>
      </c>
      <c r="K76">
        <v>307.8</v>
      </c>
      <c r="L76">
        <v>4.1399999999999997</v>
      </c>
      <c r="N76" s="7">
        <f t="shared" si="7"/>
        <v>405.06480000000005</v>
      </c>
      <c r="O76" s="8">
        <f t="shared" si="8"/>
        <v>7.9919271618129191</v>
      </c>
      <c r="P76" s="8">
        <f t="shared" si="9"/>
        <v>140.584575054672</v>
      </c>
      <c r="Q76" s="31">
        <f t="shared" si="10"/>
        <v>0</v>
      </c>
    </row>
    <row r="77" spans="2:17" x14ac:dyDescent="0.3">
      <c r="C77" s="27">
        <v>63</v>
      </c>
      <c r="D77" s="27" t="s">
        <v>174</v>
      </c>
      <c r="E77">
        <f t="shared" si="17"/>
        <v>405.06480000000005</v>
      </c>
      <c r="G77">
        <f t="shared" si="18"/>
        <v>7.9919271618129191</v>
      </c>
      <c r="I77">
        <f t="shared" si="16"/>
        <v>140.584575054672</v>
      </c>
      <c r="J77">
        <v>0</v>
      </c>
      <c r="K77">
        <v>307.8</v>
      </c>
      <c r="L77">
        <v>4.1399999999999997</v>
      </c>
      <c r="N77" s="7">
        <f t="shared" si="7"/>
        <v>405.06480000000005</v>
      </c>
      <c r="O77" s="8">
        <f t="shared" si="8"/>
        <v>7.9919271618129191</v>
      </c>
      <c r="P77" s="8">
        <f t="shared" si="9"/>
        <v>140.584575054672</v>
      </c>
      <c r="Q77" s="31">
        <f t="shared" si="10"/>
        <v>0</v>
      </c>
    </row>
    <row r="78" spans="2:17" x14ac:dyDescent="0.3">
      <c r="C78" s="27">
        <v>64</v>
      </c>
      <c r="D78" s="27" t="s">
        <v>175</v>
      </c>
      <c r="E78">
        <f t="shared" si="17"/>
        <v>405.06480000000005</v>
      </c>
      <c r="G78">
        <f t="shared" si="18"/>
        <v>7.9919271618129191</v>
      </c>
      <c r="I78">
        <f t="shared" si="16"/>
        <v>140.584575054672</v>
      </c>
      <c r="J78">
        <v>0</v>
      </c>
      <c r="K78">
        <v>307.8</v>
      </c>
      <c r="L78">
        <v>4.1399999999999997</v>
      </c>
      <c r="N78" s="7">
        <f t="shared" si="7"/>
        <v>405.06480000000005</v>
      </c>
      <c r="O78" s="8">
        <f t="shared" si="8"/>
        <v>7.9919271618129191</v>
      </c>
      <c r="P78" s="8">
        <f t="shared" si="9"/>
        <v>140.584575054672</v>
      </c>
      <c r="Q78" s="31">
        <f t="shared" si="10"/>
        <v>0</v>
      </c>
    </row>
    <row r="79" spans="2:17" x14ac:dyDescent="0.3">
      <c r="C79" s="27">
        <v>65</v>
      </c>
      <c r="D79" s="27" t="s">
        <v>176</v>
      </c>
      <c r="E79">
        <f t="shared" si="17"/>
        <v>405.06480000000005</v>
      </c>
      <c r="G79">
        <f t="shared" si="18"/>
        <v>7.9919271618129191</v>
      </c>
      <c r="I79">
        <f t="shared" si="16"/>
        <v>140.584575054672</v>
      </c>
      <c r="J79">
        <v>0</v>
      </c>
      <c r="K79">
        <v>307.8</v>
      </c>
      <c r="L79">
        <v>4.1399999999999997</v>
      </c>
      <c r="N79" s="7">
        <f t="shared" si="7"/>
        <v>405.06480000000005</v>
      </c>
      <c r="O79" s="8">
        <f t="shared" si="8"/>
        <v>7.9919271618129191</v>
      </c>
      <c r="P79" s="8">
        <f t="shared" si="9"/>
        <v>140.584575054672</v>
      </c>
      <c r="Q79" s="31">
        <f t="shared" si="10"/>
        <v>0</v>
      </c>
    </row>
    <row r="80" spans="2:17" x14ac:dyDescent="0.3">
      <c r="C80" s="27">
        <v>66</v>
      </c>
      <c r="D80" s="27" t="s">
        <v>177</v>
      </c>
      <c r="E80">
        <f t="shared" si="17"/>
        <v>405.06480000000005</v>
      </c>
      <c r="G80">
        <f t="shared" si="18"/>
        <v>7.9919271618129191</v>
      </c>
      <c r="I80">
        <f t="shared" si="16"/>
        <v>140.584575054672</v>
      </c>
      <c r="J80">
        <v>0</v>
      </c>
      <c r="K80">
        <v>307.8</v>
      </c>
      <c r="L80">
        <v>4.1399999999999997</v>
      </c>
      <c r="N80" s="7">
        <f t="shared" si="7"/>
        <v>405.06480000000005</v>
      </c>
      <c r="O80" s="8">
        <f t="shared" si="8"/>
        <v>7.9919271618129191</v>
      </c>
      <c r="P80" s="8">
        <f t="shared" si="9"/>
        <v>140.584575054672</v>
      </c>
      <c r="Q80" s="31">
        <f t="shared" si="10"/>
        <v>0</v>
      </c>
    </row>
    <row r="81" spans="2:17" x14ac:dyDescent="0.3">
      <c r="B81" t="s">
        <v>179</v>
      </c>
      <c r="C81" s="27">
        <v>67</v>
      </c>
      <c r="D81" s="27" t="s">
        <v>178</v>
      </c>
      <c r="E81" s="1">
        <v>545</v>
      </c>
      <c r="F81">
        <v>48.7</v>
      </c>
      <c r="G81" s="1">
        <f>F81/10</f>
        <v>4.87</v>
      </c>
      <c r="I81">
        <f t="shared" si="16"/>
        <v>299.8291198243657</v>
      </c>
      <c r="J81">
        <v>0</v>
      </c>
      <c r="K81">
        <v>422.22</v>
      </c>
      <c r="L81">
        <v>5.3289999999999997</v>
      </c>
      <c r="N81" s="7">
        <f t="shared" si="7"/>
        <v>545</v>
      </c>
      <c r="O81" s="8">
        <f t="shared" si="8"/>
        <v>4.87</v>
      </c>
      <c r="P81" s="8">
        <f t="shared" si="9"/>
        <v>299.8291198243657</v>
      </c>
      <c r="Q81" s="31">
        <f t="shared" si="10"/>
        <v>0</v>
      </c>
    </row>
    <row r="82" spans="2:17" x14ac:dyDescent="0.3">
      <c r="C82" s="27">
        <v>68</v>
      </c>
      <c r="D82" s="27" t="s">
        <v>180</v>
      </c>
      <c r="E82">
        <f t="shared" ref="E82:E90" si="19">1.316*K82</f>
        <v>342.16</v>
      </c>
      <c r="G82">
        <f t="shared" ref="G82:G90" si="20">1.4*(10^-24)*E82/((L82*10^-8)^3)</f>
        <v>4.1988664066976895</v>
      </c>
      <c r="I82">
        <f t="shared" si="16"/>
        <v>226.02780364674999</v>
      </c>
      <c r="J82">
        <v>0</v>
      </c>
      <c r="K82">
        <v>260</v>
      </c>
      <c r="L82">
        <v>4.8499999999999996</v>
      </c>
      <c r="N82" s="7">
        <f t="shared" si="7"/>
        <v>342.16</v>
      </c>
      <c r="O82" s="8">
        <f t="shared" si="8"/>
        <v>4.1988664066976895</v>
      </c>
      <c r="P82" s="8">
        <f t="shared" si="9"/>
        <v>226.02780364674999</v>
      </c>
      <c r="Q82" s="31">
        <f t="shared" si="10"/>
        <v>0</v>
      </c>
    </row>
    <row r="83" spans="2:17" x14ac:dyDescent="0.3">
      <c r="C83" s="27">
        <v>69</v>
      </c>
      <c r="D83" s="27" t="s">
        <v>181</v>
      </c>
      <c r="E83">
        <f t="shared" si="19"/>
        <v>342.16</v>
      </c>
      <c r="G83">
        <f t="shared" si="20"/>
        <v>4.1988664066976895</v>
      </c>
      <c r="I83">
        <f t="shared" si="16"/>
        <v>226.02780364674999</v>
      </c>
      <c r="J83">
        <v>0</v>
      </c>
      <c r="K83">
        <v>260</v>
      </c>
      <c r="L83">
        <v>4.8499999999999996</v>
      </c>
      <c r="N83" s="7">
        <f t="shared" si="7"/>
        <v>342.16</v>
      </c>
      <c r="O83" s="8">
        <f t="shared" si="8"/>
        <v>4.1988664066976895</v>
      </c>
      <c r="P83" s="8">
        <f t="shared" si="9"/>
        <v>226.02780364674999</v>
      </c>
      <c r="Q83" s="31">
        <f t="shared" si="10"/>
        <v>0</v>
      </c>
    </row>
    <row r="84" spans="2:17" x14ac:dyDescent="0.3">
      <c r="C84" s="27">
        <v>70</v>
      </c>
      <c r="D84" s="27" t="s">
        <v>182</v>
      </c>
      <c r="E84">
        <f t="shared" si="19"/>
        <v>342.16</v>
      </c>
      <c r="G84">
        <f t="shared" si="20"/>
        <v>4.1988664066976895</v>
      </c>
      <c r="I84">
        <f t="shared" si="16"/>
        <v>226.02780364674999</v>
      </c>
      <c r="J84">
        <v>0</v>
      </c>
      <c r="K84">
        <v>260</v>
      </c>
      <c r="L84">
        <v>4.8499999999999996</v>
      </c>
      <c r="N84" s="7">
        <f t="shared" si="7"/>
        <v>342.16</v>
      </c>
      <c r="O84" s="8">
        <f t="shared" si="8"/>
        <v>4.1988664066976895</v>
      </c>
      <c r="P84" s="8">
        <f t="shared" si="9"/>
        <v>226.02780364674999</v>
      </c>
      <c r="Q84" s="31">
        <f t="shared" si="10"/>
        <v>0</v>
      </c>
    </row>
    <row r="85" spans="2:17" x14ac:dyDescent="0.3">
      <c r="C85" s="27">
        <v>71</v>
      </c>
      <c r="D85" s="27" t="s">
        <v>112</v>
      </c>
      <c r="E85">
        <f t="shared" si="19"/>
        <v>342.16</v>
      </c>
      <c r="G85">
        <f t="shared" si="20"/>
        <v>4.1988664066976895</v>
      </c>
      <c r="I85">
        <f t="shared" si="16"/>
        <v>226.02780364674999</v>
      </c>
      <c r="J85">
        <v>0</v>
      </c>
      <c r="K85">
        <v>260</v>
      </c>
      <c r="L85">
        <v>4.8499999999999996</v>
      </c>
      <c r="N85" s="7">
        <f t="shared" si="7"/>
        <v>342.16</v>
      </c>
      <c r="O85" s="8">
        <f t="shared" si="8"/>
        <v>4.1988664066976895</v>
      </c>
      <c r="P85" s="8">
        <f t="shared" si="9"/>
        <v>226.02780364674999</v>
      </c>
      <c r="Q85" s="31">
        <f t="shared" si="10"/>
        <v>0</v>
      </c>
    </row>
    <row r="86" spans="2:17" x14ac:dyDescent="0.3">
      <c r="C86" s="27">
        <v>72</v>
      </c>
      <c r="D86" s="27" t="s">
        <v>183</v>
      </c>
      <c r="E86">
        <f t="shared" si="19"/>
        <v>342.16</v>
      </c>
      <c r="G86">
        <f t="shared" si="20"/>
        <v>4.1988664066976895</v>
      </c>
      <c r="I86">
        <f t="shared" si="16"/>
        <v>226.02780364674999</v>
      </c>
      <c r="J86">
        <v>0</v>
      </c>
      <c r="K86">
        <v>260</v>
      </c>
      <c r="L86">
        <v>4.8499999999999996</v>
      </c>
      <c r="N86" s="7">
        <f t="shared" si="7"/>
        <v>342.16</v>
      </c>
      <c r="O86" s="8">
        <f t="shared" si="8"/>
        <v>4.1988664066976895</v>
      </c>
      <c r="P86" s="8">
        <f t="shared" si="9"/>
        <v>226.02780364674999</v>
      </c>
      <c r="Q86" s="31">
        <f t="shared" si="10"/>
        <v>0</v>
      </c>
    </row>
    <row r="87" spans="2:17" x14ac:dyDescent="0.3">
      <c r="C87" s="27">
        <v>73</v>
      </c>
      <c r="D87" s="27" t="s">
        <v>184</v>
      </c>
      <c r="E87">
        <f t="shared" si="19"/>
        <v>555.64152000000001</v>
      </c>
      <c r="G87">
        <f t="shared" si="20"/>
        <v>5.1402656694095317</v>
      </c>
      <c r="I87">
        <f t="shared" si="16"/>
        <v>299.8291198243657</v>
      </c>
      <c r="J87">
        <v>0</v>
      </c>
      <c r="K87">
        <v>422.22</v>
      </c>
      <c r="L87">
        <v>5.3289999999999997</v>
      </c>
      <c r="N87" s="7">
        <f t="shared" si="7"/>
        <v>555.64152000000001</v>
      </c>
      <c r="O87" s="8">
        <f t="shared" si="8"/>
        <v>5.1402656694095317</v>
      </c>
      <c r="P87" s="8">
        <f t="shared" si="9"/>
        <v>299.8291198243657</v>
      </c>
      <c r="Q87" s="31">
        <f t="shared" si="10"/>
        <v>0</v>
      </c>
    </row>
    <row r="88" spans="2:17" x14ac:dyDescent="0.3">
      <c r="C88" s="27">
        <v>74</v>
      </c>
      <c r="D88" s="27" t="s">
        <v>185</v>
      </c>
      <c r="E88">
        <f t="shared" si="19"/>
        <v>331.63200000000001</v>
      </c>
      <c r="G88">
        <f t="shared" si="20"/>
        <v>4.3049053531447186</v>
      </c>
      <c r="I88">
        <f t="shared" si="16"/>
        <v>213.67686699788794</v>
      </c>
      <c r="J88">
        <v>0</v>
      </c>
      <c r="K88">
        <v>252</v>
      </c>
      <c r="L88">
        <v>4.76</v>
      </c>
      <c r="N88" s="7">
        <f t="shared" si="7"/>
        <v>331.63200000000001</v>
      </c>
      <c r="O88" s="8">
        <f t="shared" si="8"/>
        <v>4.3049053531447186</v>
      </c>
      <c r="P88" s="8">
        <f t="shared" si="9"/>
        <v>213.67686699788794</v>
      </c>
      <c r="Q88" s="31">
        <f t="shared" si="10"/>
        <v>0</v>
      </c>
    </row>
    <row r="89" spans="2:17" x14ac:dyDescent="0.3">
      <c r="C89" s="27">
        <v>75</v>
      </c>
      <c r="D89" s="27" t="s">
        <v>186</v>
      </c>
      <c r="E89">
        <f t="shared" si="19"/>
        <v>405.06480000000005</v>
      </c>
      <c r="G89">
        <f t="shared" si="20"/>
        <v>7.9919271618129191</v>
      </c>
      <c r="I89">
        <f t="shared" si="16"/>
        <v>140.584575054672</v>
      </c>
      <c r="J89">
        <v>0</v>
      </c>
      <c r="K89">
        <v>307.8</v>
      </c>
      <c r="L89">
        <v>4.1399999999999997</v>
      </c>
      <c r="N89" s="7">
        <f t="shared" si="7"/>
        <v>405.06480000000005</v>
      </c>
      <c r="O89" s="8">
        <f t="shared" si="8"/>
        <v>7.9919271618129191</v>
      </c>
      <c r="P89" s="8">
        <f t="shared" si="9"/>
        <v>140.584575054672</v>
      </c>
      <c r="Q89" s="31">
        <f t="shared" si="10"/>
        <v>0</v>
      </c>
    </row>
    <row r="90" spans="2:17" x14ac:dyDescent="0.3">
      <c r="C90" s="27">
        <v>76</v>
      </c>
      <c r="D90" s="27" t="s">
        <v>187</v>
      </c>
      <c r="E90">
        <f t="shared" si="19"/>
        <v>405.06480000000005</v>
      </c>
      <c r="G90">
        <f t="shared" si="20"/>
        <v>7.9919271618129191</v>
      </c>
      <c r="I90">
        <f t="shared" si="16"/>
        <v>140.584575054672</v>
      </c>
      <c r="J90">
        <v>0</v>
      </c>
      <c r="K90">
        <v>307.8</v>
      </c>
      <c r="L90">
        <v>4.1399999999999997</v>
      </c>
      <c r="N90" s="7">
        <f t="shared" si="7"/>
        <v>405.06480000000005</v>
      </c>
      <c r="O90" s="8">
        <f t="shared" si="8"/>
        <v>7.9919271618129191</v>
      </c>
      <c r="P90" s="8">
        <f t="shared" si="9"/>
        <v>140.584575054672</v>
      </c>
      <c r="Q90" s="31">
        <f t="shared" si="10"/>
        <v>0</v>
      </c>
    </row>
    <row r="91" spans="2:17" x14ac:dyDescent="0.3">
      <c r="B91" t="s">
        <v>189</v>
      </c>
      <c r="C91" s="27">
        <v>77</v>
      </c>
      <c r="D91" s="27" t="s">
        <v>188</v>
      </c>
      <c r="E91">
        <v>437.22</v>
      </c>
      <c r="F91">
        <v>53.4</v>
      </c>
      <c r="G91" s="1">
        <f>F91/10</f>
        <v>5.34</v>
      </c>
      <c r="I91">
        <f t="shared" si="16"/>
        <v>123.96759315697403</v>
      </c>
      <c r="J91">
        <v>0</v>
      </c>
      <c r="K91">
        <v>436</v>
      </c>
      <c r="L91">
        <v>3.97</v>
      </c>
      <c r="N91" s="7">
        <f t="shared" si="7"/>
        <v>437.22</v>
      </c>
      <c r="O91" s="8">
        <f t="shared" si="8"/>
        <v>5.34</v>
      </c>
      <c r="P91" s="8">
        <f t="shared" si="9"/>
        <v>123.96759315697403</v>
      </c>
      <c r="Q91" s="31">
        <f t="shared" si="10"/>
        <v>0</v>
      </c>
    </row>
    <row r="92" spans="2:17" x14ac:dyDescent="0.3">
      <c r="C92" s="27">
        <v>78</v>
      </c>
      <c r="D92" s="27" t="s">
        <v>190</v>
      </c>
      <c r="E92">
        <f>1.316*K92</f>
        <v>573.77600000000007</v>
      </c>
      <c r="G92">
        <f>1.4*(10^-24)*E92/((L92*10^-8)^3)</f>
        <v>12.838045008649644</v>
      </c>
      <c r="I92">
        <f t="shared" si="16"/>
        <v>123.96759315697403</v>
      </c>
      <c r="J92">
        <v>0</v>
      </c>
      <c r="K92">
        <v>436</v>
      </c>
      <c r="L92">
        <v>3.97</v>
      </c>
      <c r="N92" s="7">
        <f t="shared" si="7"/>
        <v>573.77600000000007</v>
      </c>
      <c r="O92" s="8">
        <f t="shared" si="8"/>
        <v>12.838045008649644</v>
      </c>
      <c r="P92" s="8">
        <f t="shared" si="9"/>
        <v>123.96759315697403</v>
      </c>
      <c r="Q92" s="31">
        <f t="shared" si="10"/>
        <v>0</v>
      </c>
    </row>
    <row r="93" spans="2:17" x14ac:dyDescent="0.3">
      <c r="C93" s="27">
        <v>79</v>
      </c>
      <c r="D93" s="27" t="s">
        <v>191</v>
      </c>
      <c r="E93">
        <f>1.316*K93</f>
        <v>573.77600000000007</v>
      </c>
      <c r="G93">
        <f>1.4*(10^-24)*E93/((L93*10^-8)^3)</f>
        <v>12.838045008649644</v>
      </c>
      <c r="I93">
        <f t="shared" si="16"/>
        <v>123.96759315697403</v>
      </c>
      <c r="J93">
        <v>0</v>
      </c>
      <c r="K93">
        <v>436</v>
      </c>
      <c r="L93">
        <v>3.97</v>
      </c>
      <c r="N93" s="7">
        <f t="shared" si="7"/>
        <v>573.77600000000007</v>
      </c>
      <c r="O93" s="8">
        <f t="shared" si="8"/>
        <v>12.838045008649644</v>
      </c>
      <c r="P93" s="8">
        <f t="shared" si="9"/>
        <v>123.96759315697403</v>
      </c>
      <c r="Q93" s="31">
        <f t="shared" si="10"/>
        <v>0</v>
      </c>
    </row>
    <row r="94" spans="2:17" x14ac:dyDescent="0.3">
      <c r="C94" s="27">
        <v>80</v>
      </c>
      <c r="D94" s="27" t="s">
        <v>192</v>
      </c>
      <c r="E94">
        <f>1.316*K94</f>
        <v>399.27440000000001</v>
      </c>
      <c r="G94">
        <f>1.4*(10^-24)*E94/((L94*10^-8)^3)</f>
        <v>5.0230126545495191</v>
      </c>
      <c r="I94">
        <f t="shared" si="16"/>
        <v>220.48135956555791</v>
      </c>
      <c r="J94">
        <v>0</v>
      </c>
      <c r="K94">
        <v>303.39999999999998</v>
      </c>
      <c r="L94">
        <v>4.8099999999999996</v>
      </c>
      <c r="N94" s="7">
        <f t="shared" si="7"/>
        <v>399.27440000000001</v>
      </c>
      <c r="O94" s="8">
        <f t="shared" si="8"/>
        <v>5.0230126545495191</v>
      </c>
      <c r="P94" s="8">
        <f t="shared" si="9"/>
        <v>220.48135956555791</v>
      </c>
      <c r="Q94" s="31">
        <f t="shared" si="10"/>
        <v>0</v>
      </c>
    </row>
    <row r="95" spans="2:17" x14ac:dyDescent="0.3">
      <c r="C95" s="27">
        <v>81</v>
      </c>
      <c r="D95" s="27" t="s">
        <v>193</v>
      </c>
      <c r="E95">
        <f>1.316*K95</f>
        <v>405.06480000000005</v>
      </c>
      <c r="G95">
        <f>1.4*(10^-24)*E95/((L95*10^-8)^3)</f>
        <v>7.9919271618129191</v>
      </c>
      <c r="I95">
        <f t="shared" si="16"/>
        <v>140.584575054672</v>
      </c>
      <c r="J95">
        <v>0</v>
      </c>
      <c r="K95">
        <v>307.8</v>
      </c>
      <c r="L95">
        <v>4.1399999999999997</v>
      </c>
      <c r="N95" s="7">
        <f t="shared" si="7"/>
        <v>405.06480000000005</v>
      </c>
      <c r="O95" s="8">
        <f t="shared" si="8"/>
        <v>7.9919271618129191</v>
      </c>
      <c r="P95" s="8">
        <f t="shared" si="9"/>
        <v>140.584575054672</v>
      </c>
      <c r="Q95" s="31">
        <f t="shared" si="10"/>
        <v>0</v>
      </c>
    </row>
    <row r="96" spans="2:17" ht="17.25" thickBot="1" x14ac:dyDescent="0.35">
      <c r="C96" s="27">
        <v>82</v>
      </c>
      <c r="D96" s="27" t="s">
        <v>194</v>
      </c>
      <c r="E96">
        <f>1.316*K96</f>
        <v>405.06480000000005</v>
      </c>
      <c r="G96">
        <f>1.4*(10^-24)*E96/((L96*10^-8)^3)</f>
        <v>7.9919271618129191</v>
      </c>
      <c r="I96">
        <f t="shared" si="16"/>
        <v>140.584575054672</v>
      </c>
      <c r="J96">
        <v>0</v>
      </c>
      <c r="K96">
        <v>307.8</v>
      </c>
      <c r="L96">
        <v>4.1399999999999997</v>
      </c>
      <c r="N96" s="36">
        <f t="shared" ref="N96" si="21">E96</f>
        <v>405.06480000000005</v>
      </c>
      <c r="O96" s="37">
        <f t="shared" ref="O96" si="22">G96</f>
        <v>7.9919271618129191</v>
      </c>
      <c r="P96" s="37">
        <f t="shared" ref="P96:Q96" si="23">I96</f>
        <v>140.584575054672</v>
      </c>
      <c r="Q96" s="38">
        <f t="shared" si="23"/>
        <v>0</v>
      </c>
    </row>
    <row r="99" spans="14:17" x14ac:dyDescent="0.3">
      <c r="N99" s="8"/>
      <c r="O99" s="8"/>
      <c r="P99" s="8"/>
      <c r="Q99" s="35"/>
    </row>
    <row r="100" spans="14:17" x14ac:dyDescent="0.3">
      <c r="N100" s="8"/>
      <c r="O100" s="8"/>
      <c r="P100" s="8"/>
      <c r="Q100" s="35"/>
    </row>
  </sheetData>
  <sortState xmlns:xlrd2="http://schemas.microsoft.com/office/spreadsheetml/2017/richdata2" ref="C15:Q44">
    <sortCondition ref="C15:C44"/>
  </sortState>
  <mergeCells count="3">
    <mergeCell ref="C2:D2"/>
    <mergeCell ref="E8:F9"/>
    <mergeCell ref="C11:G1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15A4-686F-4062-B403-8A166C21465D}">
  <dimension ref="B2:N97"/>
  <sheetViews>
    <sheetView topLeftCell="B96" zoomScale="85" zoomScaleNormal="85" workbookViewId="0">
      <selection activeCell="C4" sqref="C4:D4"/>
    </sheetView>
  </sheetViews>
  <sheetFormatPr defaultRowHeight="16.5" x14ac:dyDescent="0.3"/>
  <cols>
    <col min="1" max="1" width="3.375" customWidth="1"/>
    <col min="2" max="2" width="27.75" bestFit="1" customWidth="1"/>
    <col min="3" max="3" width="11.125" customWidth="1"/>
    <col min="5" max="5" width="16.25" customWidth="1"/>
  </cols>
  <sheetData>
    <row r="2" spans="2:14" ht="24" x14ac:dyDescent="0.3">
      <c r="B2" s="48" t="s">
        <v>0</v>
      </c>
      <c r="C2" s="48"/>
      <c r="D2" s="14" t="s">
        <v>124</v>
      </c>
    </row>
    <row r="3" spans="2:14" x14ac:dyDescent="0.3">
      <c r="B3" t="s">
        <v>1</v>
      </c>
      <c r="C3" s="49" t="s">
        <v>201</v>
      </c>
      <c r="D3" s="49"/>
      <c r="E3" s="49"/>
      <c r="F3" s="49"/>
      <c r="G3" s="49"/>
      <c r="H3" s="49"/>
    </row>
    <row r="4" spans="2:14" x14ac:dyDescent="0.3">
      <c r="C4" s="49" t="s">
        <v>2</v>
      </c>
      <c r="D4" s="49"/>
    </row>
    <row r="5" spans="2:14" x14ac:dyDescent="0.3">
      <c r="B5" t="s">
        <v>3</v>
      </c>
    </row>
    <row r="6" spans="2:14" x14ac:dyDescent="0.3">
      <c r="B6" s="50" t="s">
        <v>4</v>
      </c>
      <c r="C6" s="51"/>
      <c r="D6" s="51"/>
      <c r="E6" s="52"/>
      <c r="F6" s="26"/>
      <c r="G6" t="s">
        <v>57</v>
      </c>
    </row>
    <row r="8" spans="2:14" x14ac:dyDescent="0.3">
      <c r="B8" t="s">
        <v>5</v>
      </c>
      <c r="C8" s="48" t="s">
        <v>6</v>
      </c>
      <c r="D8" s="48"/>
    </row>
    <row r="10" spans="2:14" x14ac:dyDescent="0.3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2:14" x14ac:dyDescent="0.3">
      <c r="B11" t="s">
        <v>12</v>
      </c>
      <c r="C11">
        <v>1.98</v>
      </c>
      <c r="D11">
        <v>16.5</v>
      </c>
      <c r="E11">
        <v>5.48</v>
      </c>
      <c r="F11">
        <v>5.69</v>
      </c>
    </row>
    <row r="12" spans="2:14" x14ac:dyDescent="0.3">
      <c r="B12" t="s">
        <v>13</v>
      </c>
    </row>
    <row r="13" spans="2:14" x14ac:dyDescent="0.3">
      <c r="D13" s="1"/>
      <c r="E13" t="s">
        <v>56</v>
      </c>
    </row>
    <row r="14" spans="2:14" x14ac:dyDescent="0.3">
      <c r="D14" s="44"/>
      <c r="E14" t="s">
        <v>200</v>
      </c>
    </row>
    <row r="15" spans="2:14" x14ac:dyDescent="0.3">
      <c r="B15" s="15"/>
      <c r="D15" s="4" t="s">
        <v>14</v>
      </c>
      <c r="E15" s="47" t="s">
        <v>15</v>
      </c>
      <c r="F15" s="28" t="s">
        <v>16</v>
      </c>
      <c r="G15" s="28" t="s">
        <v>17</v>
      </c>
      <c r="H15" s="28" t="s">
        <v>18</v>
      </c>
      <c r="I15" s="15" t="s">
        <v>8</v>
      </c>
      <c r="J15" s="15" t="s">
        <v>9</v>
      </c>
      <c r="K15" s="15" t="s">
        <v>10</v>
      </c>
      <c r="L15" s="15" t="s">
        <v>11</v>
      </c>
      <c r="M15" s="24"/>
      <c r="N15" s="25"/>
    </row>
    <row r="16" spans="2:14" x14ac:dyDescent="0.3">
      <c r="D16" s="46">
        <v>1</v>
      </c>
      <c r="E16" s="46" t="s">
        <v>19</v>
      </c>
      <c r="F16" s="9">
        <v>0</v>
      </c>
      <c r="G16" s="10">
        <v>0</v>
      </c>
      <c r="H16" s="16">
        <f>$C$11*I16+$D$11*J16+$E$11*K16+$F$11*L16</f>
        <v>11.170000000000002</v>
      </c>
      <c r="I16">
        <v>0</v>
      </c>
      <c r="J16">
        <v>0</v>
      </c>
      <c r="K16">
        <v>1</v>
      </c>
      <c r="L16">
        <v>1</v>
      </c>
    </row>
    <row r="17" spans="2:12" x14ac:dyDescent="0.3">
      <c r="D17" s="46">
        <v>2</v>
      </c>
      <c r="E17" s="46" t="s">
        <v>21</v>
      </c>
      <c r="F17" s="11">
        <v>0</v>
      </c>
      <c r="G17">
        <v>0</v>
      </c>
      <c r="H17" s="17">
        <f>$C$11*I17+$D$11*J17+$E$11*K17+$F$11*L17</f>
        <v>24.17</v>
      </c>
      <c r="I17">
        <v>1</v>
      </c>
      <c r="J17">
        <v>1</v>
      </c>
      <c r="K17">
        <v>0</v>
      </c>
      <c r="L17">
        <v>1</v>
      </c>
    </row>
    <row r="18" spans="2:12" x14ac:dyDescent="0.3">
      <c r="D18" s="46">
        <v>3</v>
      </c>
      <c r="E18" s="46" t="s">
        <v>29</v>
      </c>
      <c r="F18" s="11">
        <v>0</v>
      </c>
      <c r="G18">
        <v>1.47</v>
      </c>
      <c r="H18" s="29">
        <v>14.9</v>
      </c>
      <c r="I18">
        <v>3</v>
      </c>
      <c r="J18">
        <v>0</v>
      </c>
      <c r="K18">
        <v>0</v>
      </c>
      <c r="L18">
        <v>1</v>
      </c>
    </row>
    <row r="19" spans="2:12" x14ac:dyDescent="0.3">
      <c r="D19" s="46">
        <v>4</v>
      </c>
      <c r="E19" s="46" t="s">
        <v>25</v>
      </c>
      <c r="F19" s="11">
        <v>0</v>
      </c>
      <c r="G19">
        <v>0</v>
      </c>
      <c r="H19" s="17">
        <f t="shared" ref="H19:H36" si="0">$C$11*I19+$D$11*J19+$E$11*K19+$F$11*L19</f>
        <v>9.65</v>
      </c>
      <c r="I19">
        <v>2</v>
      </c>
      <c r="J19">
        <v>0</v>
      </c>
      <c r="K19">
        <v>0</v>
      </c>
      <c r="L19">
        <v>1</v>
      </c>
    </row>
    <row r="20" spans="2:12" x14ac:dyDescent="0.3">
      <c r="D20" s="46">
        <v>5</v>
      </c>
      <c r="E20" s="46" t="s">
        <v>23</v>
      </c>
      <c r="F20" s="11">
        <v>0</v>
      </c>
      <c r="G20">
        <v>0</v>
      </c>
      <c r="H20" s="17">
        <f t="shared" si="0"/>
        <v>7.67</v>
      </c>
      <c r="I20">
        <v>1</v>
      </c>
      <c r="J20">
        <v>0</v>
      </c>
      <c r="K20">
        <v>0</v>
      </c>
      <c r="L20">
        <v>1</v>
      </c>
    </row>
    <row r="21" spans="2:12" x14ac:dyDescent="0.3">
      <c r="D21" s="46">
        <v>6</v>
      </c>
      <c r="E21" s="46" t="s">
        <v>20</v>
      </c>
      <c r="F21" s="11">
        <v>0</v>
      </c>
      <c r="G21">
        <v>0</v>
      </c>
      <c r="H21" s="17">
        <f t="shared" si="0"/>
        <v>5.69</v>
      </c>
      <c r="I21">
        <v>0</v>
      </c>
      <c r="J21">
        <v>0</v>
      </c>
      <c r="K21">
        <v>0</v>
      </c>
      <c r="L21">
        <v>1</v>
      </c>
    </row>
    <row r="22" spans="2:12" x14ac:dyDescent="0.3">
      <c r="D22" s="46">
        <v>7</v>
      </c>
      <c r="E22" s="46" t="s">
        <v>52</v>
      </c>
      <c r="F22" s="11">
        <v>0</v>
      </c>
      <c r="G22">
        <v>0</v>
      </c>
      <c r="H22" s="17">
        <f t="shared" si="0"/>
        <v>13.360000000000001</v>
      </c>
      <c r="I22" s="15">
        <v>1</v>
      </c>
      <c r="J22" s="15">
        <v>0</v>
      </c>
      <c r="K22" s="15">
        <v>0</v>
      </c>
      <c r="L22" s="15">
        <v>2</v>
      </c>
    </row>
    <row r="23" spans="2:12" x14ac:dyDescent="0.3">
      <c r="D23" s="27">
        <v>8</v>
      </c>
      <c r="E23" s="27" t="s">
        <v>58</v>
      </c>
      <c r="F23" s="11">
        <v>0</v>
      </c>
      <c r="G23">
        <v>0</v>
      </c>
      <c r="H23" s="17">
        <f t="shared" si="0"/>
        <v>19.3</v>
      </c>
      <c r="I23" s="15">
        <v>4</v>
      </c>
      <c r="J23" s="15">
        <v>0</v>
      </c>
      <c r="K23" s="15">
        <v>0</v>
      </c>
      <c r="L23" s="15">
        <v>2</v>
      </c>
    </row>
    <row r="24" spans="2:12" x14ac:dyDescent="0.3">
      <c r="D24" s="27">
        <v>9</v>
      </c>
      <c r="E24" s="27" t="s">
        <v>59</v>
      </c>
      <c r="F24" s="11">
        <v>0</v>
      </c>
      <c r="G24">
        <v>0</v>
      </c>
      <c r="H24" s="17">
        <f t="shared" si="0"/>
        <v>17.32</v>
      </c>
      <c r="I24" s="15">
        <v>3</v>
      </c>
      <c r="J24" s="15">
        <v>0</v>
      </c>
      <c r="K24" s="15">
        <v>0</v>
      </c>
      <c r="L24" s="15">
        <v>2</v>
      </c>
    </row>
    <row r="25" spans="2:12" x14ac:dyDescent="0.3">
      <c r="D25" s="27">
        <v>10</v>
      </c>
      <c r="E25" s="27" t="s">
        <v>60</v>
      </c>
      <c r="F25" s="11">
        <v>0</v>
      </c>
      <c r="G25">
        <v>0</v>
      </c>
      <c r="H25" s="17">
        <f t="shared" si="0"/>
        <v>15.34</v>
      </c>
      <c r="I25" s="15">
        <v>2</v>
      </c>
      <c r="J25" s="15">
        <v>0</v>
      </c>
      <c r="K25" s="15">
        <v>0</v>
      </c>
      <c r="L25" s="15">
        <v>2</v>
      </c>
    </row>
    <row r="26" spans="2:12" x14ac:dyDescent="0.3">
      <c r="D26" s="27">
        <v>11</v>
      </c>
      <c r="E26" s="27" t="s">
        <v>61</v>
      </c>
      <c r="F26" s="11">
        <v>0</v>
      </c>
      <c r="G26">
        <v>0</v>
      </c>
      <c r="H26" s="17">
        <f t="shared" si="0"/>
        <v>15.34</v>
      </c>
      <c r="I26" s="15">
        <v>2</v>
      </c>
      <c r="J26" s="15">
        <v>0</v>
      </c>
      <c r="K26" s="15">
        <v>0</v>
      </c>
      <c r="L26" s="15">
        <v>2</v>
      </c>
    </row>
    <row r="27" spans="2:12" x14ac:dyDescent="0.3">
      <c r="D27" s="27">
        <v>12</v>
      </c>
      <c r="E27" s="27" t="s">
        <v>62</v>
      </c>
      <c r="F27" s="11">
        <v>0</v>
      </c>
      <c r="G27">
        <v>0</v>
      </c>
      <c r="H27" s="17">
        <f t="shared" si="0"/>
        <v>17.11</v>
      </c>
      <c r="I27" s="15">
        <v>3</v>
      </c>
      <c r="J27" s="15">
        <v>0</v>
      </c>
      <c r="K27" s="15">
        <v>1</v>
      </c>
      <c r="L27" s="15">
        <v>1</v>
      </c>
    </row>
    <row r="28" spans="2:12" x14ac:dyDescent="0.3">
      <c r="D28" s="27">
        <v>13</v>
      </c>
      <c r="E28" s="27" t="s">
        <v>63</v>
      </c>
      <c r="F28" s="11">
        <v>0</v>
      </c>
      <c r="G28">
        <v>0</v>
      </c>
      <c r="H28" s="17">
        <f t="shared" si="0"/>
        <v>15.130000000000003</v>
      </c>
      <c r="I28" s="15">
        <v>2</v>
      </c>
      <c r="J28" s="15">
        <v>0</v>
      </c>
      <c r="K28" s="15">
        <v>1</v>
      </c>
      <c r="L28" s="15">
        <v>1</v>
      </c>
    </row>
    <row r="29" spans="2:12" x14ac:dyDescent="0.3">
      <c r="D29" s="27">
        <v>14</v>
      </c>
      <c r="E29" s="27" t="s">
        <v>64</v>
      </c>
      <c r="F29" s="11">
        <v>0</v>
      </c>
      <c r="G29">
        <v>0</v>
      </c>
      <c r="H29" s="17">
        <f t="shared" si="0"/>
        <v>15.130000000000003</v>
      </c>
      <c r="I29" s="15">
        <v>2</v>
      </c>
      <c r="J29" s="15">
        <v>0</v>
      </c>
      <c r="K29" s="15">
        <v>1</v>
      </c>
      <c r="L29" s="15">
        <v>1</v>
      </c>
    </row>
    <row r="30" spans="2:12" x14ac:dyDescent="0.3">
      <c r="B30" s="39" t="s">
        <v>195</v>
      </c>
      <c r="C30" s="39"/>
      <c r="D30" s="41">
        <v>15</v>
      </c>
      <c r="E30" s="41" t="s">
        <v>27</v>
      </c>
      <c r="F30" s="11">
        <v>0</v>
      </c>
      <c r="G30">
        <v>0</v>
      </c>
      <c r="H30" s="17">
        <f t="shared" si="0"/>
        <v>13.150000000000002</v>
      </c>
      <c r="I30">
        <v>1</v>
      </c>
      <c r="J30">
        <v>0</v>
      </c>
      <c r="K30">
        <v>1</v>
      </c>
      <c r="L30">
        <v>1</v>
      </c>
    </row>
    <row r="31" spans="2:12" x14ac:dyDescent="0.3">
      <c r="D31" s="27">
        <v>16</v>
      </c>
      <c r="E31" s="27" t="s">
        <v>65</v>
      </c>
      <c r="F31" s="11">
        <v>0</v>
      </c>
      <c r="G31">
        <v>0</v>
      </c>
      <c r="H31" s="17">
        <f t="shared" si="0"/>
        <v>13.150000000000002</v>
      </c>
      <c r="I31" s="15">
        <v>1</v>
      </c>
      <c r="J31" s="15">
        <v>0</v>
      </c>
      <c r="K31" s="15">
        <v>1</v>
      </c>
      <c r="L31" s="15">
        <v>1</v>
      </c>
    </row>
    <row r="32" spans="2:12" x14ac:dyDescent="0.3">
      <c r="D32" s="46">
        <v>17</v>
      </c>
      <c r="E32" s="46" t="s">
        <v>30</v>
      </c>
      <c r="F32" s="11">
        <v>0</v>
      </c>
      <c r="G32">
        <v>0</v>
      </c>
      <c r="H32" s="17">
        <f t="shared" si="0"/>
        <v>11.170000000000002</v>
      </c>
      <c r="I32">
        <v>0</v>
      </c>
      <c r="J32">
        <v>0</v>
      </c>
      <c r="K32">
        <v>1</v>
      </c>
      <c r="L32">
        <v>1</v>
      </c>
    </row>
    <row r="33" spans="2:12" x14ac:dyDescent="0.3">
      <c r="D33" s="27">
        <v>18</v>
      </c>
      <c r="E33" s="27" t="s">
        <v>66</v>
      </c>
      <c r="F33" s="11">
        <v>0</v>
      </c>
      <c r="G33">
        <v>1.639</v>
      </c>
      <c r="H33" s="17">
        <f t="shared" si="0"/>
        <v>18.630000000000003</v>
      </c>
      <c r="I33" s="15">
        <v>1</v>
      </c>
      <c r="J33" s="15">
        <v>0</v>
      </c>
      <c r="K33" s="15">
        <v>2</v>
      </c>
      <c r="L33" s="15">
        <v>1</v>
      </c>
    </row>
    <row r="34" spans="2:12" x14ac:dyDescent="0.3">
      <c r="D34" s="27">
        <v>19</v>
      </c>
      <c r="E34" s="27" t="s">
        <v>67</v>
      </c>
      <c r="F34" s="11">
        <v>0</v>
      </c>
      <c r="G34">
        <v>1.639</v>
      </c>
      <c r="H34" s="17">
        <f t="shared" si="0"/>
        <v>18.630000000000003</v>
      </c>
      <c r="I34">
        <v>1</v>
      </c>
      <c r="J34">
        <v>0</v>
      </c>
      <c r="K34">
        <v>2</v>
      </c>
      <c r="L34">
        <v>1</v>
      </c>
    </row>
    <row r="35" spans="2:12" x14ac:dyDescent="0.3">
      <c r="D35" s="27">
        <v>20</v>
      </c>
      <c r="E35" s="27" t="s">
        <v>68</v>
      </c>
      <c r="F35" s="11">
        <v>0</v>
      </c>
      <c r="G35">
        <v>0.2</v>
      </c>
      <c r="H35" s="17">
        <f t="shared" si="0"/>
        <v>22.130000000000003</v>
      </c>
      <c r="I35" s="15">
        <v>0</v>
      </c>
      <c r="J35" s="15">
        <v>0</v>
      </c>
      <c r="K35" s="15">
        <v>3</v>
      </c>
      <c r="L35" s="15">
        <v>1</v>
      </c>
    </row>
    <row r="36" spans="2:12" x14ac:dyDescent="0.3">
      <c r="D36" s="27">
        <v>21</v>
      </c>
      <c r="E36" s="27" t="s">
        <v>69</v>
      </c>
      <c r="F36" s="11">
        <v>0</v>
      </c>
      <c r="G36">
        <v>0.2</v>
      </c>
      <c r="H36" s="17">
        <f t="shared" si="0"/>
        <v>24.110000000000003</v>
      </c>
      <c r="I36">
        <v>1</v>
      </c>
      <c r="J36">
        <v>0</v>
      </c>
      <c r="K36">
        <v>3</v>
      </c>
      <c r="L36">
        <v>1</v>
      </c>
    </row>
    <row r="37" spans="2:12" x14ac:dyDescent="0.3">
      <c r="D37" s="46">
        <v>22</v>
      </c>
      <c r="E37" s="46" t="s">
        <v>28</v>
      </c>
      <c r="F37" s="11">
        <v>0</v>
      </c>
      <c r="G37">
        <v>0</v>
      </c>
      <c r="H37" s="29">
        <v>35.9</v>
      </c>
      <c r="I37">
        <v>0</v>
      </c>
      <c r="J37">
        <v>0</v>
      </c>
      <c r="K37">
        <v>1</v>
      </c>
      <c r="L37">
        <v>2</v>
      </c>
    </row>
    <row r="38" spans="2:12" x14ac:dyDescent="0.3">
      <c r="D38" s="27">
        <v>23</v>
      </c>
      <c r="E38" s="27" t="s">
        <v>70</v>
      </c>
      <c r="F38" s="11">
        <v>0</v>
      </c>
      <c r="G38">
        <v>0</v>
      </c>
      <c r="H38" s="17">
        <f t="shared" ref="H38:H69" si="1">$C$11*I38+$D$11*J38+$E$11*K38+$F$11*L38</f>
        <v>24.17</v>
      </c>
      <c r="I38">
        <v>1</v>
      </c>
      <c r="J38">
        <v>1</v>
      </c>
      <c r="K38">
        <v>0</v>
      </c>
      <c r="L38">
        <v>1</v>
      </c>
    </row>
    <row r="39" spans="2:12" x14ac:dyDescent="0.3">
      <c r="D39" s="46">
        <v>24</v>
      </c>
      <c r="E39" s="46" t="s">
        <v>26</v>
      </c>
      <c r="F39" s="11">
        <v>0</v>
      </c>
      <c r="G39">
        <v>0</v>
      </c>
      <c r="H39" s="17">
        <f t="shared" si="1"/>
        <v>22.19</v>
      </c>
      <c r="I39">
        <v>0</v>
      </c>
      <c r="J39">
        <v>1</v>
      </c>
      <c r="K39">
        <v>0</v>
      </c>
      <c r="L39">
        <v>1</v>
      </c>
    </row>
    <row r="40" spans="2:12" x14ac:dyDescent="0.3">
      <c r="D40" s="44">
        <v>25</v>
      </c>
      <c r="E40" s="44" t="s">
        <v>24</v>
      </c>
      <c r="F40" s="11">
        <v>0</v>
      </c>
      <c r="G40">
        <v>0</v>
      </c>
      <c r="H40" s="17">
        <f t="shared" si="1"/>
        <v>29.650000000000002</v>
      </c>
      <c r="I40">
        <v>1</v>
      </c>
      <c r="J40">
        <v>1</v>
      </c>
      <c r="K40">
        <v>1</v>
      </c>
      <c r="L40">
        <v>1</v>
      </c>
    </row>
    <row r="41" spans="2:12" x14ac:dyDescent="0.3">
      <c r="D41" s="44">
        <v>26</v>
      </c>
      <c r="E41" s="44" t="s">
        <v>55</v>
      </c>
      <c r="F41" s="11">
        <v>0</v>
      </c>
      <c r="G41">
        <v>0</v>
      </c>
      <c r="H41" s="17">
        <f t="shared" si="1"/>
        <v>29.650000000000002</v>
      </c>
      <c r="I41" s="15">
        <v>1</v>
      </c>
      <c r="J41" s="15">
        <v>1</v>
      </c>
      <c r="K41" s="15">
        <v>1</v>
      </c>
      <c r="L41" s="15">
        <v>1</v>
      </c>
    </row>
    <row r="42" spans="2:12" x14ac:dyDescent="0.3">
      <c r="D42" s="44">
        <v>27</v>
      </c>
      <c r="E42" s="44" t="s">
        <v>54</v>
      </c>
      <c r="F42" s="11">
        <v>0</v>
      </c>
      <c r="G42">
        <v>0</v>
      </c>
      <c r="H42" s="17">
        <f t="shared" si="1"/>
        <v>29.650000000000002</v>
      </c>
      <c r="I42" s="15">
        <v>1</v>
      </c>
      <c r="J42" s="15">
        <v>1</v>
      </c>
      <c r="K42" s="15">
        <v>1</v>
      </c>
      <c r="L42" s="15">
        <v>1</v>
      </c>
    </row>
    <row r="43" spans="2:12" x14ac:dyDescent="0.3">
      <c r="D43" s="44">
        <v>28</v>
      </c>
      <c r="E43" s="44" t="s">
        <v>22</v>
      </c>
      <c r="F43" s="11">
        <v>0</v>
      </c>
      <c r="G43">
        <v>0</v>
      </c>
      <c r="H43" s="17">
        <f t="shared" si="1"/>
        <v>27.67</v>
      </c>
      <c r="I43">
        <v>0</v>
      </c>
      <c r="J43">
        <v>1</v>
      </c>
      <c r="K43">
        <v>1</v>
      </c>
      <c r="L43">
        <v>1</v>
      </c>
    </row>
    <row r="44" spans="2:12" x14ac:dyDescent="0.3">
      <c r="B44" s="39" t="s">
        <v>197</v>
      </c>
      <c r="C44" s="39"/>
      <c r="D44" s="40">
        <v>29</v>
      </c>
      <c r="E44" s="40" t="s">
        <v>71</v>
      </c>
      <c r="F44" s="11">
        <v>0</v>
      </c>
      <c r="G44">
        <v>2</v>
      </c>
      <c r="H44" s="17">
        <f t="shared" si="1"/>
        <v>27.880000000000003</v>
      </c>
      <c r="I44">
        <v>0</v>
      </c>
      <c r="J44">
        <v>1</v>
      </c>
      <c r="K44">
        <v>0</v>
      </c>
      <c r="L44">
        <v>2</v>
      </c>
    </row>
    <row r="45" spans="2:12" x14ac:dyDescent="0.3">
      <c r="D45" s="27">
        <v>30</v>
      </c>
      <c r="E45" s="27" t="s">
        <v>72</v>
      </c>
      <c r="F45" s="11">
        <v>0</v>
      </c>
      <c r="G45">
        <v>2</v>
      </c>
      <c r="H45" s="17">
        <f t="shared" si="1"/>
        <v>29.86</v>
      </c>
      <c r="I45">
        <v>1</v>
      </c>
      <c r="J45">
        <v>1</v>
      </c>
      <c r="K45">
        <v>0</v>
      </c>
      <c r="L45">
        <v>2</v>
      </c>
    </row>
    <row r="46" spans="2:12" x14ac:dyDescent="0.3">
      <c r="D46" s="27">
        <v>31</v>
      </c>
      <c r="E46" s="27" t="s">
        <v>73</v>
      </c>
      <c r="F46" s="11">
        <v>0</v>
      </c>
      <c r="G46">
        <v>0</v>
      </c>
      <c r="H46" s="17">
        <f t="shared" si="1"/>
        <v>33.36</v>
      </c>
      <c r="I46">
        <v>0</v>
      </c>
      <c r="J46">
        <v>1</v>
      </c>
      <c r="K46">
        <v>1</v>
      </c>
      <c r="L46">
        <v>2</v>
      </c>
    </row>
    <row r="47" spans="2:12" x14ac:dyDescent="0.3">
      <c r="D47" s="27">
        <v>32</v>
      </c>
      <c r="E47" s="27" t="s">
        <v>74</v>
      </c>
      <c r="F47" s="11">
        <v>0</v>
      </c>
      <c r="G47">
        <v>0</v>
      </c>
      <c r="H47" s="17">
        <f t="shared" si="1"/>
        <v>35.340000000000003</v>
      </c>
      <c r="I47">
        <v>1</v>
      </c>
      <c r="J47">
        <v>1</v>
      </c>
      <c r="K47">
        <v>1</v>
      </c>
      <c r="L47">
        <v>2</v>
      </c>
    </row>
    <row r="48" spans="2:12" x14ac:dyDescent="0.3">
      <c r="D48" s="27">
        <v>33</v>
      </c>
      <c r="E48" s="27" t="s">
        <v>75</v>
      </c>
      <c r="F48" s="11">
        <v>0</v>
      </c>
      <c r="G48">
        <v>2</v>
      </c>
      <c r="H48" s="17">
        <f t="shared" si="1"/>
        <v>31.840000000000003</v>
      </c>
      <c r="I48">
        <v>2</v>
      </c>
      <c r="J48">
        <v>1</v>
      </c>
      <c r="K48">
        <v>0</v>
      </c>
      <c r="L48">
        <v>2</v>
      </c>
    </row>
    <row r="49" spans="4:12" x14ac:dyDescent="0.3">
      <c r="D49" s="27">
        <v>34</v>
      </c>
      <c r="E49" s="27" t="s">
        <v>76</v>
      </c>
      <c r="F49" s="11">
        <v>0</v>
      </c>
      <c r="G49">
        <v>0</v>
      </c>
      <c r="H49" s="17">
        <f t="shared" si="1"/>
        <v>44.38</v>
      </c>
      <c r="I49">
        <v>0</v>
      </c>
      <c r="J49">
        <v>2</v>
      </c>
      <c r="K49">
        <v>0</v>
      </c>
      <c r="L49">
        <v>2</v>
      </c>
    </row>
    <row r="50" spans="4:12" x14ac:dyDescent="0.3">
      <c r="D50" s="27">
        <v>35</v>
      </c>
      <c r="E50" s="27" t="s">
        <v>77</v>
      </c>
      <c r="F50" s="11">
        <v>0</v>
      </c>
      <c r="G50">
        <v>0</v>
      </c>
      <c r="H50" s="17">
        <f t="shared" si="1"/>
        <v>33.61</v>
      </c>
      <c r="I50">
        <v>3</v>
      </c>
      <c r="J50">
        <v>1</v>
      </c>
      <c r="K50">
        <v>1</v>
      </c>
      <c r="L50">
        <v>1</v>
      </c>
    </row>
    <row r="51" spans="4:12" x14ac:dyDescent="0.3">
      <c r="D51" s="27">
        <v>36</v>
      </c>
      <c r="E51" s="27" t="s">
        <v>78</v>
      </c>
      <c r="F51" s="11">
        <v>0</v>
      </c>
      <c r="G51">
        <v>0</v>
      </c>
      <c r="H51" s="17">
        <f t="shared" si="1"/>
        <v>31.630000000000003</v>
      </c>
      <c r="I51">
        <v>2</v>
      </c>
      <c r="J51">
        <v>1</v>
      </c>
      <c r="K51">
        <v>1</v>
      </c>
      <c r="L51">
        <v>1</v>
      </c>
    </row>
    <row r="52" spans="4:12" x14ac:dyDescent="0.3">
      <c r="D52" s="27">
        <v>37</v>
      </c>
      <c r="E52" s="27" t="s">
        <v>79</v>
      </c>
      <c r="F52" s="11">
        <v>0</v>
      </c>
      <c r="G52">
        <v>0</v>
      </c>
      <c r="H52" s="17">
        <f t="shared" si="1"/>
        <v>54.069999999999993</v>
      </c>
      <c r="I52">
        <v>5</v>
      </c>
      <c r="J52">
        <v>2</v>
      </c>
      <c r="K52">
        <v>1</v>
      </c>
      <c r="L52">
        <v>1</v>
      </c>
    </row>
    <row r="53" spans="4:12" x14ac:dyDescent="0.3">
      <c r="D53" s="27">
        <v>38</v>
      </c>
      <c r="E53" s="27" t="s">
        <v>80</v>
      </c>
      <c r="F53" s="11">
        <v>0</v>
      </c>
      <c r="G53">
        <v>0</v>
      </c>
      <c r="H53" s="17">
        <f t="shared" si="1"/>
        <v>52.09</v>
      </c>
      <c r="I53">
        <v>4</v>
      </c>
      <c r="J53">
        <v>2</v>
      </c>
      <c r="K53">
        <v>1</v>
      </c>
      <c r="L53">
        <v>1</v>
      </c>
    </row>
    <row r="54" spans="4:12" x14ac:dyDescent="0.3">
      <c r="D54" s="27">
        <v>39</v>
      </c>
      <c r="E54" s="27" t="s">
        <v>81</v>
      </c>
      <c r="F54" s="11">
        <v>0</v>
      </c>
      <c r="G54">
        <v>0</v>
      </c>
      <c r="H54" s="17">
        <f t="shared" si="1"/>
        <v>50.11</v>
      </c>
      <c r="I54">
        <v>3</v>
      </c>
      <c r="J54">
        <v>2</v>
      </c>
      <c r="K54">
        <v>1</v>
      </c>
      <c r="L54">
        <v>1</v>
      </c>
    </row>
    <row r="55" spans="4:12" x14ac:dyDescent="0.3">
      <c r="D55" s="27">
        <v>40</v>
      </c>
      <c r="E55" s="27" t="s">
        <v>82</v>
      </c>
      <c r="F55" s="11">
        <v>0</v>
      </c>
      <c r="G55">
        <v>0</v>
      </c>
      <c r="H55" s="17">
        <f t="shared" si="1"/>
        <v>48.129999999999995</v>
      </c>
      <c r="I55">
        <v>2</v>
      </c>
      <c r="J55">
        <v>2</v>
      </c>
      <c r="K55">
        <v>1</v>
      </c>
      <c r="L55">
        <v>1</v>
      </c>
    </row>
    <row r="56" spans="4:12" x14ac:dyDescent="0.3">
      <c r="D56" s="27">
        <v>41</v>
      </c>
      <c r="E56" s="27" t="s">
        <v>83</v>
      </c>
      <c r="F56" s="11">
        <v>0</v>
      </c>
      <c r="G56">
        <v>0</v>
      </c>
      <c r="H56" s="17">
        <f t="shared" si="1"/>
        <v>39.089999999999996</v>
      </c>
      <c r="I56">
        <v>3</v>
      </c>
      <c r="J56">
        <v>1</v>
      </c>
      <c r="K56">
        <v>2</v>
      </c>
      <c r="L56">
        <v>1</v>
      </c>
    </row>
    <row r="57" spans="4:12" x14ac:dyDescent="0.3">
      <c r="D57" s="27">
        <v>42</v>
      </c>
      <c r="E57" s="27" t="s">
        <v>84</v>
      </c>
      <c r="F57" s="11">
        <v>0</v>
      </c>
      <c r="G57">
        <v>0</v>
      </c>
      <c r="H57" s="17">
        <f t="shared" si="1"/>
        <v>37.11</v>
      </c>
      <c r="I57">
        <v>2</v>
      </c>
      <c r="J57">
        <v>1</v>
      </c>
      <c r="K57">
        <v>2</v>
      </c>
      <c r="L57">
        <v>1</v>
      </c>
    </row>
    <row r="58" spans="4:12" x14ac:dyDescent="0.3">
      <c r="D58" s="27">
        <v>43</v>
      </c>
      <c r="E58" s="27" t="s">
        <v>85</v>
      </c>
      <c r="F58" s="11">
        <v>0</v>
      </c>
      <c r="G58">
        <v>1.67</v>
      </c>
      <c r="H58" s="17">
        <f t="shared" si="1"/>
        <v>59.55</v>
      </c>
      <c r="I58">
        <v>5</v>
      </c>
      <c r="J58">
        <v>2</v>
      </c>
      <c r="K58">
        <v>2</v>
      </c>
      <c r="L58">
        <v>1</v>
      </c>
    </row>
    <row r="59" spans="4:12" x14ac:dyDescent="0.3">
      <c r="D59" s="27">
        <v>44</v>
      </c>
      <c r="E59" s="27" t="s">
        <v>86</v>
      </c>
      <c r="F59" s="11">
        <v>0</v>
      </c>
      <c r="G59">
        <v>1.67</v>
      </c>
      <c r="H59" s="17">
        <f t="shared" si="1"/>
        <v>57.57</v>
      </c>
      <c r="I59">
        <v>4</v>
      </c>
      <c r="J59">
        <v>2</v>
      </c>
      <c r="K59">
        <v>2</v>
      </c>
      <c r="L59">
        <v>1</v>
      </c>
    </row>
    <row r="60" spans="4:12" x14ac:dyDescent="0.3">
      <c r="D60" s="27">
        <v>45</v>
      </c>
      <c r="E60" s="27" t="s">
        <v>87</v>
      </c>
      <c r="F60" s="11">
        <v>0</v>
      </c>
      <c r="G60">
        <v>1.67</v>
      </c>
      <c r="H60" s="17">
        <f t="shared" si="1"/>
        <v>57.57</v>
      </c>
      <c r="I60">
        <v>4</v>
      </c>
      <c r="J60">
        <v>2</v>
      </c>
      <c r="K60">
        <v>2</v>
      </c>
      <c r="L60">
        <v>1</v>
      </c>
    </row>
    <row r="61" spans="4:12" x14ac:dyDescent="0.3">
      <c r="D61" s="27">
        <v>46</v>
      </c>
      <c r="E61" s="27" t="s">
        <v>88</v>
      </c>
      <c r="F61" s="11">
        <v>0</v>
      </c>
      <c r="G61">
        <v>0</v>
      </c>
      <c r="H61" s="17">
        <f t="shared" si="1"/>
        <v>39.089999999999996</v>
      </c>
      <c r="I61">
        <v>3</v>
      </c>
      <c r="J61">
        <v>1</v>
      </c>
      <c r="K61">
        <v>2</v>
      </c>
      <c r="L61">
        <v>1</v>
      </c>
    </row>
    <row r="62" spans="4:12" x14ac:dyDescent="0.3">
      <c r="D62" s="27">
        <v>47</v>
      </c>
      <c r="E62" s="27" t="s">
        <v>89</v>
      </c>
      <c r="F62" s="11">
        <v>0</v>
      </c>
      <c r="G62">
        <v>1.7</v>
      </c>
      <c r="H62" s="17">
        <f t="shared" si="1"/>
        <v>44.569999999999993</v>
      </c>
      <c r="I62">
        <v>3</v>
      </c>
      <c r="J62">
        <v>1</v>
      </c>
      <c r="K62">
        <v>3</v>
      </c>
      <c r="L62">
        <v>1</v>
      </c>
    </row>
    <row r="63" spans="4:12" x14ac:dyDescent="0.3">
      <c r="D63" s="27">
        <v>48</v>
      </c>
      <c r="E63" s="27" t="s">
        <v>90</v>
      </c>
      <c r="F63" s="11">
        <v>0</v>
      </c>
      <c r="G63">
        <v>1.67</v>
      </c>
      <c r="H63" s="17">
        <f t="shared" si="1"/>
        <v>59.55</v>
      </c>
      <c r="I63">
        <v>5</v>
      </c>
      <c r="J63">
        <v>2</v>
      </c>
      <c r="K63">
        <v>2</v>
      </c>
      <c r="L63">
        <v>1</v>
      </c>
    </row>
    <row r="64" spans="4:12" x14ac:dyDescent="0.3">
      <c r="D64" s="27">
        <v>49</v>
      </c>
      <c r="E64" s="27" t="s">
        <v>91</v>
      </c>
      <c r="F64" s="11">
        <v>0</v>
      </c>
      <c r="G64">
        <v>0</v>
      </c>
      <c r="H64" s="17">
        <f t="shared" si="1"/>
        <v>65.03</v>
      </c>
      <c r="I64">
        <v>5</v>
      </c>
      <c r="J64">
        <v>2</v>
      </c>
      <c r="K64">
        <v>3</v>
      </c>
      <c r="L64">
        <v>1</v>
      </c>
    </row>
    <row r="65" spans="4:12" x14ac:dyDescent="0.3">
      <c r="D65" s="27">
        <v>50</v>
      </c>
      <c r="E65" s="27" t="s">
        <v>92</v>
      </c>
      <c r="F65" s="11">
        <v>0</v>
      </c>
      <c r="G65">
        <v>0</v>
      </c>
      <c r="H65" s="17">
        <f t="shared" si="1"/>
        <v>32.089999999999996</v>
      </c>
      <c r="I65">
        <v>5</v>
      </c>
      <c r="J65">
        <v>1</v>
      </c>
      <c r="K65">
        <v>0</v>
      </c>
      <c r="L65">
        <v>1</v>
      </c>
    </row>
    <row r="66" spans="4:12" x14ac:dyDescent="0.3">
      <c r="D66" s="27">
        <v>51</v>
      </c>
      <c r="E66" s="27" t="s">
        <v>93</v>
      </c>
      <c r="F66" s="11">
        <v>0</v>
      </c>
      <c r="G66">
        <v>0</v>
      </c>
      <c r="H66" s="17">
        <f t="shared" si="1"/>
        <v>30.110000000000003</v>
      </c>
      <c r="I66">
        <v>4</v>
      </c>
      <c r="J66">
        <v>1</v>
      </c>
      <c r="K66">
        <v>0</v>
      </c>
      <c r="L66">
        <v>1</v>
      </c>
    </row>
    <row r="67" spans="4:12" x14ac:dyDescent="0.3">
      <c r="D67" s="27">
        <v>52</v>
      </c>
      <c r="E67" s="27" t="s">
        <v>94</v>
      </c>
      <c r="F67" s="11">
        <v>0</v>
      </c>
      <c r="G67">
        <v>0</v>
      </c>
      <c r="H67" s="17">
        <f t="shared" si="1"/>
        <v>30.110000000000003</v>
      </c>
      <c r="I67">
        <v>4</v>
      </c>
      <c r="J67">
        <v>1</v>
      </c>
      <c r="K67">
        <v>0</v>
      </c>
      <c r="L67">
        <v>1</v>
      </c>
    </row>
    <row r="68" spans="4:12" x14ac:dyDescent="0.3">
      <c r="D68" s="27">
        <v>53</v>
      </c>
      <c r="E68" s="27" t="s">
        <v>95</v>
      </c>
      <c r="F68" s="11">
        <v>0</v>
      </c>
      <c r="G68">
        <v>1.7</v>
      </c>
      <c r="H68" s="17">
        <f t="shared" si="1"/>
        <v>28.13</v>
      </c>
      <c r="I68">
        <v>3</v>
      </c>
      <c r="J68">
        <v>1</v>
      </c>
      <c r="K68">
        <v>0</v>
      </c>
      <c r="L68">
        <v>1</v>
      </c>
    </row>
    <row r="69" spans="4:12" x14ac:dyDescent="0.3">
      <c r="D69" s="46">
        <v>54</v>
      </c>
      <c r="E69" s="46" t="s">
        <v>53</v>
      </c>
      <c r="F69" s="11">
        <v>0</v>
      </c>
      <c r="G69">
        <v>0</v>
      </c>
      <c r="H69" s="17">
        <f t="shared" si="1"/>
        <v>26.150000000000002</v>
      </c>
      <c r="I69" s="15">
        <v>2</v>
      </c>
      <c r="J69" s="15">
        <v>1</v>
      </c>
      <c r="K69" s="15">
        <v>0</v>
      </c>
      <c r="L69" s="20">
        <v>1</v>
      </c>
    </row>
    <row r="70" spans="4:12" x14ac:dyDescent="0.3">
      <c r="D70" s="27">
        <v>55</v>
      </c>
      <c r="E70" s="27" t="s">
        <v>96</v>
      </c>
      <c r="F70" s="11">
        <v>0</v>
      </c>
      <c r="G70">
        <v>0</v>
      </c>
      <c r="H70" s="17">
        <f t="shared" ref="H70:H97" si="2">$C$11*I70+$D$11*J70+$E$11*K70+$F$11*L70</f>
        <v>26.150000000000002</v>
      </c>
      <c r="I70">
        <v>2</v>
      </c>
      <c r="J70">
        <v>1</v>
      </c>
      <c r="K70">
        <v>0</v>
      </c>
      <c r="L70">
        <v>1</v>
      </c>
    </row>
    <row r="71" spans="4:12" x14ac:dyDescent="0.3">
      <c r="D71" s="27">
        <v>56</v>
      </c>
      <c r="E71" s="27" t="s">
        <v>97</v>
      </c>
      <c r="F71" s="11">
        <v>0</v>
      </c>
      <c r="G71">
        <v>0</v>
      </c>
      <c r="H71" s="17">
        <f t="shared" si="2"/>
        <v>52.55</v>
      </c>
      <c r="I71">
        <v>7</v>
      </c>
      <c r="J71">
        <v>2</v>
      </c>
      <c r="K71">
        <v>0</v>
      </c>
      <c r="L71">
        <v>1</v>
      </c>
    </row>
    <row r="72" spans="4:12" x14ac:dyDescent="0.3">
      <c r="D72" s="27">
        <v>57</v>
      </c>
      <c r="E72" s="27" t="s">
        <v>98</v>
      </c>
      <c r="F72" s="11">
        <v>0</v>
      </c>
      <c r="G72">
        <v>0</v>
      </c>
      <c r="H72" s="17">
        <f t="shared" si="2"/>
        <v>50.569999999999993</v>
      </c>
      <c r="I72">
        <v>6</v>
      </c>
      <c r="J72">
        <v>2</v>
      </c>
      <c r="K72">
        <v>0</v>
      </c>
      <c r="L72">
        <v>1</v>
      </c>
    </row>
    <row r="73" spans="4:12" x14ac:dyDescent="0.3">
      <c r="D73" s="27">
        <v>58</v>
      </c>
      <c r="E73" s="27" t="s">
        <v>99</v>
      </c>
      <c r="F73" s="11">
        <v>0</v>
      </c>
      <c r="G73">
        <v>0</v>
      </c>
      <c r="H73" s="17">
        <f t="shared" si="2"/>
        <v>50.569999999999993</v>
      </c>
      <c r="I73">
        <v>6</v>
      </c>
      <c r="J73">
        <v>2</v>
      </c>
      <c r="K73">
        <v>0</v>
      </c>
      <c r="L73">
        <v>1</v>
      </c>
    </row>
    <row r="74" spans="4:12" x14ac:dyDescent="0.3">
      <c r="D74" s="27">
        <v>59</v>
      </c>
      <c r="E74" s="27" t="s">
        <v>100</v>
      </c>
      <c r="F74" s="11">
        <v>0</v>
      </c>
      <c r="G74">
        <v>0</v>
      </c>
      <c r="H74" s="17">
        <f t="shared" si="2"/>
        <v>50.569999999999993</v>
      </c>
      <c r="I74">
        <v>6</v>
      </c>
      <c r="J74">
        <v>2</v>
      </c>
      <c r="K74">
        <v>0</v>
      </c>
      <c r="L74">
        <v>1</v>
      </c>
    </row>
    <row r="75" spans="4:12" x14ac:dyDescent="0.3">
      <c r="D75" s="27">
        <v>60</v>
      </c>
      <c r="E75" s="27" t="s">
        <v>101</v>
      </c>
      <c r="F75" s="11">
        <v>0</v>
      </c>
      <c r="G75">
        <v>0</v>
      </c>
      <c r="H75" s="17">
        <f t="shared" si="2"/>
        <v>48.589999999999996</v>
      </c>
      <c r="I75">
        <v>5</v>
      </c>
      <c r="J75">
        <v>2</v>
      </c>
      <c r="K75">
        <v>0</v>
      </c>
      <c r="L75">
        <v>1</v>
      </c>
    </row>
    <row r="76" spans="4:12" x14ac:dyDescent="0.3">
      <c r="D76" s="27">
        <v>61</v>
      </c>
      <c r="E76" s="27" t="s">
        <v>102</v>
      </c>
      <c r="F76" s="11">
        <v>0</v>
      </c>
      <c r="G76">
        <v>0</v>
      </c>
      <c r="H76" s="17">
        <f t="shared" si="2"/>
        <v>48.589999999999996</v>
      </c>
      <c r="I76">
        <v>5</v>
      </c>
      <c r="J76">
        <v>2</v>
      </c>
      <c r="K76">
        <v>0</v>
      </c>
      <c r="L76">
        <v>1</v>
      </c>
    </row>
    <row r="77" spans="4:12" x14ac:dyDescent="0.3">
      <c r="D77" s="27">
        <v>62</v>
      </c>
      <c r="E77" s="27" t="s">
        <v>103</v>
      </c>
      <c r="F77" s="11">
        <v>0</v>
      </c>
      <c r="G77">
        <v>0</v>
      </c>
      <c r="H77" s="17">
        <f t="shared" si="2"/>
        <v>46.61</v>
      </c>
      <c r="I77">
        <v>4</v>
      </c>
      <c r="J77">
        <v>2</v>
      </c>
      <c r="K77">
        <v>0</v>
      </c>
      <c r="L77">
        <v>1</v>
      </c>
    </row>
    <row r="78" spans="4:12" x14ac:dyDescent="0.3">
      <c r="D78" s="27">
        <v>63</v>
      </c>
      <c r="E78" s="27" t="s">
        <v>104</v>
      </c>
      <c r="F78" s="11">
        <v>0</v>
      </c>
      <c r="G78">
        <v>0</v>
      </c>
      <c r="H78" s="17">
        <f t="shared" si="2"/>
        <v>46.61</v>
      </c>
      <c r="I78">
        <v>4</v>
      </c>
      <c r="J78">
        <v>2</v>
      </c>
      <c r="K78">
        <v>0</v>
      </c>
      <c r="L78">
        <v>1</v>
      </c>
    </row>
    <row r="79" spans="4:12" x14ac:dyDescent="0.3">
      <c r="D79" s="27">
        <v>64</v>
      </c>
      <c r="E79" s="27" t="s">
        <v>105</v>
      </c>
      <c r="F79" s="11">
        <v>0</v>
      </c>
      <c r="G79">
        <v>0</v>
      </c>
      <c r="H79" s="17">
        <f t="shared" si="2"/>
        <v>46.61</v>
      </c>
      <c r="I79">
        <v>4</v>
      </c>
      <c r="J79">
        <v>2</v>
      </c>
      <c r="K79">
        <v>0</v>
      </c>
      <c r="L79">
        <v>1</v>
      </c>
    </row>
    <row r="80" spans="4:12" x14ac:dyDescent="0.3">
      <c r="D80" s="27">
        <v>65</v>
      </c>
      <c r="E80" s="27" t="s">
        <v>106</v>
      </c>
      <c r="F80" s="11">
        <v>0</v>
      </c>
      <c r="G80">
        <v>0</v>
      </c>
      <c r="H80" s="17">
        <f t="shared" si="2"/>
        <v>46.61</v>
      </c>
      <c r="I80">
        <v>4</v>
      </c>
      <c r="J80">
        <v>2</v>
      </c>
      <c r="K80">
        <v>0</v>
      </c>
      <c r="L80">
        <v>1</v>
      </c>
    </row>
    <row r="81" spans="4:12" x14ac:dyDescent="0.3">
      <c r="D81" s="27">
        <v>66</v>
      </c>
      <c r="E81" s="27" t="s">
        <v>107</v>
      </c>
      <c r="F81" s="11">
        <v>0</v>
      </c>
      <c r="G81">
        <v>0</v>
      </c>
      <c r="H81" s="17">
        <f t="shared" si="2"/>
        <v>46.61</v>
      </c>
      <c r="I81">
        <v>4</v>
      </c>
      <c r="J81">
        <v>2</v>
      </c>
      <c r="K81">
        <v>0</v>
      </c>
      <c r="L81">
        <v>1</v>
      </c>
    </row>
    <row r="82" spans="4:12" x14ac:dyDescent="0.3">
      <c r="D82" s="27">
        <v>67</v>
      </c>
      <c r="E82" s="27" t="s">
        <v>108</v>
      </c>
      <c r="F82" s="11">
        <v>0</v>
      </c>
      <c r="G82">
        <v>3.5</v>
      </c>
      <c r="H82" s="17">
        <f t="shared" si="2"/>
        <v>44.629999999999995</v>
      </c>
      <c r="I82">
        <v>3</v>
      </c>
      <c r="J82">
        <v>2</v>
      </c>
      <c r="K82">
        <v>0</v>
      </c>
      <c r="L82">
        <v>1</v>
      </c>
    </row>
    <row r="83" spans="4:12" x14ac:dyDescent="0.3">
      <c r="D83" s="27">
        <v>68</v>
      </c>
      <c r="E83" s="27" t="s">
        <v>109</v>
      </c>
      <c r="F83" s="11">
        <v>0</v>
      </c>
      <c r="G83">
        <v>0</v>
      </c>
      <c r="H83" s="17">
        <f t="shared" si="2"/>
        <v>44.629999999999995</v>
      </c>
      <c r="I83">
        <v>3</v>
      </c>
      <c r="J83">
        <v>2</v>
      </c>
      <c r="K83">
        <v>0</v>
      </c>
      <c r="L83">
        <v>1</v>
      </c>
    </row>
    <row r="84" spans="4:12" x14ac:dyDescent="0.3">
      <c r="D84" s="27">
        <v>69</v>
      </c>
      <c r="E84" s="27" t="s">
        <v>110</v>
      </c>
      <c r="F84" s="11">
        <v>0</v>
      </c>
      <c r="G84">
        <v>0</v>
      </c>
      <c r="H84" s="17">
        <f t="shared" si="2"/>
        <v>44.629999999999995</v>
      </c>
      <c r="I84">
        <v>3</v>
      </c>
      <c r="J84">
        <v>2</v>
      </c>
      <c r="K84">
        <v>0</v>
      </c>
      <c r="L84">
        <v>1</v>
      </c>
    </row>
    <row r="85" spans="4:12" x14ac:dyDescent="0.3">
      <c r="D85" s="27">
        <v>70</v>
      </c>
      <c r="E85" s="27" t="s">
        <v>111</v>
      </c>
      <c r="F85" s="11">
        <v>0</v>
      </c>
      <c r="G85">
        <v>0</v>
      </c>
      <c r="H85" s="17">
        <f t="shared" si="2"/>
        <v>44.629999999999995</v>
      </c>
      <c r="I85">
        <v>3</v>
      </c>
      <c r="J85">
        <v>2</v>
      </c>
      <c r="K85">
        <v>0</v>
      </c>
      <c r="L85">
        <v>1</v>
      </c>
    </row>
    <row r="86" spans="4:12" x14ac:dyDescent="0.3">
      <c r="D86" s="27">
        <v>71</v>
      </c>
      <c r="E86" s="27" t="s">
        <v>112</v>
      </c>
      <c r="F86" s="11">
        <v>0</v>
      </c>
      <c r="G86">
        <v>0</v>
      </c>
      <c r="H86" s="17">
        <f t="shared" si="2"/>
        <v>44.629999999999995</v>
      </c>
      <c r="I86">
        <v>3</v>
      </c>
      <c r="J86">
        <v>2</v>
      </c>
      <c r="K86">
        <v>0</v>
      </c>
      <c r="L86">
        <v>1</v>
      </c>
    </row>
    <row r="87" spans="4:12" x14ac:dyDescent="0.3">
      <c r="D87" s="27">
        <v>72</v>
      </c>
      <c r="E87" s="27" t="s">
        <v>113</v>
      </c>
      <c r="F87" s="11">
        <v>0</v>
      </c>
      <c r="G87">
        <v>0</v>
      </c>
      <c r="H87" s="17">
        <f t="shared" si="2"/>
        <v>44.629999999999995</v>
      </c>
      <c r="I87">
        <v>3</v>
      </c>
      <c r="J87">
        <v>2</v>
      </c>
      <c r="K87">
        <v>0</v>
      </c>
      <c r="L87">
        <v>1</v>
      </c>
    </row>
    <row r="88" spans="4:12" x14ac:dyDescent="0.3">
      <c r="D88" s="27">
        <v>73</v>
      </c>
      <c r="E88" s="27" t="s">
        <v>114</v>
      </c>
      <c r="F88" s="11">
        <v>0</v>
      </c>
      <c r="G88">
        <v>3.5</v>
      </c>
      <c r="H88" s="17">
        <f t="shared" si="2"/>
        <v>42.65</v>
      </c>
      <c r="I88">
        <v>2</v>
      </c>
      <c r="J88">
        <v>2</v>
      </c>
      <c r="K88">
        <v>0</v>
      </c>
      <c r="L88">
        <v>1</v>
      </c>
    </row>
    <row r="89" spans="4:12" x14ac:dyDescent="0.3">
      <c r="D89" s="27">
        <v>74</v>
      </c>
      <c r="E89" s="27" t="s">
        <v>115</v>
      </c>
      <c r="F89" s="11">
        <v>0</v>
      </c>
      <c r="G89">
        <v>0</v>
      </c>
      <c r="H89" s="17">
        <f t="shared" si="2"/>
        <v>42.65</v>
      </c>
      <c r="I89">
        <v>2</v>
      </c>
      <c r="J89">
        <v>2</v>
      </c>
      <c r="K89">
        <v>0</v>
      </c>
      <c r="L89">
        <v>1</v>
      </c>
    </row>
    <row r="90" spans="4:12" x14ac:dyDescent="0.3">
      <c r="D90" s="27">
        <v>75</v>
      </c>
      <c r="E90" s="27" t="s">
        <v>116</v>
      </c>
      <c r="F90" s="11">
        <v>0</v>
      </c>
      <c r="G90">
        <v>0</v>
      </c>
      <c r="H90" s="17">
        <f t="shared" si="2"/>
        <v>33.61</v>
      </c>
      <c r="I90">
        <v>3</v>
      </c>
      <c r="J90">
        <v>1</v>
      </c>
      <c r="K90">
        <v>1</v>
      </c>
      <c r="L90">
        <v>1</v>
      </c>
    </row>
    <row r="91" spans="4:12" x14ac:dyDescent="0.3">
      <c r="D91" s="27">
        <v>76</v>
      </c>
      <c r="E91" s="27" t="s">
        <v>117</v>
      </c>
      <c r="F91" s="11">
        <v>0</v>
      </c>
      <c r="G91">
        <v>0</v>
      </c>
      <c r="H91" s="17">
        <f t="shared" si="2"/>
        <v>31.630000000000003</v>
      </c>
      <c r="I91">
        <v>2</v>
      </c>
      <c r="J91">
        <v>1</v>
      </c>
      <c r="K91">
        <v>1</v>
      </c>
      <c r="L91">
        <v>1</v>
      </c>
    </row>
    <row r="92" spans="4:12" x14ac:dyDescent="0.3">
      <c r="D92" s="27">
        <v>77</v>
      </c>
      <c r="E92" s="27" t="s">
        <v>118</v>
      </c>
      <c r="F92" s="11">
        <v>0</v>
      </c>
      <c r="G92">
        <v>0</v>
      </c>
      <c r="H92" s="17">
        <f t="shared" si="2"/>
        <v>52.55</v>
      </c>
      <c r="I92">
        <v>7</v>
      </c>
      <c r="J92">
        <v>2</v>
      </c>
      <c r="K92">
        <v>0</v>
      </c>
      <c r="L92">
        <v>1</v>
      </c>
    </row>
    <row r="93" spans="4:12" x14ac:dyDescent="0.3">
      <c r="D93" s="27">
        <v>78</v>
      </c>
      <c r="E93" s="27" t="s">
        <v>119</v>
      </c>
      <c r="F93" s="11">
        <v>0</v>
      </c>
      <c r="G93">
        <v>0</v>
      </c>
      <c r="H93" s="17">
        <f t="shared" si="2"/>
        <v>50.569999999999993</v>
      </c>
      <c r="I93">
        <v>6</v>
      </c>
      <c r="J93">
        <v>2</v>
      </c>
      <c r="K93">
        <v>0</v>
      </c>
      <c r="L93">
        <v>1</v>
      </c>
    </row>
    <row r="94" spans="4:12" x14ac:dyDescent="0.3">
      <c r="D94" s="27">
        <v>79</v>
      </c>
      <c r="E94" s="27" t="s">
        <v>120</v>
      </c>
      <c r="F94" s="11">
        <v>0</v>
      </c>
      <c r="G94">
        <v>0</v>
      </c>
      <c r="H94" s="17">
        <f t="shared" si="2"/>
        <v>50.569999999999993</v>
      </c>
      <c r="I94">
        <v>6</v>
      </c>
      <c r="J94">
        <v>2</v>
      </c>
      <c r="K94">
        <v>0</v>
      </c>
      <c r="L94">
        <v>1</v>
      </c>
    </row>
    <row r="95" spans="4:12" x14ac:dyDescent="0.3">
      <c r="D95" s="27">
        <v>80</v>
      </c>
      <c r="E95" s="27" t="s">
        <v>121</v>
      </c>
      <c r="F95" s="11">
        <v>0</v>
      </c>
      <c r="G95">
        <v>0</v>
      </c>
      <c r="H95" s="17">
        <f t="shared" si="2"/>
        <v>48.589999999999996</v>
      </c>
      <c r="I95">
        <v>5</v>
      </c>
      <c r="J95">
        <v>2</v>
      </c>
      <c r="K95">
        <v>0</v>
      </c>
      <c r="L95">
        <v>1</v>
      </c>
    </row>
    <row r="96" spans="4:12" x14ac:dyDescent="0.3">
      <c r="D96" s="27">
        <v>81</v>
      </c>
      <c r="E96" s="27" t="s">
        <v>122</v>
      </c>
      <c r="F96" s="11">
        <v>0</v>
      </c>
      <c r="G96">
        <v>0</v>
      </c>
      <c r="H96" s="17">
        <f t="shared" si="2"/>
        <v>46.61</v>
      </c>
      <c r="I96">
        <v>4</v>
      </c>
      <c r="J96">
        <v>2</v>
      </c>
      <c r="K96">
        <v>0</v>
      </c>
      <c r="L96">
        <v>1</v>
      </c>
    </row>
    <row r="97" spans="4:12" x14ac:dyDescent="0.3">
      <c r="D97" s="27">
        <v>82</v>
      </c>
      <c r="E97" s="27" t="s">
        <v>123</v>
      </c>
      <c r="F97" s="12">
        <v>0</v>
      </c>
      <c r="G97" s="13">
        <v>0</v>
      </c>
      <c r="H97" s="18">
        <f t="shared" si="2"/>
        <v>46.61</v>
      </c>
      <c r="I97">
        <v>4</v>
      </c>
      <c r="J97">
        <v>2</v>
      </c>
      <c r="K97">
        <v>0</v>
      </c>
      <c r="L97">
        <v>1</v>
      </c>
    </row>
  </sheetData>
  <sortState xmlns:xlrd2="http://schemas.microsoft.com/office/spreadsheetml/2017/richdata2" ref="C16:L44">
    <sortCondition ref="D16:D44"/>
  </sortState>
  <mergeCells count="5">
    <mergeCell ref="B2:C2"/>
    <mergeCell ref="C3:H3"/>
    <mergeCell ref="C4:D4"/>
    <mergeCell ref="B6:E6"/>
    <mergeCell ref="C8:D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critical_data.txt</vt:lpstr>
      <vt:lpstr>transport_data.txt Fuller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HSBAK</dc:creator>
  <cp:lastModifiedBy>Nam Danh</cp:lastModifiedBy>
  <dcterms:created xsi:type="dcterms:W3CDTF">2019-09-20T06:36:45Z</dcterms:created>
  <dcterms:modified xsi:type="dcterms:W3CDTF">2024-03-27T02:29:10Z</dcterms:modified>
</cp:coreProperties>
</file>