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N22" i="1"/>
  <c r="K22" i="1"/>
  <c r="H22" i="1"/>
  <c r="E22" i="1"/>
  <c r="B22" i="1"/>
  <c r="B21" i="1"/>
  <c r="F7" i="1" l="1"/>
  <c r="H7" i="1" s="1"/>
  <c r="F5" i="1"/>
  <c r="H5" i="1" s="1"/>
  <c r="F4" i="1"/>
  <c r="G4" i="1" s="1"/>
  <c r="F6" i="1"/>
  <c r="G6" i="1" s="1"/>
  <c r="F8" i="1"/>
  <c r="G8" i="1" s="1"/>
  <c r="F3" i="1"/>
  <c r="H3" i="1" s="1"/>
  <c r="F2" i="1"/>
  <c r="H2" i="1" s="1"/>
  <c r="E8" i="1"/>
  <c r="E6" i="1"/>
  <c r="E4" i="1"/>
  <c r="E3" i="1"/>
  <c r="E5" i="1"/>
  <c r="E7" i="1"/>
  <c r="E2" i="1"/>
  <c r="G2" i="1" l="1"/>
  <c r="G7" i="1"/>
  <c r="G5" i="1"/>
  <c r="G3" i="1"/>
  <c r="H8" i="1"/>
  <c r="H6" i="1"/>
  <c r="H4" i="1"/>
</calcChain>
</file>

<file path=xl/sharedStrings.xml><?xml version="1.0" encoding="utf-8"?>
<sst xmlns="http://schemas.openxmlformats.org/spreadsheetml/2006/main" count="63" uniqueCount="21">
  <si>
    <t>laser number</t>
  </si>
  <si>
    <t>delta n</t>
  </si>
  <si>
    <t>n</t>
  </si>
  <si>
    <t>b1 cm</t>
  </si>
  <si>
    <t>b2 cm</t>
  </si>
  <si>
    <t>b3 cm</t>
  </si>
  <si>
    <t>delta b bar cm</t>
  </si>
  <si>
    <t>b bar cm</t>
  </si>
  <si>
    <t>delta landa nm</t>
  </si>
  <si>
    <t>landa nm</t>
  </si>
  <si>
    <t>laser 1</t>
  </si>
  <si>
    <t>laser 2</t>
  </si>
  <si>
    <t>laser 3</t>
  </si>
  <si>
    <t>laser 4</t>
  </si>
  <si>
    <t>laser 5</t>
  </si>
  <si>
    <t xml:space="preserve">laser 6 </t>
  </si>
  <si>
    <t>laser 7</t>
  </si>
  <si>
    <t>alpha(deg)</t>
  </si>
  <si>
    <t>D(deg)</t>
  </si>
  <si>
    <t>Dm</t>
  </si>
  <si>
    <t>delta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</si>
</sst>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Sheet1!$I$2:$I$6</c:f>
              <c:numCache>
                <c:formatCode>General</c:formatCode>
                <c:ptCount val="5"/>
                <c:pt idx="0">
                  <c:v>3984047872319.2329</c:v>
                </c:pt>
                <c:pt idx="1">
                  <c:v>3533269263384.0229</c:v>
                </c:pt>
                <c:pt idx="2">
                  <c:v>2732053821460.2822</c:v>
                </c:pt>
                <c:pt idx="3">
                  <c:v>2221032735801.4927</c:v>
                </c:pt>
                <c:pt idx="4">
                  <c:v>2106500449737.8457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1.5214000000000001</c:v>
                </c:pt>
                <c:pt idx="1">
                  <c:v>1.5193000000000001</c:v>
                </c:pt>
                <c:pt idx="2">
                  <c:v>1.5161</c:v>
                </c:pt>
                <c:pt idx="3">
                  <c:v>1.514</c:v>
                </c:pt>
                <c:pt idx="4">
                  <c:v>1.5134000000000001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9680"/>
        <c:axId val="50359104"/>
      </c:scatterChart>
      <c:valAx>
        <c:axId val="5035968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359104"/>
        <c:crosses val="autoZero"/>
        <c:crossBetween val="midCat"/>
      </c:valAx>
      <c:valAx>
        <c:axId val="5035910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35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24</xdr:row>
      <xdr:rowOff>80962</xdr:rowOff>
    </xdr:from>
    <xdr:to>
      <xdr:col>17</xdr:col>
      <xdr:colOff>438150</xdr:colOff>
      <xdr:row>38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I2" sqref="I2:J6"/>
    </sheetView>
  </sheetViews>
  <sheetFormatPr defaultRowHeight="15" x14ac:dyDescent="0.25"/>
  <cols>
    <col min="1" max="1" width="12.7109375" bestFit="1" customWidth="1"/>
    <col min="3" max="3" width="10.5703125" bestFit="1" customWidth="1"/>
    <col min="4" max="4" width="10.140625" customWidth="1"/>
    <col min="5" max="5" width="14.5703125" customWidth="1"/>
    <col min="7" max="7" width="12" bestFit="1" customWidth="1"/>
    <col min="9" max="9" width="9.7109375" customWidth="1"/>
    <col min="10" max="10" width="10.140625" customWidth="1"/>
    <col min="11" max="11" width="10.42578125" customWidth="1"/>
    <col min="13" max="13" width="10.42578125" customWidth="1"/>
    <col min="15" max="15" width="11" customWidth="1"/>
  </cols>
  <sheetData>
    <row r="1" spans="1:2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22" x14ac:dyDescent="0.25">
      <c r="A2">
        <v>1</v>
      </c>
      <c r="B2">
        <v>10.85</v>
      </c>
      <c r="C2">
        <v>10.87</v>
      </c>
      <c r="D2">
        <v>10.87</v>
      </c>
      <c r="E2">
        <f>ROUND(((B2-AVERAGE(B2:D2))^2+(C2-AVERAGE(B2:D2))^2+(D2-AVERAGE(B2:D2))^2)^0.5/(3*2)^0.5,3)</f>
        <v>7.0000000000000001E-3</v>
      </c>
      <c r="F2">
        <f>TRUNC(AVERAGE(B2:D2),3)</f>
        <v>10.863</v>
      </c>
      <c r="G2">
        <f>ROUND((F2*0.01*10^-5/2.17)*((E2/F2)^2+(1/217)^2)^0.5 * 10^9,0)</f>
        <v>2</v>
      </c>
      <c r="H2">
        <f>ROUND((F2*0.01*10^-5/2.17)*10^9,0)</f>
        <v>501</v>
      </c>
      <c r="I2">
        <f>1/(H2*10^-9)^2</f>
        <v>3984047872319.2329</v>
      </c>
      <c r="J2">
        <v>1.5214000000000001</v>
      </c>
    </row>
    <row r="3" spans="1:22" x14ac:dyDescent="0.25">
      <c r="A3">
        <v>2</v>
      </c>
      <c r="B3">
        <v>11.52</v>
      </c>
      <c r="C3">
        <v>11.56</v>
      </c>
      <c r="D3">
        <v>11.54</v>
      </c>
      <c r="E3">
        <f>ROUND(((B3-AVERAGE(B3:D3))^2+(C3-AVERAGE(B3:D3))^2+(D3-AVERAGE(B3:D3))^2)^0.5/(3*2)^0.5,2)</f>
        <v>0.01</v>
      </c>
      <c r="F3">
        <f>TRUNC(AVERAGE(B3:D3),2)</f>
        <v>11.54</v>
      </c>
      <c r="G3">
        <f t="shared" ref="G3:G8" si="0">ROUND((F3*0.01*10^-5/2.17)*((E3/F3)^2+(1/217)^2)^0.5 * 10^9,0)</f>
        <v>2</v>
      </c>
      <c r="H3">
        <f t="shared" ref="H3:H8" si="1">ROUND((F3*0.01*10^-5/2.17)*10^9,0)</f>
        <v>532</v>
      </c>
      <c r="I3">
        <f t="shared" ref="I3:I8" si="2">1/(H3*10^-9)^2</f>
        <v>3533269263384.0229</v>
      </c>
      <c r="J3">
        <v>1.5193000000000001</v>
      </c>
    </row>
    <row r="4" spans="1:22" x14ac:dyDescent="0.25">
      <c r="A4">
        <v>3</v>
      </c>
      <c r="B4">
        <v>13.12</v>
      </c>
      <c r="C4">
        <v>13.1</v>
      </c>
      <c r="D4">
        <v>13.14</v>
      </c>
      <c r="E4">
        <f>ROUND(((B4-AVERAGE(B4:D4))^2+(C4-AVERAGE(B4:D4))^2+(D4-AVERAGE(B4:D4))^2)^0.5/(3*2)^0.5,2)</f>
        <v>0.01</v>
      </c>
      <c r="F4">
        <f t="shared" ref="F4:F8" si="3">TRUNC(AVERAGE(B4:D4),2)</f>
        <v>13.12</v>
      </c>
      <c r="G4">
        <f t="shared" si="0"/>
        <v>3</v>
      </c>
      <c r="H4">
        <f t="shared" si="1"/>
        <v>605</v>
      </c>
      <c r="I4">
        <f t="shared" si="2"/>
        <v>2732053821460.2822</v>
      </c>
      <c r="J4">
        <v>1.5161</v>
      </c>
    </row>
    <row r="5" spans="1:22" x14ac:dyDescent="0.25">
      <c r="A5">
        <v>4</v>
      </c>
      <c r="B5">
        <v>14.57</v>
      </c>
      <c r="C5">
        <v>14.56</v>
      </c>
      <c r="D5">
        <v>14.56</v>
      </c>
      <c r="E5">
        <f t="shared" ref="E5:E7" si="4">ROUND(((B5-AVERAGE(B5:D5))^2+(C5-AVERAGE(B5:D5))^2+(D5-AVERAGE(B5:D5))^2)^0.5/(3*2)^0.5,3)</f>
        <v>3.0000000000000001E-3</v>
      </c>
      <c r="F5">
        <f>TRUNC(AVERAGE(B5:D5),3)</f>
        <v>14.563000000000001</v>
      </c>
      <c r="G5">
        <f t="shared" si="0"/>
        <v>3</v>
      </c>
      <c r="H5">
        <f t="shared" si="1"/>
        <v>671</v>
      </c>
      <c r="I5">
        <f t="shared" si="2"/>
        <v>2221032735801.4927</v>
      </c>
      <c r="J5">
        <v>1.514</v>
      </c>
    </row>
    <row r="6" spans="1:22" x14ac:dyDescent="0.25">
      <c r="A6">
        <v>5</v>
      </c>
      <c r="B6">
        <v>14.93</v>
      </c>
      <c r="C6">
        <v>14.97</v>
      </c>
      <c r="D6">
        <v>14.98</v>
      </c>
      <c r="E6">
        <f>ROUND(((B6-AVERAGE(B6:D6))^2+(C6-AVERAGE(B6:D6))^2+(D6-AVERAGE(B6:D6))^2)^0.5/(3*2)^0.5,2)</f>
        <v>0.02</v>
      </c>
      <c r="F6">
        <f t="shared" si="3"/>
        <v>14.96</v>
      </c>
      <c r="G6">
        <f t="shared" si="0"/>
        <v>3</v>
      </c>
      <c r="H6">
        <f t="shared" si="1"/>
        <v>689</v>
      </c>
      <c r="I6">
        <f t="shared" si="2"/>
        <v>2106500449737.8457</v>
      </c>
      <c r="J6">
        <v>1.5134000000000001</v>
      </c>
    </row>
    <row r="7" spans="1:22" x14ac:dyDescent="0.25">
      <c r="A7">
        <v>6</v>
      </c>
      <c r="B7">
        <v>15.39</v>
      </c>
      <c r="C7">
        <v>15.38</v>
      </c>
      <c r="D7">
        <v>15.39</v>
      </c>
      <c r="E7">
        <f t="shared" si="4"/>
        <v>3.0000000000000001E-3</v>
      </c>
      <c r="F7">
        <f>TRUNC(AVERAGE(B7:D7),3)</f>
        <v>15.385999999999999</v>
      </c>
      <c r="G7">
        <f t="shared" si="0"/>
        <v>3</v>
      </c>
      <c r="H7">
        <f t="shared" si="1"/>
        <v>709</v>
      </c>
      <c r="I7">
        <f t="shared" si="2"/>
        <v>1989333195406.2317</v>
      </c>
    </row>
    <row r="8" spans="1:22" x14ac:dyDescent="0.25">
      <c r="A8">
        <v>7</v>
      </c>
      <c r="B8">
        <v>11.25</v>
      </c>
      <c r="C8">
        <v>11.31</v>
      </c>
      <c r="D8">
        <v>11.29</v>
      </c>
      <c r="E8">
        <f>ROUND(((B8-AVERAGE(B8:D8))^2+(C8-AVERAGE(B8:D8))^2+(D8-AVERAGE(B8:D8))^2)^0.5/(3*2)^0.5,2)</f>
        <v>0.02</v>
      </c>
      <c r="F8">
        <f t="shared" si="3"/>
        <v>11.28</v>
      </c>
      <c r="G8">
        <f t="shared" si="0"/>
        <v>3</v>
      </c>
      <c r="H8">
        <f t="shared" si="1"/>
        <v>520</v>
      </c>
      <c r="I8">
        <f t="shared" si="2"/>
        <v>3698224852071.0059</v>
      </c>
    </row>
    <row r="11" spans="1:22" x14ac:dyDescent="0.25">
      <c r="A11" t="s">
        <v>10</v>
      </c>
      <c r="D11" t="s">
        <v>11</v>
      </c>
      <c r="G11" t="s">
        <v>12</v>
      </c>
      <c r="J11" t="s">
        <v>13</v>
      </c>
      <c r="M11" t="s">
        <v>14</v>
      </c>
      <c r="P11" t="s">
        <v>14</v>
      </c>
      <c r="S11" t="s">
        <v>15</v>
      </c>
      <c r="V11" t="s">
        <v>16</v>
      </c>
    </row>
    <row r="12" spans="1:22" x14ac:dyDescent="0.25">
      <c r="A12" t="s">
        <v>17</v>
      </c>
      <c r="B12" t="s">
        <v>18</v>
      </c>
      <c r="D12" t="s">
        <v>17</v>
      </c>
      <c r="E12" t="s">
        <v>18</v>
      </c>
      <c r="G12" t="s">
        <v>17</v>
      </c>
      <c r="H12" t="s">
        <v>18</v>
      </c>
      <c r="J12" t="s">
        <v>17</v>
      </c>
      <c r="K12" t="s">
        <v>18</v>
      </c>
      <c r="M12" t="s">
        <v>17</v>
      </c>
      <c r="N12" t="s">
        <v>18</v>
      </c>
      <c r="P12" t="s">
        <v>17</v>
      </c>
      <c r="Q12" t="s">
        <v>18</v>
      </c>
      <c r="S12" t="s">
        <v>17</v>
      </c>
      <c r="T12" t="s">
        <v>18</v>
      </c>
      <c r="V12" t="s">
        <v>17</v>
      </c>
    </row>
    <row r="19" spans="1:23" x14ac:dyDescent="0.25">
      <c r="A19" t="s">
        <v>20</v>
      </c>
      <c r="B19">
        <v>1E-3</v>
      </c>
      <c r="D19" t="s">
        <v>20</v>
      </c>
      <c r="E19">
        <v>1E-3</v>
      </c>
      <c r="G19" t="s">
        <v>20</v>
      </c>
      <c r="H19">
        <v>1E-3</v>
      </c>
      <c r="J19" t="s">
        <v>20</v>
      </c>
      <c r="K19">
        <v>1E-3</v>
      </c>
      <c r="M19" t="s">
        <v>20</v>
      </c>
      <c r="N19">
        <v>1E-3</v>
      </c>
      <c r="P19" t="s">
        <v>20</v>
      </c>
      <c r="Q19">
        <v>1E-3</v>
      </c>
      <c r="S19" t="s">
        <v>20</v>
      </c>
      <c r="T19">
        <v>1E-3</v>
      </c>
      <c r="V19" t="s">
        <v>20</v>
      </c>
      <c r="W19">
        <v>1E-3</v>
      </c>
    </row>
    <row r="20" spans="1:23" x14ac:dyDescent="0.25">
      <c r="A20" t="s">
        <v>19</v>
      </c>
      <c r="B20">
        <v>39.052</v>
      </c>
      <c r="D20" t="s">
        <v>19</v>
      </c>
      <c r="E20">
        <v>38.869999999999997</v>
      </c>
      <c r="G20" t="s">
        <v>19</v>
      </c>
      <c r="H20">
        <v>38.585999999999999</v>
      </c>
      <c r="J20" t="s">
        <v>19</v>
      </c>
      <c r="K20">
        <v>38.396999999999998</v>
      </c>
      <c r="M20" t="s">
        <v>19</v>
      </c>
      <c r="N20">
        <v>38.351999999999997</v>
      </c>
      <c r="P20" t="s">
        <v>19</v>
      </c>
      <c r="S20" t="s">
        <v>19</v>
      </c>
      <c r="V20" t="s">
        <v>19</v>
      </c>
    </row>
    <row r="21" spans="1:23" x14ac:dyDescent="0.25">
      <c r="A21" t="s">
        <v>1</v>
      </c>
      <c r="B21">
        <f>ROUND(0.001*(0.4375)^0.5,4)</f>
        <v>6.9999999999999999E-4</v>
      </c>
      <c r="D21" t="s">
        <v>1</v>
      </c>
      <c r="G21" t="s">
        <v>1</v>
      </c>
      <c r="J21" t="s">
        <v>1</v>
      </c>
      <c r="M21" t="s">
        <v>1</v>
      </c>
      <c r="P21" t="s">
        <v>1</v>
      </c>
      <c r="S21" t="s">
        <v>1</v>
      </c>
      <c r="V21" t="s">
        <v>1</v>
      </c>
    </row>
    <row r="22" spans="1:23" x14ac:dyDescent="0.25">
      <c r="A22" t="s">
        <v>2</v>
      </c>
      <c r="B22">
        <f>ROUND(2*SIN(3.14159265359*(1/6 + 0.5*B20*1/180)),4)</f>
        <v>1.5214000000000001</v>
      </c>
      <c r="D22" t="s">
        <v>2</v>
      </c>
      <c r="E22">
        <f>ROUND(2*SIN(3.14159265359*(1/6 + 0.5*E20*1/180)),4)</f>
        <v>1.5193000000000001</v>
      </c>
      <c r="G22" t="s">
        <v>2</v>
      </c>
      <c r="H22">
        <f>ROUND(2*SIN(3.14159265359*(1/6 + 0.5*H20*1/180)),4)</f>
        <v>1.5161</v>
      </c>
      <c r="J22" t="s">
        <v>2</v>
      </c>
      <c r="K22">
        <f>ROUND(2*SIN(3.14159265359*(1/6 + 0.5*K20*1/180)),4)</f>
        <v>1.514</v>
      </c>
      <c r="M22" t="s">
        <v>2</v>
      </c>
      <c r="N22">
        <f>ROUND(2*SIN(3.14159265359*(1/6 + 0.5*N20*1/180)),4)</f>
        <v>1.5134000000000001</v>
      </c>
      <c r="P22" t="s">
        <v>2</v>
      </c>
      <c r="S22" t="s">
        <v>2</v>
      </c>
      <c r="V2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2022-07-25T09:26:48Z</dcterms:created>
  <dcterms:modified xsi:type="dcterms:W3CDTF">2022-07-26T16:32:15Z</dcterms:modified>
</cp:coreProperties>
</file>