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F\Desktop\exp\exp4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1" i="1"/>
  <c r="E22" i="1"/>
  <c r="E23" i="1"/>
  <c r="E24" i="1"/>
  <c r="E25" i="1"/>
  <c r="E26" i="1"/>
  <c r="E27" i="1"/>
  <c r="E21" i="1"/>
  <c r="C24" i="1"/>
  <c r="C25" i="1"/>
  <c r="C26" i="1"/>
  <c r="C27" i="1"/>
  <c r="C22" i="1"/>
  <c r="C23" i="1"/>
  <c r="C21" i="1"/>
  <c r="B17" i="1"/>
  <c r="V24" i="1" l="1"/>
  <c r="B11" i="1"/>
  <c r="B10" i="1"/>
  <c r="C3" i="1"/>
  <c r="C4" i="1"/>
  <c r="C5" i="1"/>
  <c r="C6" i="1"/>
  <c r="C7" i="1"/>
  <c r="C8" i="1"/>
  <c r="C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<sst xmlns="http://schemas.openxmlformats.org/spreadsheetml/2006/main" count="27" uniqueCount="22">
  <si>
    <t>h</t>
  </si>
  <si>
    <t>T</t>
  </si>
  <si>
    <t>2h/T^2</t>
  </si>
  <si>
    <t>E0z</t>
  </si>
  <si>
    <t>q</t>
  </si>
  <si>
    <t>Ecos(theta)</t>
  </si>
  <si>
    <t>v0 = 0</t>
  </si>
  <si>
    <t>E0x  = 0</t>
  </si>
  <si>
    <t>E0y = 0</t>
  </si>
  <si>
    <t xml:space="preserve">E0z </t>
  </si>
  <si>
    <t>X</t>
  </si>
  <si>
    <t>w</t>
  </si>
  <si>
    <t>daman x</t>
  </si>
  <si>
    <t>Esin(theta)</t>
  </si>
  <si>
    <t>E</t>
  </si>
  <si>
    <t>theta</t>
  </si>
  <si>
    <t>v0z</t>
  </si>
  <si>
    <t>G =</t>
  </si>
  <si>
    <t>h =</t>
  </si>
  <si>
    <t>f</t>
  </si>
  <si>
    <t>f2</t>
  </si>
  <si>
    <t>v0z^2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</si>
</sst>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right"/>
    </xf>
    <xf numFmtId="0" fontId="1" fillId="2" borderId="0" xfId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67147856517936E-2"/>
          <c:y val="0.15319444444444447"/>
          <c:w val="0.9015439632545931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5.2161999999999997</c:v>
                </c:pt>
                <c:pt idx="1">
                  <c:v>4.9987000000000004</c:v>
                </c:pt>
                <c:pt idx="2">
                  <c:v>4.7816000000000001</c:v>
                </c:pt>
                <c:pt idx="3">
                  <c:v>4.5640999999999998</c:v>
                </c:pt>
                <c:pt idx="4">
                  <c:v>4.3464999999999998</c:v>
                </c:pt>
                <c:pt idx="5">
                  <c:v>4.1292</c:v>
                </c:pt>
                <c:pt idx="6">
                  <c:v>3.9119000000000002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6-4172-828C-9996E644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706528"/>
        <c:axId val="1881702784"/>
      </c:scatterChart>
      <c:valAx>
        <c:axId val="18817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02784"/>
        <c:crosses val="autoZero"/>
        <c:crossBetween val="midCat"/>
      </c:valAx>
      <c:valAx>
        <c:axId val="18817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Sheet1!$P$4:$P$42</c:f>
              <c:numCache>
                <c:formatCode>General</c:formatCode>
                <c:ptCount val="39"/>
                <c:pt idx="0">
                  <c:v>0.61919999999999997</c:v>
                </c:pt>
                <c:pt idx="1">
                  <c:v>0.63249999999999995</c:v>
                </c:pt>
                <c:pt idx="2">
                  <c:v>0.64670000000000005</c:v>
                </c:pt>
                <c:pt idx="3">
                  <c:v>0.66200000000000003</c:v>
                </c:pt>
                <c:pt idx="4">
                  <c:v>0.81069999999999998</c:v>
                </c:pt>
                <c:pt idx="5">
                  <c:v>0.93620000000000003</c:v>
                </c:pt>
                <c:pt idx="6">
                  <c:v>1.0467</c:v>
                </c:pt>
                <c:pt idx="7">
                  <c:v>1.1466000000000001</c:v>
                </c:pt>
                <c:pt idx="8">
                  <c:v>1.2383999999999999</c:v>
                </c:pt>
                <c:pt idx="9">
                  <c:v>1.3239000000000001</c:v>
                </c:pt>
                <c:pt idx="10">
                  <c:v>1.4043000000000001</c:v>
                </c:pt>
                <c:pt idx="11">
                  <c:v>1.4802</c:v>
                </c:pt>
                <c:pt idx="12">
                  <c:v>1.6214999999999999</c:v>
                </c:pt>
                <c:pt idx="13">
                  <c:v>1.7514000000000001</c:v>
                </c:pt>
                <c:pt idx="14">
                  <c:v>1.8723000000000001</c:v>
                </c:pt>
                <c:pt idx="15">
                  <c:v>1.9859</c:v>
                </c:pt>
                <c:pt idx="16">
                  <c:v>2.0933000000000002</c:v>
                </c:pt>
                <c:pt idx="17">
                  <c:v>2.1955</c:v>
                </c:pt>
                <c:pt idx="18">
                  <c:v>2.2930999999999999</c:v>
                </c:pt>
                <c:pt idx="19">
                  <c:v>2.3868</c:v>
                </c:pt>
                <c:pt idx="20">
                  <c:v>2.4769000000000001</c:v>
                </c:pt>
                <c:pt idx="21">
                  <c:v>2.5638000000000001</c:v>
                </c:pt>
                <c:pt idx="22">
                  <c:v>2.6478999999999999</c:v>
                </c:pt>
                <c:pt idx="23">
                  <c:v>2.7294</c:v>
                </c:pt>
                <c:pt idx="24">
                  <c:v>2.8085</c:v>
                </c:pt>
                <c:pt idx="25">
                  <c:v>2.8855</c:v>
                </c:pt>
                <c:pt idx="26">
                  <c:v>2.9603999999999999</c:v>
                </c:pt>
                <c:pt idx="27">
                  <c:v>3.0335999999999999</c:v>
                </c:pt>
                <c:pt idx="28">
                  <c:v>3.1124000000000001</c:v>
                </c:pt>
                <c:pt idx="29">
                  <c:v>3.1977000000000002</c:v>
                </c:pt>
                <c:pt idx="30">
                  <c:v>3.2904</c:v>
                </c:pt>
                <c:pt idx="31">
                  <c:v>3.3917999999999999</c:v>
                </c:pt>
                <c:pt idx="32">
                  <c:v>3.5030000000000001</c:v>
                </c:pt>
                <c:pt idx="33">
                  <c:v>3.6259999999999999</c:v>
                </c:pt>
                <c:pt idx="34">
                  <c:v>3.6926000000000001</c:v>
                </c:pt>
                <c:pt idx="35">
                  <c:v>3.7629999999999999</c:v>
                </c:pt>
                <c:pt idx="36">
                  <c:v>3.9167000000000001</c:v>
                </c:pt>
                <c:pt idx="37">
                  <c:v>4.0010000000000003</c:v>
                </c:pt>
                <c:pt idx="38">
                  <c:v>4.0910000000000002</c:v>
                </c:pt>
              </c:numCache>
            </c:numRef>
          </c:xVal>
          <c:yVal>
            <c:numRef>
              <c:f>Sheet1!$Q$4:$Q$42</c:f>
              <c:numCache>
                <c:formatCode>General</c:formatCode>
                <c:ptCount val="39"/>
                <c:pt idx="0">
                  <c:v>6.0900000000000003E-2</c:v>
                </c:pt>
                <c:pt idx="1">
                  <c:v>5.3600000000000002E-2</c:v>
                </c:pt>
                <c:pt idx="2">
                  <c:v>4.5999999999999999E-2</c:v>
                </c:pt>
                <c:pt idx="3">
                  <c:v>3.8199999999999998E-2</c:v>
                </c:pt>
                <c:pt idx="4">
                  <c:v>2.0000000000000001E-4</c:v>
                </c:pt>
                <c:pt idx="5">
                  <c:v>3.6900000000000002E-2</c:v>
                </c:pt>
                <c:pt idx="6">
                  <c:v>9.6799999999999997E-2</c:v>
                </c:pt>
                <c:pt idx="7">
                  <c:v>0.13650000000000001</c:v>
                </c:pt>
                <c:pt idx="8">
                  <c:v>0.13969999999999999</c:v>
                </c:pt>
                <c:pt idx="9">
                  <c:v>0.1119</c:v>
                </c:pt>
                <c:pt idx="10">
                  <c:v>6.9400000000000003E-2</c:v>
                </c:pt>
                <c:pt idx="11">
                  <c:v>2.9700000000000001E-2</c:v>
                </c:pt>
                <c:pt idx="12">
                  <c:v>8.9999999999999998E-4</c:v>
                </c:pt>
                <c:pt idx="13">
                  <c:v>4.4400000000000002E-2</c:v>
                </c:pt>
                <c:pt idx="14">
                  <c:v>0.1094</c:v>
                </c:pt>
                <c:pt idx="15">
                  <c:v>0.1424</c:v>
                </c:pt>
                <c:pt idx="16">
                  <c:v>0.1249</c:v>
                </c:pt>
                <c:pt idx="17">
                  <c:v>7.46E-2</c:v>
                </c:pt>
                <c:pt idx="18">
                  <c:v>2.4199999999999999E-2</c:v>
                </c:pt>
                <c:pt idx="19">
                  <c:v>5.0000000000000001E-4</c:v>
                </c:pt>
                <c:pt idx="20">
                  <c:v>1.2200000000000001E-2</c:v>
                </c:pt>
                <c:pt idx="21">
                  <c:v>5.0700000000000002E-2</c:v>
                </c:pt>
                <c:pt idx="22">
                  <c:v>9.7000000000000003E-2</c:v>
                </c:pt>
                <c:pt idx="23">
                  <c:v>0.13170000000000001</c:v>
                </c:pt>
                <c:pt idx="24">
                  <c:v>0.14280000000000001</c:v>
                </c:pt>
                <c:pt idx="25">
                  <c:v>0.12790000000000001</c:v>
                </c:pt>
                <c:pt idx="26">
                  <c:v>9.4100000000000003E-2</c:v>
                </c:pt>
                <c:pt idx="27">
                  <c:v>5.3699999999999998E-2</c:v>
                </c:pt>
                <c:pt idx="28">
                  <c:v>1.6799999999999999E-2</c:v>
                </c:pt>
                <c:pt idx="29">
                  <c:v>0</c:v>
                </c:pt>
                <c:pt idx="30">
                  <c:v>1.67E-2</c:v>
                </c:pt>
                <c:pt idx="31">
                  <c:v>6.5799999999999997E-2</c:v>
                </c:pt>
                <c:pt idx="32">
                  <c:v>0.12239999999999999</c:v>
                </c:pt>
                <c:pt idx="33">
                  <c:v>0.1416</c:v>
                </c:pt>
                <c:pt idx="34">
                  <c:v>0.1255</c:v>
                </c:pt>
                <c:pt idx="35">
                  <c:v>9.2899999999999996E-2</c:v>
                </c:pt>
                <c:pt idx="36">
                  <c:v>1.54E-2</c:v>
                </c:pt>
                <c:pt idx="37">
                  <c:v>0</c:v>
                </c:pt>
                <c:pt idx="38">
                  <c:v>1.67E-2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C-46B2-85AD-B0D6962C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66528"/>
        <c:axId val="1578767776"/>
      </c:scatterChart>
      <c:valAx>
        <c:axId val="15787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67776"/>
        <c:crosses val="autoZero"/>
        <c:crossBetween val="midCat"/>
      </c:valAx>
      <c:valAx>
        <c:axId val="15787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Sheet1!$D$21:$D$27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121</c:v>
                </c:pt>
                <c:pt idx="4">
                  <c:v>169</c:v>
                </c:pt>
                <c:pt idx="5">
                  <c:v>225</c:v>
                </c:pt>
                <c:pt idx="6">
                  <c:v>361</c:v>
                </c:pt>
              </c:numCache>
            </c:numRef>
          </c:xVal>
          <c:yVal>
            <c:numRef>
              <c:f>Sheet1!$E$21:$E$27</c:f>
              <c:numCache>
                <c:formatCode>General</c:formatCode>
                <c:ptCount val="7"/>
                <c:pt idx="0">
                  <c:v>2.926951745920331E-9</c:v>
                </c:pt>
                <c:pt idx="1">
                  <c:v>1.6230953802993014E-8</c:v>
                </c:pt>
                <c:pt idx="2">
                  <c:v>2.3565122971254833E-9</c:v>
                </c:pt>
                <c:pt idx="3">
                  <c:v>45.84641026520422</c:v>
                </c:pt>
                <c:pt idx="4">
                  <c:v>237.85130577147333</c:v>
                </c:pt>
                <c:pt idx="5">
                  <c:v>461.83890237882503</c:v>
                </c:pt>
                <c:pt idx="6">
                  <c:v>1005.8570573786392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9-4F7A-AE3B-46A4D98E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6512"/>
        <c:axId val="2128782448"/>
      </c:scatterChart>
      <c:valAx>
        <c:axId val="1969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82448"/>
        <c:crosses val="autoZero"/>
        <c:crossBetween val="midCat"/>
      </c:valAx>
      <c:valAx>
        <c:axId val="2128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110490</xdr:rowOff>
    </xdr:from>
    <xdr:to>
      <xdr:col>12</xdr:col>
      <xdr:colOff>419100</xdr:colOff>
      <xdr:row>15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60960</xdr:colOff>
      <xdr:row>4</xdr:row>
      <xdr:rowOff>118110</xdr:rowOff>
    </xdr:from>
    <xdr:to>
      <xdr:col>27</xdr:col>
      <xdr:colOff>274320</xdr:colOff>
      <xdr:row>19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</xdr:colOff>
      <xdr:row>16</xdr:row>
      <xdr:rowOff>179070</xdr:rowOff>
    </xdr:from>
    <xdr:to>
      <xdr:col>12</xdr:col>
      <xdr:colOff>388620</xdr:colOff>
      <xdr:row>31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16" workbookViewId="0">
      <selection activeCell="C32" sqref="C32"/>
    </sheetView>
  </sheetViews>
  <sheetFormatPr defaultRowHeight="14.4" x14ac:dyDescent="0.3"/>
  <cols>
    <col min="3" max="3" width="13.77734375" customWidth="1"/>
    <col min="4" max="4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E1" t="s">
        <v>3</v>
      </c>
      <c r="O1" t="s">
        <v>6</v>
      </c>
      <c r="P1" t="s">
        <v>7</v>
      </c>
      <c r="Q1" s="3" t="s">
        <v>8</v>
      </c>
    </row>
    <row r="2" spans="1:17" x14ac:dyDescent="0.3">
      <c r="A2">
        <v>20</v>
      </c>
      <c r="B2">
        <v>2.7692000000000001</v>
      </c>
      <c r="C2">
        <f>ROUND(2*20/B2^2,4)</f>
        <v>5.2161999999999997</v>
      </c>
      <c r="D2">
        <f xml:space="preserve"> ROUND(4 * 20 * 0.0001 / B2^3,4)</f>
        <v>4.0000000000000002E-4</v>
      </c>
      <c r="E2">
        <v>-3</v>
      </c>
    </row>
    <row r="3" spans="1:17" x14ac:dyDescent="0.3">
      <c r="A3">
        <v>20</v>
      </c>
      <c r="B3">
        <v>2.8288000000000002</v>
      </c>
      <c r="C3">
        <f t="shared" ref="C3:C8" si="0">ROUND(2*20/B3^2,4)</f>
        <v>4.9987000000000004</v>
      </c>
      <c r="D3">
        <f t="shared" ref="D3:D8" si="1" xml:space="preserve"> ROUND(4 * 20 * 0.0001 / B3^3,4)</f>
        <v>4.0000000000000002E-4</v>
      </c>
      <c r="E3">
        <v>-2</v>
      </c>
      <c r="N3" t="s">
        <v>9</v>
      </c>
      <c r="O3" t="s">
        <v>0</v>
      </c>
      <c r="P3" t="s">
        <v>1</v>
      </c>
      <c r="Q3" t="s">
        <v>10</v>
      </c>
    </row>
    <row r="4" spans="1:17" x14ac:dyDescent="0.3">
      <c r="A4">
        <v>20</v>
      </c>
      <c r="B4">
        <v>2.8923000000000001</v>
      </c>
      <c r="C4">
        <f t="shared" si="0"/>
        <v>4.7816000000000001</v>
      </c>
      <c r="D4">
        <f t="shared" si="1"/>
        <v>2.9999999999999997E-4</v>
      </c>
      <c r="E4">
        <v>-1</v>
      </c>
      <c r="N4">
        <v>-3</v>
      </c>
      <c r="O4">
        <v>1</v>
      </c>
      <c r="P4">
        <v>0.61919999999999997</v>
      </c>
      <c r="Q4">
        <v>6.0900000000000003E-2</v>
      </c>
    </row>
    <row r="5" spans="1:17" x14ac:dyDescent="0.3">
      <c r="A5">
        <v>20</v>
      </c>
      <c r="B5">
        <v>2.9603999999999999</v>
      </c>
      <c r="C5">
        <f t="shared" si="0"/>
        <v>4.5640999999999998</v>
      </c>
      <c r="D5">
        <f t="shared" si="1"/>
        <v>2.9999999999999997E-4</v>
      </c>
      <c r="E5">
        <v>0</v>
      </c>
      <c r="N5">
        <v>-2</v>
      </c>
      <c r="O5">
        <v>1</v>
      </c>
      <c r="P5">
        <v>0.63249999999999995</v>
      </c>
      <c r="Q5">
        <v>5.3600000000000002E-2</v>
      </c>
    </row>
    <row r="6" spans="1:17" x14ac:dyDescent="0.3">
      <c r="A6">
        <v>20</v>
      </c>
      <c r="B6">
        <v>3.0335999999999999</v>
      </c>
      <c r="C6">
        <f t="shared" si="0"/>
        <v>4.3464999999999998</v>
      </c>
      <c r="D6">
        <f t="shared" si="1"/>
        <v>2.9999999999999997E-4</v>
      </c>
      <c r="E6">
        <v>1</v>
      </c>
      <c r="N6">
        <v>-1</v>
      </c>
      <c r="O6">
        <v>1</v>
      </c>
      <c r="P6">
        <v>0.64670000000000005</v>
      </c>
      <c r="Q6">
        <v>4.5999999999999999E-2</v>
      </c>
    </row>
    <row r="7" spans="1:17" x14ac:dyDescent="0.3">
      <c r="A7">
        <v>20</v>
      </c>
      <c r="B7">
        <v>3.1124000000000001</v>
      </c>
      <c r="C7">
        <f t="shared" si="0"/>
        <v>4.1292</v>
      </c>
      <c r="D7">
        <f t="shared" si="1"/>
        <v>2.9999999999999997E-4</v>
      </c>
      <c r="E7">
        <v>2</v>
      </c>
      <c r="N7">
        <v>0</v>
      </c>
      <c r="O7">
        <v>1</v>
      </c>
      <c r="P7">
        <v>0.66200000000000003</v>
      </c>
      <c r="Q7">
        <v>3.8199999999999998E-2</v>
      </c>
    </row>
    <row r="8" spans="1:17" x14ac:dyDescent="0.3">
      <c r="A8">
        <v>20</v>
      </c>
      <c r="B8">
        <v>3.1977000000000002</v>
      </c>
      <c r="C8">
        <f t="shared" si="0"/>
        <v>3.9119000000000002</v>
      </c>
      <c r="D8">
        <f t="shared" si="1"/>
        <v>2.0000000000000001E-4</v>
      </c>
      <c r="E8">
        <v>3</v>
      </c>
      <c r="N8">
        <v>0</v>
      </c>
      <c r="O8">
        <v>1.5</v>
      </c>
      <c r="P8">
        <v>0.81069999999999998</v>
      </c>
      <c r="Q8">
        <v>2.0000000000000001E-4</v>
      </c>
    </row>
    <row r="9" spans="1:17" x14ac:dyDescent="0.3">
      <c r="N9">
        <v>0</v>
      </c>
      <c r="O9">
        <v>2</v>
      </c>
      <c r="P9">
        <v>0.93620000000000003</v>
      </c>
      <c r="Q9">
        <v>3.6900000000000002E-2</v>
      </c>
    </row>
    <row r="10" spans="1:17" x14ac:dyDescent="0.3">
      <c r="A10" s="1" t="s">
        <v>4</v>
      </c>
      <c r="B10" s="2">
        <f>SLOPE(C2:C8, E2:E8) * 1.5 * -1</f>
        <v>0.32608928571428569</v>
      </c>
      <c r="N10">
        <v>0</v>
      </c>
      <c r="O10">
        <v>2.5</v>
      </c>
      <c r="P10">
        <v>1.0467</v>
      </c>
      <c r="Q10">
        <v>9.6799999999999997E-2</v>
      </c>
    </row>
    <row r="11" spans="1:17" x14ac:dyDescent="0.3">
      <c r="A11" t="s">
        <v>5</v>
      </c>
      <c r="B11">
        <f>(C5-9.81)*(-B10/1.5)^-1</f>
        <v>24.13096763594546</v>
      </c>
      <c r="N11">
        <v>0</v>
      </c>
      <c r="O11">
        <v>3</v>
      </c>
      <c r="P11">
        <v>1.1466000000000001</v>
      </c>
      <c r="Q11">
        <v>0.13650000000000001</v>
      </c>
    </row>
    <row r="12" spans="1:17" x14ac:dyDescent="0.3">
      <c r="N12">
        <v>0</v>
      </c>
      <c r="O12">
        <v>3.5</v>
      </c>
      <c r="P12">
        <v>1.2383999999999999</v>
      </c>
      <c r="Q12">
        <v>0.13969999999999999</v>
      </c>
    </row>
    <row r="13" spans="1:17" x14ac:dyDescent="0.3">
      <c r="N13">
        <v>0</v>
      </c>
      <c r="O13">
        <v>4</v>
      </c>
      <c r="P13">
        <v>1.3239000000000001</v>
      </c>
      <c r="Q13">
        <v>0.1119</v>
      </c>
    </row>
    <row r="14" spans="1:17" x14ac:dyDescent="0.3">
      <c r="N14">
        <v>0</v>
      </c>
      <c r="O14">
        <v>4.5</v>
      </c>
      <c r="P14">
        <v>1.4043000000000001</v>
      </c>
      <c r="Q14">
        <v>6.9400000000000003E-2</v>
      </c>
    </row>
    <row r="15" spans="1:17" x14ac:dyDescent="0.3">
      <c r="N15">
        <v>0</v>
      </c>
      <c r="O15">
        <v>5</v>
      </c>
      <c r="P15">
        <v>1.4802</v>
      </c>
      <c r="Q15">
        <v>2.9700000000000001E-2</v>
      </c>
    </row>
    <row r="16" spans="1:17" x14ac:dyDescent="0.3">
      <c r="N16">
        <v>0</v>
      </c>
      <c r="O16">
        <v>6</v>
      </c>
      <c r="P16">
        <v>1.6214999999999999</v>
      </c>
      <c r="Q16">
        <v>8.9999999999999998E-4</v>
      </c>
    </row>
    <row r="17" spans="1:22" x14ac:dyDescent="0.3">
      <c r="A17" t="s">
        <v>17</v>
      </c>
      <c r="B17">
        <f>9.81 -B10/1.5 *B11</f>
        <v>4.5640999999999998</v>
      </c>
      <c r="N17">
        <v>0</v>
      </c>
      <c r="O17">
        <v>7</v>
      </c>
      <c r="P17">
        <v>1.7514000000000001</v>
      </c>
      <c r="Q17">
        <v>4.4400000000000002E-2</v>
      </c>
    </row>
    <row r="18" spans="1:22" x14ac:dyDescent="0.3">
      <c r="A18" t="s">
        <v>18</v>
      </c>
      <c r="B18">
        <v>20</v>
      </c>
      <c r="N18">
        <v>0</v>
      </c>
      <c r="O18">
        <v>8</v>
      </c>
      <c r="P18">
        <v>1.8723000000000001</v>
      </c>
      <c r="Q18">
        <v>0.1094</v>
      </c>
    </row>
    <row r="19" spans="1:22" x14ac:dyDescent="0.3">
      <c r="N19">
        <v>0</v>
      </c>
      <c r="O19">
        <v>9</v>
      </c>
      <c r="P19">
        <v>1.9859</v>
      </c>
      <c r="Q19">
        <v>0.1424</v>
      </c>
    </row>
    <row r="20" spans="1:22" x14ac:dyDescent="0.3">
      <c r="A20" t="s">
        <v>1</v>
      </c>
      <c r="B20" t="s">
        <v>16</v>
      </c>
      <c r="C20" t="s">
        <v>19</v>
      </c>
      <c r="D20" t="s">
        <v>21</v>
      </c>
      <c r="E20" t="s">
        <v>20</v>
      </c>
      <c r="N20">
        <v>0</v>
      </c>
      <c r="O20">
        <v>10</v>
      </c>
      <c r="P20">
        <v>2.0933000000000002</v>
      </c>
      <c r="Q20">
        <v>0.1249</v>
      </c>
    </row>
    <row r="21" spans="1:22" x14ac:dyDescent="0.3">
      <c r="A21">
        <v>3.1876000000000002</v>
      </c>
      <c r="B21">
        <v>1</v>
      </c>
      <c r="C21">
        <f>-$B$17*A21+B21+SQRT(B21^2+2*20*$B$17)</f>
        <v>5.4101310020371329E-5</v>
      </c>
      <c r="D21">
        <f t="shared" ref="D21:E27" si="2">B21^2</f>
        <v>1</v>
      </c>
      <c r="E21">
        <f t="shared" si="2"/>
        <v>2.926951745920331E-9</v>
      </c>
      <c r="N21">
        <v>0</v>
      </c>
      <c r="O21">
        <v>11</v>
      </c>
      <c r="P21">
        <v>2.1955</v>
      </c>
      <c r="Q21">
        <v>7.46E-2</v>
      </c>
    </row>
    <row r="22" spans="1:22" x14ac:dyDescent="0.3">
      <c r="A22">
        <v>3.4308999999999998</v>
      </c>
      <c r="B22">
        <v>2</v>
      </c>
      <c r="C22">
        <f t="shared" ref="C22:C27" si="3">-$B$17*A22+B22+SQRT(B22^2+2*20*$B$17)</f>
        <v>-1.2740076060602235E-4</v>
      </c>
      <c r="D22">
        <f t="shared" si="2"/>
        <v>4</v>
      </c>
      <c r="E22">
        <f t="shared" si="2"/>
        <v>1.6230953802993014E-8</v>
      </c>
      <c r="N22">
        <v>0</v>
      </c>
      <c r="O22">
        <v>12</v>
      </c>
      <c r="P22">
        <v>2.2930999999999999</v>
      </c>
      <c r="Q22">
        <v>2.4199999999999999E-2</v>
      </c>
    </row>
    <row r="23" spans="1:22" x14ac:dyDescent="0.3">
      <c r="A23">
        <v>3.6898</v>
      </c>
      <c r="B23">
        <v>3</v>
      </c>
      <c r="C23">
        <f t="shared" si="3"/>
        <v>4.8543921320032268E-5</v>
      </c>
      <c r="D23">
        <f t="shared" si="2"/>
        <v>9</v>
      </c>
      <c r="E23">
        <f t="shared" si="2"/>
        <v>2.3565122971254833E-9</v>
      </c>
      <c r="N23">
        <v>0</v>
      </c>
      <c r="O23">
        <v>13</v>
      </c>
      <c r="P23">
        <v>2.3868</v>
      </c>
      <c r="Q23">
        <v>5.0000000000000001E-4</v>
      </c>
      <c r="S23" t="s">
        <v>11</v>
      </c>
      <c r="T23">
        <v>7.85</v>
      </c>
    </row>
    <row r="24" spans="1:22" x14ac:dyDescent="0.3">
      <c r="A24">
        <v>4.7439999999999998</v>
      </c>
      <c r="B24">
        <v>11</v>
      </c>
      <c r="C24">
        <f t="shared" si="3"/>
        <v>6.7709977304090287</v>
      </c>
      <c r="D24">
        <f t="shared" si="2"/>
        <v>121</v>
      </c>
      <c r="E24">
        <f t="shared" si="2"/>
        <v>45.84641026520422</v>
      </c>
      <c r="N24">
        <v>0</v>
      </c>
      <c r="O24">
        <v>14</v>
      </c>
      <c r="P24">
        <v>2.4769000000000001</v>
      </c>
      <c r="Q24">
        <v>1.2200000000000001E-2</v>
      </c>
      <c r="S24" t="s">
        <v>12</v>
      </c>
      <c r="T24">
        <v>0.1424</v>
      </c>
      <c r="U24" t="s">
        <v>13</v>
      </c>
      <c r="V24">
        <f>T24*(B10/1.5)^-1 * 7.85^2 * 0.5</f>
        <v>20.18245703959257</v>
      </c>
    </row>
    <row r="25" spans="1:22" x14ac:dyDescent="0.3">
      <c r="A25">
        <v>3.5773999999999999</v>
      </c>
      <c r="B25">
        <v>13</v>
      </c>
      <c r="C25">
        <f t="shared" si="3"/>
        <v>15.422428659957333</v>
      </c>
      <c r="D25">
        <f t="shared" si="2"/>
        <v>169</v>
      </c>
      <c r="E25">
        <f t="shared" si="2"/>
        <v>237.85130577147333</v>
      </c>
      <c r="N25">
        <v>0</v>
      </c>
      <c r="O25">
        <v>15</v>
      </c>
      <c r="P25">
        <v>2.5638000000000001</v>
      </c>
      <c r="Q25">
        <v>5.0700000000000002E-2</v>
      </c>
      <c r="S25" t="s">
        <v>3</v>
      </c>
      <c r="T25" t="s">
        <v>0</v>
      </c>
    </row>
    <row r="26" spans="1:22" x14ac:dyDescent="0.3">
      <c r="A26">
        <v>3.0011999999999999</v>
      </c>
      <c r="B26">
        <v>15</v>
      </c>
      <c r="C26">
        <f t="shared" si="3"/>
        <v>21.490437463644732</v>
      </c>
      <c r="D26">
        <f t="shared" si="2"/>
        <v>225</v>
      </c>
      <c r="E26">
        <f t="shared" si="2"/>
        <v>461.83890237882503</v>
      </c>
      <c r="N26">
        <v>0</v>
      </c>
      <c r="O26">
        <v>16</v>
      </c>
      <c r="P26">
        <v>2.6478999999999999</v>
      </c>
      <c r="Q26">
        <v>9.7000000000000003E-2</v>
      </c>
      <c r="S26">
        <v>0</v>
      </c>
      <c r="T26">
        <v>9</v>
      </c>
      <c r="U26">
        <v>1.9859</v>
      </c>
      <c r="V26">
        <v>0.1424</v>
      </c>
    </row>
    <row r="27" spans="1:22" x14ac:dyDescent="0.3">
      <c r="A27">
        <v>2.3222999999999998</v>
      </c>
      <c r="B27">
        <v>19</v>
      </c>
      <c r="C27">
        <f t="shared" si="3"/>
        <v>31.715249602969219</v>
      </c>
      <c r="D27">
        <f t="shared" si="2"/>
        <v>361</v>
      </c>
      <c r="E27">
        <f t="shared" si="2"/>
        <v>1005.8570573786392</v>
      </c>
      <c r="N27">
        <v>0</v>
      </c>
      <c r="O27">
        <v>17</v>
      </c>
      <c r="P27">
        <v>2.7294</v>
      </c>
      <c r="Q27">
        <v>0.13170000000000001</v>
      </c>
    </row>
    <row r="28" spans="1:22" x14ac:dyDescent="0.3">
      <c r="N28">
        <v>0</v>
      </c>
      <c r="O28">
        <v>18</v>
      </c>
      <c r="P28">
        <v>2.8085</v>
      </c>
      <c r="Q28">
        <v>0.14280000000000001</v>
      </c>
      <c r="S28" s="2" t="s">
        <v>14</v>
      </c>
      <c r="T28" s="2">
        <v>31.5</v>
      </c>
    </row>
    <row r="29" spans="1:22" x14ac:dyDescent="0.3">
      <c r="N29">
        <v>0</v>
      </c>
      <c r="O29">
        <v>19</v>
      </c>
      <c r="P29">
        <v>2.8855</v>
      </c>
      <c r="Q29">
        <v>0.12790000000000001</v>
      </c>
      <c r="S29" s="2" t="s">
        <v>15</v>
      </c>
      <c r="T29" s="2">
        <v>39.9</v>
      </c>
    </row>
    <row r="30" spans="1:22" x14ac:dyDescent="0.3">
      <c r="N30">
        <v>0</v>
      </c>
      <c r="O30">
        <v>20</v>
      </c>
      <c r="P30">
        <v>2.9603999999999999</v>
      </c>
      <c r="Q30">
        <v>9.4100000000000003E-2</v>
      </c>
    </row>
    <row r="31" spans="1:22" x14ac:dyDescent="0.3">
      <c r="N31">
        <v>1</v>
      </c>
      <c r="O31">
        <v>20</v>
      </c>
      <c r="P31">
        <v>3.0335999999999999</v>
      </c>
      <c r="Q31">
        <v>5.3699999999999998E-2</v>
      </c>
    </row>
    <row r="32" spans="1:22" x14ac:dyDescent="0.3">
      <c r="N32">
        <v>2</v>
      </c>
      <c r="O32">
        <v>20</v>
      </c>
      <c r="P32">
        <v>3.1124000000000001</v>
      </c>
      <c r="Q32">
        <v>1.6799999999999999E-2</v>
      </c>
    </row>
    <row r="33" spans="14:17" x14ac:dyDescent="0.3">
      <c r="N33">
        <v>3</v>
      </c>
      <c r="O33">
        <v>20</v>
      </c>
      <c r="P33">
        <v>3.1977000000000002</v>
      </c>
      <c r="Q33">
        <v>0</v>
      </c>
    </row>
    <row r="34" spans="14:17" x14ac:dyDescent="0.3">
      <c r="N34">
        <v>4</v>
      </c>
      <c r="O34">
        <v>20</v>
      </c>
      <c r="P34">
        <v>3.2904</v>
      </c>
      <c r="Q34">
        <v>1.67E-2</v>
      </c>
    </row>
    <row r="35" spans="14:17" x14ac:dyDescent="0.3">
      <c r="N35">
        <v>5</v>
      </c>
      <c r="O35">
        <v>20</v>
      </c>
      <c r="P35">
        <v>3.3917999999999999</v>
      </c>
      <c r="Q35">
        <v>6.5799999999999997E-2</v>
      </c>
    </row>
    <row r="36" spans="14:17" x14ac:dyDescent="0.3">
      <c r="N36">
        <v>6</v>
      </c>
      <c r="O36">
        <v>20</v>
      </c>
      <c r="P36">
        <v>3.5030000000000001</v>
      </c>
      <c r="Q36">
        <v>0.12239999999999999</v>
      </c>
    </row>
    <row r="37" spans="14:17" x14ac:dyDescent="0.3">
      <c r="N37">
        <v>7</v>
      </c>
      <c r="O37">
        <v>20</v>
      </c>
      <c r="P37">
        <v>3.6259999999999999</v>
      </c>
      <c r="Q37">
        <v>0.1416</v>
      </c>
    </row>
    <row r="38" spans="14:17" x14ac:dyDescent="0.3">
      <c r="N38">
        <v>7.5</v>
      </c>
      <c r="O38">
        <v>20</v>
      </c>
      <c r="P38">
        <v>3.6926000000000001</v>
      </c>
      <c r="Q38">
        <v>0.1255</v>
      </c>
    </row>
    <row r="39" spans="14:17" x14ac:dyDescent="0.3">
      <c r="N39">
        <v>8</v>
      </c>
      <c r="O39">
        <v>20</v>
      </c>
      <c r="P39">
        <v>3.7629999999999999</v>
      </c>
      <c r="Q39">
        <v>9.2899999999999996E-2</v>
      </c>
    </row>
    <row r="40" spans="14:17" x14ac:dyDescent="0.3">
      <c r="N40">
        <v>9</v>
      </c>
      <c r="O40">
        <v>20</v>
      </c>
      <c r="P40">
        <v>3.9167000000000001</v>
      </c>
      <c r="Q40">
        <v>1.54E-2</v>
      </c>
    </row>
    <row r="41" spans="14:17" x14ac:dyDescent="0.3">
      <c r="N41">
        <v>9.5</v>
      </c>
      <c r="O41">
        <v>20</v>
      </c>
      <c r="P41">
        <v>4.0010000000000003</v>
      </c>
      <c r="Q41">
        <v>0</v>
      </c>
    </row>
    <row r="42" spans="14:17" x14ac:dyDescent="0.3">
      <c r="N42">
        <v>10</v>
      </c>
      <c r="O42">
        <v>20</v>
      </c>
      <c r="P42">
        <v>4.0910000000000002</v>
      </c>
      <c r="Q42">
        <v>1.67E-2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</dc:creator>
  <cp:lastModifiedBy>TUF</cp:lastModifiedBy>
  <dcterms:created xsi:type="dcterms:W3CDTF">2022-08-22T07:25:11Z</dcterms:created>
  <dcterms:modified xsi:type="dcterms:W3CDTF">2023-07-13T08:28:12Z</dcterms:modified>
</cp:coreProperties>
</file>