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review dataset" sheetId="1" r:id="rId4"/>
    <sheet state="visible" name="Facilities in Set" sheetId="2" r:id="rId5"/>
  </sheets>
  <definedNames/>
  <calcPr/>
  <extLst>
    <ext uri="GoogleSheetsCustomDataVersion1">
      <go:sheetsCustomData xmlns:go="http://customooxmlschemas.google.com/" r:id="rId6" roundtripDataSignature="AMtx7miCS3Yf6w2YVGioELH9lliTBBhguA=="/>
    </ext>
  </extLst>
</workbook>
</file>

<file path=xl/sharedStrings.xml><?xml version="1.0" encoding="utf-8"?>
<sst xmlns="http://schemas.openxmlformats.org/spreadsheetml/2006/main" count="7996" uniqueCount="1952">
  <si>
    <t>name</t>
  </si>
  <si>
    <t>locality</t>
  </si>
  <si>
    <t>state</t>
  </si>
  <si>
    <t>address</t>
  </si>
  <si>
    <t>rating</t>
  </si>
  <si>
    <t>text</t>
  </si>
  <si>
    <t>Cost</t>
  </si>
  <si>
    <t>Service</t>
  </si>
  <si>
    <t>Effectiveness</t>
  </si>
  <si>
    <t>Dr. Jeyarajah S. @ Psychiatrists (Mental Illness Specialists)</t>
  </si>
  <si>
    <t>Johor Bahru</t>
  </si>
  <si>
    <t>Johor</t>
  </si>
  <si>
    <t>1st Floor, &lt;span class="street-address"&gt;52-01, Jalan Persiaran Susur Larkin Perdana 2&lt;/span&gt;, &lt;span class="extended-address"&gt;Taman Larkin Perdana&lt;/span&gt;, &lt;span class="postal-code"&gt;80350&lt;/span&gt; &lt;span class="locality"&gt;Johor Bahru&lt;/span&gt;, &lt;span class="region"&gt;Johor&lt;/span&gt;, &lt;span class="country-name"&gt;Malaysia&lt;/span&gt;</t>
  </si>
  <si>
    <t>Dr Jeyarajah is experienced and kind. He’s probably the best psychiatrist in JB. He even helped coach the young psychiatrists during his consultation with the patients. The new nurses have done a great job in making the clinic cozier and welcoming. Strongly recommended 😊👍🏻</t>
  </si>
  <si>
    <t>Dr is nice and patient, he listened to your problems patiently and choose the most suitable method and medication as your treatment. The price was reasonable too. Will keep follow up in this clinic</t>
  </si>
  <si>
    <t>At first I was very reluctant and scared to see a psychiatrist, but visiting Dr Jeyarajah was one of the best decision I've made, I'm able to function again as a human being. He's a kind good man and also gives affordable prices. thank you so much, I am forever grateful :')</t>
  </si>
  <si>
    <t>My experience with this doctor help me by giving me med that makes me feel more calm and I don't get panic attack as frequently as before. Do recommend those who seek help.</t>
  </si>
  <si>
    <t>Dr.Jeya is my second psychiatrist, and I find him better than my former one. He listens to my concerns and pains, and I think that's how a psychiatrist should be to have an accurate diagnosis. I have taken the new medication he prescribed, and I find that the medicines help me with little or no downside. Dr.Jeya's clinic may not be fully furnished, but it's well cleaned. The only con is that he always seems not available in the afternoon after 12pm, nurses claimed that he is visiting other patients outside the clinic.
Further updates after 3 visits:
I have IED + depression, the medicine given to me by my previous psychiatrist other than being costly, they does not help but in fact giving side effects. So, I have Dr.Jeya to re-diagnose my illness, and after 6 weeks of taking the medicine prescribed by him, I am alive again. I managed to have my life back on track, myself &amp; my family is so greatful to have  Dr.Jeya as my psychiatrist.
From my personal experience that have took me a year to find out, if you are having doubts about your existing psychiatrist or medicine, it's better to have another psychiatrist to re-diagnose your case.
Dr.Jeya's charges are so friendly that seeing a psychiatrist is no longer available for the rich only.</t>
  </si>
  <si>
    <t>Chan Specialist Clinic</t>
  </si>
  <si>
    <t>&lt;span class="street-address"&gt;99, Jalan Keris 1&lt;/span&gt;, &lt;span class="extended-address"&gt;Taman Sri Tebrau&lt;/span&gt;, &lt;span class="postal-code"&gt;80050&lt;/span&gt; &lt;span class="locality"&gt;Johor Bahru&lt;/span&gt;, &lt;span class="region"&gt;Johor&lt;/span&gt;, &lt;span class="country-name"&gt;Malaysia&lt;/span&gt;</t>
  </si>
  <si>
    <t>lousy doctor no compassion, make me come all the way from Singapore for nothing already made appointment but rejects patients at the door 👎👎👎</t>
  </si>
  <si>
    <t>Very unprofessional and pathetic. Will not recommend to anyone. Wonder where he qualified from. Think he needs a shrink himself. Heard shrinks land up institutionalised themselves and think he’s leading there.</t>
  </si>
  <si>
    <t>Dr Chan has no patience. I regretted seeing him. Perhaps he only cares for getting more money from patients. Please go to other Psychiatrists, like Dr Jeyarajah near Larkin.</t>
  </si>
  <si>
    <t>If you choose to be a doctor, especially a psychiatrist , u must always prepare listening to the patients. Explain the things clearly and b patient. Otherwise just quit, close the clinic dun make patients suffer more.</t>
  </si>
  <si>
    <t>Unprofessional and didn’t giv any patience to listen.</t>
  </si>
  <si>
    <t>Hospital Permai Johor Bahru</t>
  </si>
  <si>
    <t>&lt;span class="street-address"&gt;Persiaran Kempas Baru&lt;/span&gt;, &lt;span class="extended-address"&gt;Kempas Banjaran&lt;/span&gt;, &lt;span class="postal-code"&gt;81200&lt;/span&gt; &lt;span class="locality"&gt;Johor Bahru&lt;/span&gt;, &lt;span class="region"&gt;Johor&lt;/span&gt;, &lt;span class="country-name"&gt;Malaysia&lt;/span&gt;</t>
  </si>
  <si>
    <t>Ppv covid 19 center</t>
  </si>
  <si>
    <t>Good hospital.👍🏻</t>
  </si>
  <si>
    <t>Any of the problem happend regarding by the problem they have and cannot settle,they can bring the pation for Doctor appoinment with the Date.</t>
  </si>
  <si>
    <t>May covid-19 go away</t>
  </si>
  <si>
    <t>Easy to use</t>
  </si>
  <si>
    <t>Klinik Pakar Jimmy</t>
  </si>
  <si>
    <t>&lt;span class="street-address"&gt;Jalan Harimau Tarum&lt;/span&gt;, &lt;span class="extended-address"&gt;Taman Abad&lt;/span&gt;, &lt;span class="postal-code"&gt;80300&lt;/span&gt; &lt;span class="locality"&gt;Johor Bahru&lt;/span&gt;, &lt;span class="region"&gt;Johor&lt;/span&gt;, &lt;span class="country-name"&gt;Malaysia&lt;/span&gt;</t>
  </si>
  <si>
    <t>Great doctor, reasonable and sound advice.</t>
  </si>
  <si>
    <t>If can, I will give zero star! Worst experience with this kind of horibble attitude from this doctor (full of threatening sound). Only consultantion fee is about rm 200 without any medicine. He had relocated to city plaza.</t>
  </si>
  <si>
    <t>Doctors and nurses have no sense of responsibility! The clinic did not open without notifying the patient, and the phone could not be reached! Didn't say when to open it!</t>
  </si>
  <si>
    <t>Bad, doctor can't do it! 180. I didn't take the medicine, and I had to go to the hospital for an examination</t>
  </si>
  <si>
    <t>Arquila ժՏʍ-ѵ Psychology Consultant</t>
  </si>
  <si>
    <t>&lt;span class="street-address"&gt;2, Jalan Mata Kucing&lt;/span&gt;, &lt;span class="extended-address"&gt;Kampung Pasir&lt;/span&gt;, &lt;span class="postal-code"&gt;81200&lt;/span&gt; &lt;span class="locality"&gt;Johor Bahru&lt;/span&gt;, &lt;span class="region"&gt;Johor&lt;/span&gt;, &lt;span class="country-name"&gt;Malaysia&lt;/span&gt;</t>
  </si>
  <si>
    <t>I don’t have much experience when it comes to psychologist, but I can say for sure that Miss Arquila is the best at what she’s doing. She truly cares for all her patient and is more than willing to go above and beyond to help them. Every session with her is always comfortable as she’s not judgemental and she doesn’t invalidate my experiences and feelings. Miss Arquila is a very empathetic person, it was never a problem for me to open up or reach out to her for help. Most importantly is that she maintains professionalism at the highest level. For someone that struggles with social anxiety at times, I find her professionalism to be very helpful. Getting her consultation will not be a waste in any way. It is honestly so worth it for your mental health.</t>
  </si>
  <si>
    <t>I could not describe it in words how grateful I am to actually have her as my therapist. She has been so so helpful in my mental health recovering journey and I couldnt ask for more. She validates my feelings and makes me see things in different perspective. 11/10 recommend 🤣❤️</t>
  </si>
  <si>
    <t xml:space="preserve">honestly she’s basically the best.Dr really help me to improve my life and calm my mental illness.And it’s nice to reach someone for help.She’s like my best friend after I reached for help </t>
  </si>
  <si>
    <t>At the end of my sixth session with the therapist,  I feel calmer and can handle my anxiety better than before. The therapist always assure me that what i feel is not wrong. She validate my feeling. Totally recommended.  You will not feel alone in your journey to get better.</t>
  </si>
  <si>
    <t>Her service is very great and recommended. She heard my expression of feelings thoroughly and answered all my enquiries about my sickness. At the end of the day, i found my way to live on my life because of her help 👍👍</t>
  </si>
  <si>
    <t>Klinik Kaunseling Penawar</t>
  </si>
  <si>
    <t>&lt;span class="street-address"&gt;125, Jalan Perisai&lt;/span&gt;, &lt;span class="extended-address"&gt;Taman Sri Tebrau&lt;/span&gt;, &lt;span class="postal-code"&gt;80500&lt;/span&gt; &lt;span class="locality"&gt;Johor Bahru&lt;/span&gt;, &lt;span class="region"&gt;Johor&lt;/span&gt;, &lt;span class="country-name"&gt;Malaysia&lt;/span&gt;</t>
  </si>
  <si>
    <t>I'm looking for Dr. Ramly's new clinic. Is it still there or is it gone.</t>
  </si>
  <si>
    <t>Klinik Dr. Mahmud Jb</t>
  </si>
  <si>
    <t>&lt;span class="street-address"&gt;83F, Jalan Trus&lt;/span&gt;, &lt;span class="extended-address"&gt;Bandar Johor Bahru&lt;/span&gt;, &lt;span class="postal-code"&gt;80000&lt;/span&gt; &lt;span class="locality"&gt;Johor Bahru&lt;/span&gt;, &lt;span class="region"&gt;Johor&lt;/span&gt;, &lt;span class="country-name"&gt;Malaysia&lt;/span&gt;</t>
  </si>
  <si>
    <t>Very good DR</t>
  </si>
  <si>
    <t>This clinic is a God send for those with opiods afflictions. With simple and hassle free procedure AND affordable price for replacement therapy, we are most grateful to you Dr.Mahmud. God Bless You and staffs. Selamat Hari Hari. + Hari Raya.</t>
  </si>
  <si>
    <t>Very informative and helpful, price also reasonable.</t>
  </si>
  <si>
    <t>General Practitioner and addiction treatment centre with counseling. Friendly staff dan nurses with experience Doktor Incharge.</t>
  </si>
  <si>
    <t>Specialist in drug rehab...</t>
  </si>
  <si>
    <t>Lsy Healthcare</t>
  </si>
  <si>
    <t>Ulu Tiram</t>
  </si>
  <si>
    <t>&lt;span class="street-address"&gt;19, Jalan Tanjong 3&lt;/span&gt;, &lt;span class="extended-address"&gt;Taman Desa Cemerlang&lt;/span&gt;, &lt;span class="postal-code"&gt;81800&lt;/span&gt; &lt;span class="locality"&gt;Ulu Tiram&lt;/span&gt;, &lt;span class="region"&gt;Johor&lt;/span&gt;, &lt;span class="country-name"&gt;Malaysia&lt;/span&gt;</t>
  </si>
  <si>
    <t>Professional and expert therapist provide excellent therapy.</t>
  </si>
  <si>
    <t>Soul Garden Counselling</t>
  </si>
  <si>
    <t>&lt;span class="street-address"&gt;4-02, Jalan Setia Tropika 1/24&lt;/span&gt;, &lt;span class="extended-address"&gt;Taman Setia Tropika&lt;/span&gt;, &lt;span class="postal-code"&gt;81200&lt;/span&gt; &lt;span class="locality"&gt;Johor Bahru&lt;/span&gt;, &lt;span class="region"&gt;Johor&lt;/span&gt;, &lt;span class="country-name"&gt;Malaysia&lt;/span&gt;</t>
  </si>
  <si>
    <t>Seldom write review, but this time would express my gratitude towards Ms Yeoh. Appreciate admin Ms Yeoh for picking up the phone and answering all my doubt last night although it was shown that is a rest day in the centre. But really thankful for Ms Yeoh because of her  understanding and thoughtful for willing to answer my doubts of related questions, then only i know psychiatrist and counsellor is a different thing and how was counselling service function and clear my doubt of whether i should make a move or not, she is indeed encouraging. And I really feel ease even a short 20 min conversation with her.
She touched my heart, deep inside, understanding my concern as a mother and hardships of being a full time woman. Will have a chat with my son and make appointment with this centre soon after.  Salute for this centre, the admin is professional enough to handle my emotion. Looking forward to meet the counsellor.
Side note: This centre require an appointment in order to meet the counsellor( meanwhile is not a call centre service).</t>
  </si>
  <si>
    <t>Went to visit last week. I feel much more better right now. Counsellor is very helpful, listen to me even when I cry so hard, yet could understand my situation and figure out what I did not say. Experience in handling my situation. Thank you for the listening ear.
Suggest to those who want to go for counselling session, make appointment earlier (maybe day before) as I call it that day and asked for immediate appointment, but they are a full schedule on that day already, so arrange me on the other days. But still overall very satisfy for their understanding and try to arrange fastest slot for me.</t>
  </si>
  <si>
    <t>Good service</t>
  </si>
  <si>
    <t>Very empathetic and supportive counselor. My brother seems to improve a lot after attending few session.  But they might to service the aircon over there, feel quite hot in the afternoon.</t>
  </si>
  <si>
    <t>Inexperience in dealing with University student case. We didn't feel helpful after all.</t>
  </si>
  <si>
    <t>Tan Children's Clinic</t>
  </si>
  <si>
    <t>2nd Floor, Komplek Tun Abdul Razak, &lt;span class="street-address"&gt;Jalan Wong Ah Fook&lt;/span&gt;, &lt;span class="extended-address"&gt;Bandar Johor Bahru&lt;/span&gt;, &lt;span class="postal-code"&gt;80000&lt;/span&gt; &lt;span class="locality"&gt;Johor Bahru&lt;/span&gt;, &lt;span class="region"&gt;Johor&lt;/span&gt;, &lt;span class="country-name"&gt;Malaysia&lt;/span&gt;</t>
  </si>
  <si>
    <t>Very good and experienced doctor</t>
  </si>
  <si>
    <t>Orchid Family Polyclinic</t>
  </si>
  <si>
    <t>&lt;span class="street-address"&gt;50, Jalan Serampang&lt;/span&gt;, &lt;span class="extended-address"&gt;Taman Pelangi&lt;/span&gt;, &lt;span class="postal-code"&gt;80400&lt;/span&gt; &lt;span class="locality"&gt;Johor Bahru&lt;/span&gt;, &lt;span class="region"&gt;Johor&lt;/span&gt;, &lt;span class="country-name"&gt;Malaysia&lt;/span&gt;</t>
  </si>
  <si>
    <t>Get my vaccination here , nurse and doctor super friendly,very patient to explain and answer questions 👍</t>
  </si>
  <si>
    <t>Came here for my daughter's second covid shot. Nice, cleaned and quiet place. The environment does not feel like typical clinics.</t>
  </si>
  <si>
    <t>Dr Henry is kind, knowledgeable, patient, courteous and forthright. He explains all options thoroughly and in layman terms. The clinic is located conveniently near the customs and there are even reserved parking lots for emergencies. I would recommend Orchid Family Polyclinic in a heartbeat.</t>
  </si>
  <si>
    <t>The doctor and staff are very friendly, kind and patient. The environment was also very comfortable that made me almost fall asleep 🤣It's a great experience although I was injured 😆</t>
  </si>
  <si>
    <t>Friendly staff, comfortable environment and above all, great doctors to help diagnose and treat my illness when I'm under the weather. Overall, nothing short of a seamless experience here. Keep up the good work, Orchid Family Polyclinic team!</t>
  </si>
  <si>
    <t>Columbia Asia Hospital - Iskandar Puteri</t>
  </si>
  <si>
    <t>Nusajaya</t>
  </si>
  <si>
    <t>&lt;span class="street-address"&gt;Persiaran Afiat&lt;/span&gt;, &lt;span class="extended-address"&gt;Taman Kesihatan Afiat&lt;/span&gt;, &lt;span class="postal-code"&gt;79250&lt;/span&gt; &lt;span class="locality"&gt;Nusajaya&lt;/span&gt;, &lt;span class="region"&gt;Johor&lt;/span&gt;, &lt;span class="country-name"&gt;Malaysia&lt;/span&gt;</t>
  </si>
  <si>
    <t>Service ok, doctor is professional.</t>
  </si>
  <si>
    <t>. Colombia Asia Iskandar Puteri is among the best private hospitals. Dr Dimit treated me and made sure I received the right treatment and explained it clearly. The staff and nurses are truly nice and friendly. I was monitored well! Overall, I am pleased with the service.</t>
  </si>
  <si>
    <t>Good service.
Fast response.
Systematic system in place.
All staffs response politely.</t>
  </si>
  <si>
    <t>Pharmacy service very excellent... Explain well. Easy to understand</t>
  </si>
  <si>
    <t>Visiting Colombia Asia Hospital for my booster Dose… Waw!! Very good specialist Services.. great and Thank you very much</t>
  </si>
  <si>
    <t>KPJ Johor Specialist Hospital</t>
  </si>
  <si>
    <t>&lt;span class="street-address"&gt;39B, Jalan Abdul Samad&lt;/span&gt;, &lt;span class="extended-address"&gt;Kolam Ayer&lt;/span&gt;, &lt;span class="postal-code"&gt;80100&lt;/span&gt; &lt;span class="locality"&gt;Johor Bahru&lt;/span&gt;, &lt;span class="region"&gt;Johor&lt;/span&gt;, &lt;span class="country-name"&gt;Malaysia&lt;/span&gt;</t>
  </si>
  <si>
    <t>This was hell place ..since they give the appointment date on 11.30am..i been here from 11.15 wth hell parking service .I been waiting here 1hr.30minutes...and the receptionist even don't have courtesy to tell that it's been 1st come n 1st serve until I go and check..it's already 1hr.30 minutes ,i been waiting here without eating anything.WHAT THE HELL GOING ON...GO GOVERNMENT ALSO SAME AND PAYING ALSO SAME SERVICE.
The question is if it's 1st come 1st serve what's the point must put the time 11.30am appointment.
Why the hand can't wrote in appointment card it's 11.30am appointment and it's 1st come 1st serve .
It's really unprofessional ways and .</t>
  </si>
  <si>
    <t>Terrible experience at the pharmacy counter. I have never waited so long to get a prescription - bloody one hour wait JUST TO GET THE PRESCRIPTION! That is just ridiculous!!!! And when we asked them for an estimate time when it can be done, the ladies at the counter merely said “just wait for your number to be called” instead of asking the pharmacists at the back how long more we have to take (which reflects their poor customer service). Really ruined the whole experience, cant believe how inefficient the whole system is.</t>
  </si>
  <si>
    <t>Ortho never did a blood test despite seeing my dad 2days ones for heel wound dressing until his blood was infected with bacteria. Never touched the wound. Only nurses do dressing. Final solution amputate. No value given for life. Only money making from the unfortunate. I would strongly recommend Maria Hospital jln ngee heng, good caring doctors ,patients are always 1st.</t>
  </si>
  <si>
    <t>Very poor dispensary service. Claims out of stock and had to collect new stock so had to wait much longer. The wait for medicine is longer than the wait to see the doctor!!!</t>
  </si>
  <si>
    <t>This is the place will make u calming and intensely</t>
  </si>
  <si>
    <t>Klinik Achuta</t>
  </si>
  <si>
    <t>&lt;span class="street-address"&gt;39, Jalan Indah 16/12&lt;/span&gt;, &lt;span class="extended-address"&gt;Taman Bukit Indah&lt;/span&gt;, &lt;span class="postal-code"&gt;81200&lt;/span&gt; &lt;span class="locality"&gt;Johor Bahru&lt;/span&gt;, &lt;span class="region"&gt;Johor&lt;/span&gt;, &lt;span class="country-name"&gt;Malaysia&lt;/span&gt;</t>
  </si>
  <si>
    <t>Always the best doctor and consaltent.</t>
  </si>
  <si>
    <t>Very compassionate and understanding doctor.</t>
  </si>
  <si>
    <t>Dr.Ramash is an amazing doctor and really friendly person. Passion and the chargers is are affordable...👍</t>
  </si>
  <si>
    <t>Not even once I have left this place feeling disappointed</t>
  </si>
  <si>
    <t>Friendly doctor &amp; nurses and the charges is affordable</t>
  </si>
  <si>
    <t>Klinik Faizal dan Rakan-Rakan Larkin</t>
  </si>
  <si>
    <t>10 Taman Dataran, &lt;span class="street-address"&gt;Jalan Dataran Larkin 2&lt;/span&gt;, &lt;span class="extended-address"&gt;Johor Bahru&lt;/span&gt;, &lt;span class="postal-code"&gt;80350&lt;/span&gt; &lt;span class="locality"&gt;Johor Bahru&lt;/span&gt;, &lt;span class="region"&gt;Johor&lt;/span&gt;, &lt;span class="country-name"&gt;Malaysia&lt;/span&gt;</t>
  </si>
  <si>
    <t>There is this one Malay lady at the reception, I went there on 10 April 2022 8pm. She was so rude. People can even leave the clinic because of the attitude. Dear clinic management please take action on this specific Malay lady. She treat us like a dog.</t>
  </si>
  <si>
    <t>Spacious new clinic. Medicines are not overpriced. Registration takes about a minute.</t>
  </si>
  <si>
    <t>kind and helpful doctor.</t>
  </si>
  <si>
    <t>Manners staff is not there directly !!! I'm dumb, I don't know ... I'm done with the treatment, don't say anything2..shut up and keep going into the room..we're not there, we're stupid people. If we want to go out, we don't see a button on the door, ask for diorg to open the door, call pon to shut up ... next time learn a little manners!</t>
  </si>
  <si>
    <t>Clinic assistants: Very rude (rude and not friendly at all) especially Indian clinic assistants.
I wonder how the owner chooses workers.
The person in charge of the counter should be friendly and welcome to every patient. Org is already sick again and there is heartache.
Our first and last.
Price: A bit expensive, if expensive tiptop service xde problem. We already have a private clinic, which means we can afford to pay. Don't use the service track because you don't have money.
Doctor: It's normal
Conclusion: Better not come from regret.</t>
  </si>
  <si>
    <t>Shinewave Retreat - Rehabilitation centre &amp; psychology counselling</t>
  </si>
  <si>
    <t>&lt;span class="street-address"&gt;No 15, Jalan Bukit Kempas 2/1&lt;/span&gt;, &lt;span class="extended-address"&gt;Taman Bukit Kempas&lt;/span&gt;, &lt;span class="postal-code"&gt;81200&lt;/span&gt; &lt;span class="locality"&gt;Johor Bahru&lt;/span&gt;, &lt;span class="region"&gt;Johor&lt;/span&gt;, &lt;span class="country-name"&gt;Malaysia&lt;/span&gt;</t>
  </si>
  <si>
    <t>A Perfect Module and A Pioneer Psychiatrist</t>
  </si>
  <si>
    <t>Columbia Asia Hospital - Tebrau</t>
  </si>
  <si>
    <t>5, Kota, &lt;span class="street-address"&gt;Persiaran Southkey 1&lt;/span&gt;, &lt;span class="extended-address"&gt;Southkey&lt;/span&gt;, &lt;span class="postal-code"&gt;80150&lt;/span&gt; &lt;span class="locality"&gt;Johor Bahru&lt;/span&gt;, &lt;span class="region"&gt;Johor&lt;/span&gt;, &lt;span class="country-name"&gt;Malaysia&lt;/span&gt;</t>
  </si>
  <si>
    <t>Very clean, Awesome Doctors and very good medicines. All the staff's are very good. One of the best hospital. I give 5 stars for Columbia Asia Hospital.</t>
  </si>
  <si>
    <t>If you are looking for dermatologist, highly recommend Dr Lee Yoong Wei. She's very professional, informative and took time to assess and explain my sister's and my eczema condition. Not like other doctors whom we have seen previously elsewhere who diagnose and give medication by just looking at our skin - which did not help.
Very smooth process from registration to outpatient clinic to payment and taking medication.</t>
  </si>
  <si>
    <t>I have been here 3 times to check up with the gynaecologist, the staff and doctors are all very professional and friendly. The surrounding is clean and parking area are plentiful. Great hospital to consider if you would want to get ops and such.</t>
  </si>
  <si>
    <t>I gave birth and have my baby checkup at the hospital. The services is good and I can feel that it’s getting even better. it’s an affordable private hospital. Thanks Dr. Eliza for my smooth delivery, Dr. Quek for taking care of my baby. The staff at the counter are very helpful.</t>
  </si>
  <si>
    <t>Today we had plour medical checkup and I can't thank the staff enough for being so supportive and nice to us. The doctors in Columbia Asia Hospital are super attentive and helpful. ❤️</t>
  </si>
  <si>
    <t>Kempas Medical Centre</t>
  </si>
  <si>
    <t>Lot PTD 7522, &lt;span class="street-address"&gt;Jalan Kempas Baru&lt;/span&gt;, &lt;span class="extended-address"&gt;Kempas&lt;/span&gt;, &lt;span class="postal-code"&gt;81200&lt;/span&gt; &lt;span class="locality"&gt;Johor Bahru&lt;/span&gt;, &lt;span class="region"&gt;Johor&lt;/span&gt;, &lt;span class="country-name"&gt;Malaysia&lt;/span&gt;</t>
  </si>
  <si>
    <t>I recently had our baby delivered at this hospital.  The nurses were kind, attentive, and helpful.  Our pediatrician Dr. Adlena is very skilled, and knowledgeable about preterm babies.
Our OB/GYN, Dr. Kevin Lawson, is a very kind and caring man.  He explains everything thoroughly and makes you feel comfortable during the entire journey.  He is extremely skilled in his craft and does everything the right way.  He wants to help as many couples as possible. He handled the birth of my baby with utmost care, and he used all of the tools at his disposal, including specialists, and medical equipment.  I highly recommend Dr. Kevin and Kempas medical center if you are trying to conceive or if you are already pregnant.</t>
  </si>
  <si>
    <t>Terrible experience, appointment made 3 days before to perform scope check for stomach(upper endoscopy), at 9am today. They hold me until around 12.30pm to start the operation with reason of no ROOM! If there's no room for my action, please do not arrange the appointment at 9am, should make it 12pm instead. Has been asked to fasting since 8pm a day before! I was super hungry and thirsty, 8pm day before until 12pm today! It is 16 hours! Normally you will just hv to fast 4 to 8 hours for upper endoscopy!</t>
  </si>
  <si>
    <t>Great doctors and nurses with tip top medical care. Highly recommended 👍🏻</t>
  </si>
  <si>
    <t>Best hospitality and friendly staff ! 😍😍😍 will definitely come again. Mro staff so good and helpful. 👍👍</t>
  </si>
  <si>
    <t>Appointment made on 9am to perform stomach scope check and I reached on 8.30am and finish the covid 19 rtk test on 9am. The terrible and horrible part is, they hold me until 12.30pm to perform the scope check with reason of no room to perform such action! I has been fasting start from 8pm  a day before. normally, you have to fast 4 to 8 hours before the action. They shouldn't made the appointment at 9am, should be 12pm. the arrangement have problem!</t>
  </si>
  <si>
    <t>Mohan Clinic And Surgery</t>
  </si>
  <si>
    <t>Skudai</t>
  </si>
  <si>
    <t>&lt;span class="street-address"&gt;45, Jalan Pahlawan 1&lt;/span&gt;, &lt;span class="extended-address"&gt;Taman Ungku Tun Aminah&lt;/span&gt;, &lt;span class="postal-code"&gt;81300&lt;/span&gt; &lt;span class="locality"&gt;Skudai&lt;/span&gt;, &lt;span class="region"&gt;Johor&lt;/span&gt;, &lt;span class="country-name"&gt;Malaysia&lt;/span&gt;</t>
  </si>
  <si>
    <t>Doctor Mohan is the best one, whenever I go there, I feel so happy and my heart is not heavy once I come back from there, I feel so satisfied after talk with him. He best doctor ever I meet, I know thst the price is higher but the service, but the way the Doctor treat the patient  Super caring and humble.To tell the truth doctor Mohan is a good really a man who can understand patience very well. I’m so happy to meet him .</t>
  </si>
  <si>
    <t>Very pricey! So expensive. Outside of the clinic shows they got ultrasound. But the machine is from year 80’s. Again, not worth it!</t>
  </si>
  <si>
    <t>Good consulting, but quite high Price.</t>
  </si>
  <si>
    <t>Disappointed.</t>
  </si>
  <si>
    <t>Pusat Kaunseling</t>
  </si>
  <si>
    <t>Counselling Centre, Pusat Pentadbiran Universiti Teknologi Malaysia, &lt;span class="postal-code"&gt;81310&lt;/span&gt; &lt;span class="locality"&gt;Skudai&lt;/span&gt;, &lt;span class="region"&gt;Johor&lt;/span&gt;, &lt;span class="country-name"&gt;Malaysia&lt;/span&gt;</t>
  </si>
  <si>
    <t>Counselling office.</t>
  </si>
  <si>
    <t>Currently being upgraded and restored</t>
  </si>
  <si>
    <t>Agape Couselling Centre Malaysia Johor Bahru</t>
  </si>
  <si>
    <t>Masai</t>
  </si>
  <si>
    <t>&lt;span class="street-address"&gt;02-45, Jalan Masai Jaya 1&lt;/span&gt;, &lt;span class="extended-address"&gt;Plentong&lt;/span&gt;, &lt;span class="postal-code"&gt;81750&lt;/span&gt; &lt;span class="locality"&gt;Masai&lt;/span&gt;, &lt;span class="region"&gt;Johor&lt;/span&gt;, &lt;span class="country-name"&gt;Malaysia&lt;/span&gt;</t>
  </si>
  <si>
    <t>Professional!!</t>
  </si>
  <si>
    <t>Teacher Qiu Ling's service is really professional! I am really cared about in Boai!</t>
  </si>
  <si>
    <t>1. The kind little girl told me that the charges are arbitrary and that I pay according to my own ability. I am very happy and full of hope because I have financial problems. Nowadays, there is still such an institution in the society that looks to money!
2. On different appointment days, I met with the same tutor twice, and talked about some "sickness" of my family and me without going deep.
3. My instinct tells me that the tutor’s thoughts have already sentenced me to death-the teacher is a woman-
4. The message of apology to my wife, the tutor even said that I have a good literary talent, I..... What response should I give the teacher?
5. The tutor said that I put pressure on her, I was at a loss and sweat
6. I raised my hand to speak and I was rejected. She was impatient and rushed. The counselor told her that she had a lot of appointments next. Didn’t I know that there were only 45 minutes? Didn't Counter tell you? Didn’t you see Counter’s announcement yourself?
7. Stepping out of the door of Bo'ai downstairs, my mind is blank and helpless. I thought to myself that the professional is the same. I am sick. My wife is sick. My child is sick. My family is sick. Who else can help? And guide me</t>
  </si>
  <si>
    <t>Teacher Qiu Ling's service is very good 👍 Very professional, I love it</t>
  </si>
  <si>
    <t>Very good!</t>
  </si>
  <si>
    <t>Dr BL Lim Centre For Psychological Wellness - Psychiatrist Singapore</t>
  </si>
  <si>
    <t>Singapore</t>
  </si>
  <si>
    <t>&lt;span class="street-address"&gt;6 Napier Rd&lt;/span&gt;, #09-09 Gleneagles Medical Centre, &lt;span class="country-name"&gt;Singapore&lt;/span&gt; &lt;span class="postal-code"&gt;258499&lt;/span&gt;</t>
  </si>
  <si>
    <t>The doctor is great and takes my opinions seriously when it comes to medication. However, the reception service isn’t the best considering they don’t reply on whatsapp but still give it as a way to contact them.
Edit: Dr Lim spoke to me on my visit and assured me that it would be looked into. Really appreciate that :)</t>
  </si>
  <si>
    <t>About a month ago, my mom recommended Dr Lim's clinic when I decided to seek treatment for suspected ADHD. Contrary to existing reviews, I do appreciate Dr Lim's candor. Very straightforward but with a handful of empathy.
While I consider continuing to seek treatment from Dr Lim, the overall experience leaves much to be desired. The 2nd review accompanied by my bf (requested by Dr Lim) to assist the diagnosis felt extremely rushed, juxtaposed to the 45mins long 1st consultation my mom sat in for. I was oblivious that the duration for all subsequent visits are 15 mins sessions, which we found out after I unknowingly paid for an overrun.
The experience could be improved if the receptionist were to inform me of every item charged for the clinic visit. I was verbally informed of the review (15mins session) fee + medication, but not the additional 1/2 block (+$50) for an overrun that was charged. The full itemised bill came as a rude shock after payment was made.
Though the receptionist was quick to explain the charges when enquired, provision of information of charges before the session begins would really help avoid minor inconsistencies in service that stresses patients. It could have been avoided with a more meticulous rundown on the sessions and charges.
I would still consider my overall experience at Dr Lim's clinic a positive one based on the 1st consultation despite this really unpleasant incident on my 2nd visit.</t>
  </si>
  <si>
    <t>Psychiatrist is good but mostly on family’s side of story. Neglects patient. Helpful but can be reluctant.</t>
  </si>
  <si>
    <t>I was in constant low mood and had very bad anxiety issues and finally decided to get help. I went to see Dr Lim last year as his name was the first that came up in the google search results.
During the session, he diagnosed me with adjustment disorder.
Upon further questions about my diagnosis, he actually questioned my reason for visiting him. He very not empathetic throughout the session and he was also trying to implying that I was FAKING my illness.
Honestly, I do not think anyone with a logical mind would pay $200-$300+ and travel all the way down to your clinic just to pretend to be "ill"?
My family was outraged by the cold and unempathetic attitude.
We never went back and subsequently I found very caring doctors who genuinely cared me and was diagnosed with anxiety and depression, medicine was given as well.
Lesson learnt is not to choose the first doctor you see on search results and read all reviews before visiting!
Can you imagine a patient who was at their lowest and decided to seek help but was treated like this?
Very bad experience. Don't even deserve a star.
We will definitely not visit this clinic again. We also do not recommend this clinic to those seeking for hope in troubled times of illness.</t>
  </si>
  <si>
    <t>I had anxiety disorder and insomnia couple months ago due to work stress. Before having these issues, I’ve been lacking focus in my life for many years. Until I seek helps from Dr. Lim this April, I was diagnosed with mild depression. I am glad to visit him early, otherwise I don’t think I am still surviving because I have suicidal thoughts when I couldn’t sleep for weeks coupling with severe anxiety disorder. After taking the medicines prescribed, although the first few weeks were rough with side effects, I felt better after the adjustment period. The medicines did its job to reduce the obsessive side of my depression and remove my constant invasive terrible thoughts. I am much more sociable, confident and pretty much getting my life back on track now. If you’re not feeling ok and need immediate assistance, I highly recommend Dr. Lim rather than going to polyclinic, get referral to see psychiatrists in general hospitals because the waiting time is super long. This is to prevent tragedy from happening because mental illness is something that cannot be ignored/neglected. It will directly affect our physical health.</t>
  </si>
  <si>
    <t>Gleneagles Hospital Medini Johor</t>
  </si>
  <si>
    <t>&lt;span class="street-address"&gt;2, Jalan Medini Utara 4&lt;/span&gt;, &lt;span class="postal-code"&gt;79250&lt;/span&gt; &lt;span class="locality"&gt;Nusajaya&lt;/span&gt;, &lt;span class="region"&gt;Johor&lt;/span&gt;, &lt;span class="country-name"&gt;Malaysia&lt;/span&gt;</t>
  </si>
  <si>
    <t>I came this morning to register my mum at 8.30am for her check up. I got her name registered and told nurses at clinic at 8th floor that I will bring my mum at 10.25am . This is because of my mum is very old and afraid of interaction with people when crowded. I came and doctor went for rounds. Told to wait 1hour. No courtesy to call and inform and then she had to wait for doctor to come in only can do blood test. I said we don't want to find and while doctor is away we can do blood check. We cams back at Conic at 11.30am waited for doctor and other patients went in.  When asked an hour later the nurse said have to wait for blood test before seeing doctor. What rubbish. Clearly if the normal nurse for clinic around it won't happen. Nurse went for leave for wedding. I think it's just pure poor management.  This is my worst experience in this hospital. The doctor is the best in the hospital I got no complaints but compliments. I think the hospital CEO has to look into this or he change personnel.</t>
  </si>
  <si>
    <t>One of the best hospital I have ever visited. The staff is very helpful and friendly. Feel like home ❤️</t>
  </si>
  <si>
    <t>Doctor is very knowledgeable and professional. The staff are all helpful. A five-star hotel like atmosphere.</t>
  </si>
  <si>
    <t>I bring my 3 months twins baby here and have to wait from 8.30pm till 12.30am just to know that we cant admitted there.. Information given during verbal confirmation before coming to the hospital totally different when we arrived there.. Referal memo given by doctor without patient acknowledgement and I am very disappointed..</t>
  </si>
  <si>
    <t>Worst experience ever.
Accompany sister for her CT scan and scope and it took us the whole day. She was fasted for the scan whole morning. No proper visual guide on where to go. We went to billing counter, phlebostomy room and hospital seem to have a few patients but took too long time to process. Only two staffs are working at billing counters when they have eight counter there. Short admission to ward 3A after procedure and staffs on duty are not helpful. They cannot settle a discharge and nurses do nothing but keep ask us to wait. This is a private hospital but billing alone took 3 hour to wait? First and the last time here and suggest to avoid at all cost! :/</t>
  </si>
  <si>
    <t>Dr Adrian Wang Psychiatric and Counselling Care</t>
  </si>
  <si>
    <t>Gleneagles Medical Centre #10-05, &lt;span class="street-address"&gt;6 Napier Road&lt;/span&gt;, &lt;span class="country-name"&gt;Singapore&lt;/span&gt; &lt;span class="postal-code"&gt;258499&lt;/span&gt;</t>
  </si>
  <si>
    <t>Dr Adrian Wang was initially a good doc. He said to me I have clinical depression and gave to me some anti-depressant medication for me. The medication didn't work much , well , so he increased the dosage. It saved me from my suicide thoughts , but it has a lot of bad effects (very bad effects) that made my life VERY BAD , even many months I stop the medicine. And the worse thing is he did NOT tell me about those side effects when we starting the medicine , which cause me LOTS AND LOTS of harm. Seeing him every month yet he got more and more impatient each visit , to end my visit fast and quick. The doctor went and started saying certain things that doctors should NEVER tell their patients , especially MENTAL HEALTH patient!!! And some time later he then say my depression is not serious and he has gone through worse stuff so I should learn to deal with it??? What kind of doctor will say this to someone who is going through such a bad thing. Yes , his medications work of course , but while this doctor knows what he does and can give you some medication plans , he is not an "empathetic" and kind doctor. That is why I am giving 2 stars. I hope if you are reading this doctor , you will learn to work on the way you treat you patients , although I still thankful for helping to save me.</t>
  </si>
  <si>
    <t>Nobel Psychological Wellness Centre (Ang Mo Kio)</t>
  </si>
  <si>
    <t>&lt;span class="street-address"&gt;452 Ang Mo Kio Ave 10&lt;/span&gt;, #01-1773, &lt;span class="country-name"&gt;Singapore&lt;/span&gt; &lt;span class="postal-code"&gt;560452&lt;/span&gt;</t>
  </si>
  <si>
    <t>unnempathetic and judgmental</t>
  </si>
  <si>
    <t>Klinik Liew</t>
  </si>
  <si>
    <t>&lt;span class="street-address"&gt;33, Jalan Sulam&lt;/span&gt;, &lt;span class="extended-address"&gt;Taman Sentosa&lt;/span&gt;, &lt;span class="postal-code"&gt;80150&lt;/span&gt; &lt;span class="locality"&gt;Johor Bahru&lt;/span&gt;, &lt;span class="region"&gt;Johor&lt;/span&gt;, &lt;span class="country-name"&gt;Malaysia&lt;/span&gt;</t>
  </si>
  <si>
    <t>very caring and cautious doctor, excellent service.</t>
  </si>
  <si>
    <t>Good friendly personal care service. Well recommended</t>
  </si>
  <si>
    <t>Go other klinik if you need a patient and polite service</t>
  </si>
  <si>
    <t>Great service, friendly, fast and efficient 👍🏻👍🏻</t>
  </si>
  <si>
    <t>Super friendly staff and doctor, and efficient service. Easy to get to too.</t>
  </si>
  <si>
    <t>Kensington Green Specialist Centre - 晶泽专科医院 | Specialist Hospital Johor Bahru (JB) | Private Hospital</t>
  </si>
  <si>
    <t>&lt;span class="street-address"&gt;No. 2, Jalan Ceria 20&lt;/span&gt;, &lt;span class="extended-address"&gt;Taman Nusa Indah&lt;/span&gt;, &lt;span class="postal-code"&gt;79100&lt;/span&gt; &lt;span class="locality"&gt;Nusajaya&lt;/span&gt;, &lt;span class="region"&gt;Johor&lt;/span&gt;, &lt;span class="country-name"&gt;Malaysia&lt;/span&gt;</t>
  </si>
  <si>
    <t>Did my MRI with them. The Radiologist was very professional and patient. Alll other staffs were very polite and kind as well. Highly recommend</t>
  </si>
  <si>
    <t>I dont see any point of posting in Google review. Instead i was hoping to direct complain to the management. Suprised that that direct complain is not possible. Anyway 1 thing i can say is that due to few staff this good hosp is gonna lose cust. Doctors and Emergency staffs super efficient. But when it comes to ward nurses (night shift) 🙄. Really bad experience.</t>
  </si>
  <si>
    <t>We are flying to the USA tomorrow.. the US requires a negative PCR test taken 1 day before flight - not easy to get done in less than a day. I contacted Kensington Green and spoke with a Michael and Wendy - both were extremely helpful and reassuring. We haven't seen our children in 3 years, and we obviously were really stressed about this new US requirement.
They booked appointments for us for 9AM - had professionally administered and gentle PCR tests - we got our results at 2PM today.
Incredible customer service, polite and professional staff, and of course - quick results.
I would HIGHLY recommend this facility! Thank you, and well done!</t>
  </si>
  <si>
    <t>We just had a bad experience while doing health screening here. Waiting time was long and inexperienced nurse. My husband was poked by the nurse with clip (attached to ECG machine) while doing stress test. After running without clothes on for 12 min and sweating heavily, there was no towel given.. and it was in an aircon room..Although appointment was made a week before, we were told to postpone the ultrasound to 12pm because there was no radiologist available. due to fasting too long, especially for my mum and mum in law, whom are elderly, we decided to change the ultrasound appointment to 2 days later.
When we arrived early 2 days later for ultrasound, we were made to wait for almost an hour! After numerous checking with the registration counter, she said it was not her problem because there were 3 patients inside and we still need to WAIT although our appointment time has passed!!!
This is unacceptable because we are paying customers and this is not the expected service by a private hospital. There were only a handful of nurses around and i can see that they could not cope with the tests.
Worse still, when we finally made our way to the imaging department, the staff inside mentioned she was waiting for our arrival since 8:30am, and we were made to WAIT and WAIT outside at the registration counter!! Why is there no communication??!!!😡😡😡</t>
  </si>
  <si>
    <t>Kensington is a hospital full of love &amp; care. A special Thank you to Ms Wendy Low for the vaccination appointments arrangements for my mother in law &amp; Grandma. We had a delightful experience with all the nurse &amp; Doctors there. They were all very patient and detailed in explaining every single steps with us. Especially DR James Cheng. This is a New Hospital, but they giving the BEST SERVICE to everyone who step in. Thank you very much ❤❤❤</t>
  </si>
  <si>
    <t>Nobel Psychological Wellness Centre (Novena Medical Centre)</t>
  </si>
  <si>
    <t>&lt;span class="street-address"&gt;10 Sinaran Dr&lt;/span&gt;, #09-35, &lt;span class="country-name"&gt;Singapore&lt;/span&gt; &lt;span class="postal-code"&gt;307506&lt;/span&gt;</t>
  </si>
  <si>
    <t>First time calling them regards to appointment. The staff was rather impatient, wanting to end the conversation ASAP. First impressions of customer service had already failed, will definitely not visiting this clinic.</t>
  </si>
  <si>
    <t>I’ve visited Nobel Novena for close to three years now. My overall experience with noble has been pleasant. I do from time to time notice that the counter stuff are putting in a lot of effort in meeting their patients’ needs, especially during busy periods. As with most establishments, there is always a higher (and higher) expectation of customer service from the general public.  There is always room for improvement and I believe Nobel can deliver.</t>
  </si>
  <si>
    <t>Rest assured that you are in good and safe hands under Doctor Marcus Tan. Mental health is just as important as physical health. Thank you Doctor Marcus Tan &amp; team keep doing a good job :)</t>
  </si>
  <si>
    <t>Dr Tan was v helpful and I appreciate that he always makes time for me when I have questions. His staff is also v friendly and flexible with helping me with scheduling appointments and follow ups.</t>
  </si>
  <si>
    <t>Counter staff needs to go for customer service course. Each visit there is very stressful due to poor attitude &amp; unprofessional behaviour. I really hope that they can improve. If not for good doctor (which I rate as 5 stars), would have changed clinic long ago!</t>
  </si>
  <si>
    <t>Ko &amp; Ko Specialists Pte Ltd</t>
  </si>
  <si>
    <t>&lt;span class="street-address"&gt;820 Thomson Rd&lt;/span&gt;, #02-05, &lt;span class="country-name"&gt;Singapore&lt;/span&gt; &lt;span class="postal-code"&gt;574623&lt;/span&gt;</t>
  </si>
  <si>
    <t>Dr Ko is patient and listens well.  He  is careful and discerning in prescribing medication.  He gives very good advice too. 👍</t>
  </si>
  <si>
    <t>The Psychological Wellness Centre</t>
  </si>
  <si>
    <t>#13-07 Royal Square Medical Suites, &lt;span class="street-address"&gt;101 Irrawady Road&lt;/span&gt;, &lt;span class="country-name"&gt;Singapore&lt;/span&gt; &lt;span class="postal-code"&gt;329565&lt;/span&gt;</t>
  </si>
  <si>
    <t>I feel seen and heard whenever I visit Dr Nelson, very unlike my past experiences at other psychiatric clinics I've visited over the years. Joanne at the front desk is also a lovely and gentle lady! Always feel welcomed into the space by her. I don't intend on switching psychiatrists any time in the foreseeable future, and am constantly recommending Dr Nelson's clinic to my other friends who are seeking professional help.</t>
  </si>
  <si>
    <t>Like what others had shared, receptionists were extremely rude! Can’t imagine if I was depressed or suicidal and got insulted by them after my consultation. There are many good psychs around and I don’t need to withstand such rudeness from them.</t>
  </si>
  <si>
    <t>Rude receptiionist.</t>
  </si>
  <si>
    <t>Great Doctor and clinic. Even better than the doctors I was seeing back home previously. Dr Lee is intuitive and really gets what you are saying very quickly. Possesses good knowledge and takes time to listen and understand. Happy I decided to see him. Feeling a whole lot better</t>
  </si>
  <si>
    <t>Very rude receptionist</t>
  </si>
  <si>
    <t>Inez Psychological Well-Being Clinic</t>
  </si>
  <si>
    <t>&lt;span class="street-address"&gt;733 Bukit Timah Rd&lt;/span&gt;, &lt;span class="country-name"&gt;Singapore&lt;/span&gt; &lt;span class="postal-code"&gt;269748&lt;/span&gt;</t>
  </si>
  <si>
    <t>The worst experience I’ve had with someone that is supposedly trying to help you. I would not recommend to anyone. I left feeling worse than when I arrived. I would give no stars if able too.</t>
  </si>
  <si>
    <t>Ang Yong Guan Psychiatry</t>
  </si>
  <si>
    <t>&lt;span class="street-address"&gt;290 Orchard Rd&lt;/span&gt;, #11-09 Paragon Shopping Centre, &lt;span class="country-name"&gt;Singapore&lt;/span&gt; &lt;span class="postal-code"&gt;238859&lt;/span&gt;</t>
  </si>
  <si>
    <t>Kindly avoid this Doctor at all costs hes rude , arrogant and only cares about money</t>
  </si>
  <si>
    <t>Went to see Dr Ang for emotional regulation issues, he immediately diagnosed me with BPD. Asked for a Dr's letter but he didn't dare to write down BPD in the letter, second session only focused on my panic attacks and not BPD and gets impatient when I asked him why he's not treating me for BPD. So what's the point of the diagnosis?
Went to another private Dr after that and she rolled her eyes saying that Dr Ang should exclude ADD/ADHD first before settling on BPD. Wasted my time and money on a rude and inompetent doctor with no bedside manners. Dr Ang is very keen to prescribe medications but not follow through with therapy and counselling. Don't recommend unless you want to feel more upset, waste your time/money and risk medication dependency.</t>
  </si>
  <si>
    <t>Cannot access my account to edit my review which I didn't go into specifics, so I'm posting a new one.
When dr ang asked if i had any history of suicide, before I could reply him, he already went and said "I guess not" and continue on talking for the remainder of the session without giving me a chance to correct his assumption. After that, I am no longer sure I was able to trust him to help in my recovery. I guess it was because I mentioned to him that i was reading self help books and he just assumed I was doing well. However it is because reading was not helping at all that i went to see a doctor. If your definition of therapy is to listen to a doctor talk, then I highly recommend dr ang. He likes to talk, a lot in fact, to the point where he's just the one talking. I'm not sure if the session is about me if I'm not able to have any inputs. I wish that effectiveness was measured by its cost, then it would be easiest to just choose the most expensive. But if it is not effective, am I supposed to continue paying despite not receiving results. To be fair, a lot of people have mentioned benefitting from him but that honestly was not the experience that I had, and a review is to discuss your experiences, @maxneo not to judge and assume other people experiences for them especially when you were not present there.</t>
  </si>
  <si>
    <t>Dr. Ang has guided me immensely in my journey towards empathy.</t>
  </si>
  <si>
    <t>All in all Dr Ang is a nice person with a warm heart. Unfortunately he didn’t help my condition, during his treatment I encountered more problems. Consultation fee is roughly SGD 800 / hour thus you’re paying premium rates. On average you’ll have to wait 1 hour from your time of appointment as he’s usually late or schedules too many appointments per day. Past reviews are correct, you’ll spend most of your time listening rather than discussing issues. There’s a lot of repetition, Dr Ang likes to repeat himself which gets tiring and frustrating. Key take away is that he’s a Psychiatrist, thus prescribing medication is what he does. Dr Ang is a nice person but his methods I question.</t>
  </si>
  <si>
    <t>Promises Healthcare (Psychiatry &amp; Psychology Clinic)</t>
  </si>
  <si>
    <t>#09-23, Novena Medical Centre, &lt;span class="street-address"&gt;10 Sinaran Dr&lt;/span&gt;, &lt;span class="country-name"&gt;Singapore&lt;/span&gt; &lt;span class="postal-code"&gt;307506&lt;/span&gt;</t>
  </si>
  <si>
    <t>Do not waste your time and money on this practice. They are not very professional, and it results in a lack of care and a low quality of care. Your health is so important--find a better practice than this one.</t>
  </si>
  <si>
    <t>I would like to praise Chloe for being really friendly and patient in assisting and answering my queries, she knows her stuffs at her fingertips. It truely made my appointment here at promises clinic a fruitful experience.</t>
  </si>
  <si>
    <t>They give me an appointment and a few days before the appointment, cancelled it and said doc won't be able to diagnose me. They could have found that out from the start, instead of stringing me along. Speechless that this is happening in my home country. Shocking service.</t>
  </si>
  <si>
    <t>Please watch your wallet before going to this clinic, even your kid is in school due to last minute activities, they can't waive no show fee. very disappointed. As the school ended 5.30pm, no way can make it to the clinic for 5pm appointment. As it's PE for last period no control on end time. I have told the staff, but still charge me &gt;$250 for no show fee. I also told her I can show evidence with Photo.</t>
  </si>
  <si>
    <t>One of the best in my experience. I have find the people there are really committed and dedicated. You know who you are that has had help me through my journey of recovery.i will always remember them with gratitude.</t>
  </si>
  <si>
    <t>Sultan Ismail Hospital</t>
  </si>
  <si>
    <t>&lt;span class="street-address"&gt;Jalan Mutiara Emas Utama&lt;/span&gt;, &lt;span class="extended-address"&gt;Taman Mount Austin&lt;/span&gt;, &lt;span class="postal-code"&gt;81100&lt;/span&gt; &lt;span class="locality"&gt;Johor Bahru&lt;/span&gt;, &lt;span class="region"&gt;Johor&lt;/span&gt;, &lt;span class="country-name"&gt;Malaysia&lt;/span&gt;</t>
  </si>
  <si>
    <t>Dr Lynn from internal medicine is so nice, patient, friendly and dedicated. Even though she looks so tired with messy hair during her oncall, she still able to counsel my relative thoroughly and patiently.
Its rare to find such dedicated doctor nowsaday!</t>
  </si>
  <si>
    <t>Free parking, overall environment is clean, guards attitude are better than nurses. Suggest nurses can be more patience to public as we r new here.</t>
  </si>
  <si>
    <t>My wife gave birth through surgery here on 14/4/2022 and this was a TERRIBLE EXPERIENCE for us. My wife got discharged after 2 days without our baby because our baby was detained for jaundice and they said they forgot to take a blood sample of our child after the surgery.  Having a child is something new for my wife and of course she doesn’t know what to do anything after giving.  But the nurse assumed my wife knew it all. Instead of helping and advising, they keep scolding and teasing all the new mothers in that ward. That doesn't include the night shift nurses there sleeping and watching movies. The worst part on us was when we took our son back after 2 days is that we found his back was abraded and his voice was very different. My wife said after the surgery that day our son’s voice was very normal. He cried very normally and loudly. But the day we took he home the sound of his crying was very slow and hoarse. Its like his voice is stuck. My wife thought his voice was sore from being left crying for a long time without being given milk by the nurse there.  We are very disappointed.  Even though we knew we were in a government hospital but at least if they didn’t want to help my wife, help our little son who didn’t know anything. Until now I'm still looking for people to say 'HSI OKAY HSI BAGUS'. For me HOSPITAL SULTAN ISMAIL is the worst hospital for giving a birth.</t>
  </si>
  <si>
    <t>This happened few years back, not sure if the service has improved.
My brother and I brought my mom to the emergency after she complained about stomach pain. We went to a private clinic (the doctor suggested my mom to get herself checked in a bigger facility -- we think the hospital, of course!), and then to HSA's polyclinic few days back, but her conditions worsen since then.
At the emergency, her BP, temperature, etc was checked, and the officer (not sure whether he was a Doctor) said that my mom's vital is fine, and she can go home, without even checking her stomach! My brother who is a veterinarian insisted that my mom be given more thorough checks, then in the midst of all that, a senior doctor came by and asked about my mother's condition.
Some more checks were done, and my mom was asked to stay in the emergency ward for few more hours until the results came back.
Despite all those checks, my mom was discharged a few hours later and was given a date for a follow-up appointment which will occur a few months later.
My mother was a civil servant, and she did not take up any medical cards or insurance coverage, trusting that the public health service was enough. So my brother and I decided to pool our savings and send my mom to a private facility the very next day. After spending some five-figures money for an endoscopy and three-night stay in the private ward, true enough, her stomach pain was not just bad food and gases. She had level 2 lymphoma, cancer! With the diagnosis, we got her admitted into another  public hospital immediately.
Imagine if we trusted and waited for the follow-up appointment given by the doctor at HSI.</t>
  </si>
  <si>
    <t>Very poor treatment at EMERGENCY GREEN ZONE, Waited for long hours almost 3 1/2 hours number wasn’t called according to sequence. The number after came first. When entered the MO’s room he was busy on the phone personal conversation. Later on few other MO’s came had a discussion to visit one of the staff’s open house. X-ray was instructed and to come back later on but the MO had left already. When there are many patients outside still can MO’s leave? Where are the humanity’s of a doctor?</t>
  </si>
  <si>
    <t>宝宝小儿专科 S.T Lim Child Specialist</t>
  </si>
  <si>
    <t>&lt;span class="street-address"&gt;56, Jalan Kuning&lt;/span&gt;, &lt;span class="extended-address"&gt;Taman Pelangi&lt;/span&gt;, &lt;span class="postal-code"&gt;80400&lt;/span&gt; &lt;span class="locality"&gt;Johor Bahru&lt;/span&gt;, &lt;span class="region"&gt;Johor&lt;/span&gt;, &lt;span class="country-name"&gt;Malaysia&lt;/span&gt;</t>
  </si>
  <si>
    <t>The staff is very friendly and fast. The service quite fast ! Went there because my daughter has some rashes on her cheeks. The doctor prescribed some cream to apply on it. The staff explained well on how to use and when to stop using it. Will definitely recommend to other people although many people come to this clinic😂</t>
  </si>
  <si>
    <t>Very disappointed....I went for swap test for my 3 year daughter...the doctor handle very rude and raugh at my daughter until my daughter nose bleeding. Of course small children scared for swap test as a pediatrician the doctor have to handle very nice and friendly. Some more the doctor and stuff never ask sorry also. I think the doctor racist. Parents if u want to do swap test plz avoid this clinic.</t>
  </si>
  <si>
    <t>What's the point keep phone in clinic but no one answers...</t>
  </si>
  <si>
    <t>The doctor explain the  baby condition well. Very friendly polite.. most important is the charges was reasonable. The staff also friendly.. really recommended</t>
  </si>
  <si>
    <t>The services that I receive from this clinic is excellent. I would have no qualms in recommending them to family and friends. Very experienced doctor!</t>
  </si>
  <si>
    <t>UTM Health Centre</t>
  </si>
  <si>
    <t>Pusat Pentadbiran Universiti Teknologi Malaysia, &lt;span class="postal-code"&gt;80990&lt;/span&gt; &lt;span class="locality"&gt;Skudai&lt;/span&gt;, &lt;span class="region"&gt;Johor&lt;/span&gt;, &lt;span class="country-name"&gt;Malaysia&lt;/span&gt;</t>
  </si>
  <si>
    <t>Terrible facility i do not know how a good university  such as UTM does not have a good health center like any good university</t>
  </si>
  <si>
    <t>Nice but do not give antiboitics and high level medicines.</t>
  </si>
  <si>
    <t>Stupid system. .. stupid staff... with stupid doctors</t>
  </si>
  <si>
    <t>Terrible service with terrible staff and nurses. The nurses are arrogant and unfriendly. They are doing their job in an ineffective way, the queue time would be much more shorter if they are doung the work properly instead of chit chatting and gossiping in the emergency area. Long hour of waiting and get an awful treatment and service. Not worth.</t>
  </si>
  <si>
    <t>iam suffering from 1 week from bad sour throut the doctor advised me gurgle ..pls..... iam get used to amgentin 650 tablet he said buy it from google.y???????</t>
  </si>
  <si>
    <t>klinik pakar j.rajah</t>
  </si>
  <si>
    <t>&lt;span class="street-address"&gt;48-72, Susur Larkin Perdana&lt;/span&gt;, &lt;span class="extended-address"&gt;Taman Dato Onn Jaffar&lt;/span&gt;, &lt;span class="postal-code"&gt;80350&lt;/span&gt; &lt;span class="locality"&gt;Johor Bahru&lt;/span&gt;, &lt;span class="region"&gt;Johor&lt;/span&gt;, &lt;span class="country-name"&gt;Malaysia&lt;/span&gt;</t>
  </si>
  <si>
    <t>Good Doctor</t>
  </si>
  <si>
    <t>KPJ PERLIS SPECIALIST HOSPITAL (HOSPITAL PAKAR KPJ PERLIS)</t>
  </si>
  <si>
    <t>Kangar</t>
  </si>
  <si>
    <t>Perlis</t>
  </si>
  <si>
    <t>No. 77, &lt;span class="street-address"&gt;Jalan Dato Wan Ahmad&lt;/span&gt;, &lt;span class="extended-address"&gt;Taman Mutiara&lt;/span&gt;, &lt;span class="postal-code"&gt;01000&lt;/span&gt; &lt;span class="locality"&gt;Kangar&lt;/span&gt;, &lt;span class="region"&gt;Perlis&lt;/span&gt;, &lt;span class="country-name"&gt;Malaysia&lt;/span&gt;</t>
  </si>
  <si>
    <t>The first and only private hospital in Perlis. KPJ Perlis Specialist Hospital owned by KPJ Group.
The service are good. The admin staff, medical assistant, nurses and doctors are all excellent.
Special thanks to Dr. Nurazam and nurses in Melati Ward during my 3 nights admission. Great atmosphere certainly playing a big role in my recovery.</t>
  </si>
  <si>
    <t>Unprofessional and rude from the emergency staff to the doctor in the clinic. They took it personal as I was unable to attend the appointment made for my grandmother due the fact that I was out of town, and was planning to reschedule anyway. I brought her in once I am back but the treatment I received was unacceptable for a so called “private hospital” . The nurse in the emergency department was cold , rude and unwilling to check my grandma thoroughly due the fact that I missed an appointment? I was utterly shocked by the treatment I received from this hospital and they even suggested me to go to KMC , reason being that the machine broke down? Or was it because of personal feud against me? How can you offer such a degrading service ? Shame</t>
  </si>
  <si>
    <t>This hospital should receive 5 stars from me but, I only give 4 because of my experience in the emergency department. I must say, they need to improve like a lot, in terms of efficiency of the staffs there. After all, it is an emergency dept, everything should be fast-moving. But what I observed was, the dept did not look like an emergency dept as it was so slow and inefficient. It looks like they short of staffs or something not sure but everytime I went to the dept whether to collect my medicines or just accompanying my relatives, it is always need to wait quite sometimes *roll eyes*. I suggest KPJ Perlis to open another counter for registration instead of cramming registration and prescriptions in one counter after working hour. And also probably hire more staffs that can handle a number of cases in an efficient way. I believe, number of patients are increasing day by day. However, the good side, my experience being warded there previously, the nurses were all very supportive and very positive. Nurses are hands down, really patient and assisted me in so many areas until I was discharged. There are rooms for improvement. Hope they can do better in the future.</t>
  </si>
  <si>
    <t>The environment is good, easy parking, staff also helpful.
First time jumpa ENT Specialist for my husband, honestly not really satisfied with the service. Second time jumpa orthopedic and few times follow up with Mr Radzeli. Satisfied with service, treatment &amp; also bill is affordable. Also had physiotherapy session few times. Alhamdulillah perlis dah ada hosp swasta, for a small state like Perlis I think this is just enough. They still new, of course need to improve here &amp; there :)</t>
  </si>
  <si>
    <t>What's the point of scheduling an appointment if the doctor is not there? Appointment was at 10 and I waited until 11 and still no sign of the doctor. If the doctor is busy that day, have the decency to inform us beforehand. You have to respect our time as well.</t>
  </si>
  <si>
    <t>Kangar Hospital</t>
  </si>
  <si>
    <t>&lt;span class="street-address"&gt;3, Jalan Tun Abdul Razak&lt;/span&gt;, &lt;span class="extended-address"&gt;Pusat Bandar Kangar&lt;/span&gt;, &lt;span class="postal-code"&gt;01000&lt;/span&gt; &lt;span class="locality"&gt;Kangar&lt;/span&gt;, &lt;span class="region"&gt;Perlis&lt;/span&gt;, &lt;span class="country-name"&gt;Malaysia&lt;/span&gt;</t>
  </si>
  <si>
    <t>Super slow service, in emergency still need to wait for doctor for an hour. PAIN for one hour still haven't have a doctor to attend me</t>
  </si>
  <si>
    <t>Super slow services…. Done CT scan around 8pm but have to wait long time just for the result, time is around 11pm, the result haven’t release yet! Old lady (probably new stroke patient) feeling discomfort sitting on the wheelchair for so many hours, felt cold and asked for a bed to rest, but got a replied with “ move the patient outside and continue to wait”?! I respected all the frontliners but please don’t make peoples getting more and more disappointed on Malaysia government services….</t>
  </si>
  <si>
    <t>Went here to donate blood. After donate there's lunch packed for you and some kuihs. Can makan and leave the place or whichever is convenient for you. The nurses were nice.</t>
  </si>
  <si>
    <t>Nice</t>
  </si>
  <si>
    <t>Well manage..</t>
  </si>
  <si>
    <t>Dr Taran Singh - Orthopaedics &amp; Sports</t>
  </si>
  <si>
    <t>KPJ PERLIS SPECIALIST HOSPITAL, &lt;span class="street-address"&gt;No. 77, Jalan Dato Wan Ahmad&lt;/span&gt;, &lt;span class="extended-address"&gt;Taman Mutiara&lt;/span&gt;, &lt;span class="postal-code"&gt;01000&lt;/span&gt; &lt;span class="locality"&gt;Kangar&lt;/span&gt;, &lt;span class="region"&gt;Perlis&lt;/span&gt;, &lt;span class="country-name"&gt;Malaysia&lt;/span&gt;</t>
  </si>
  <si>
    <t>A very good doctor..passionate ,soft spoken and kind hearted..recommended to all..</t>
  </si>
  <si>
    <t>Awesome doctor!!! Hands down!!!😎😎</t>
  </si>
  <si>
    <t>Sapa2 from outside who is looking for an orthopedic specialist in Kedah .. I recommend that you see doctor taran singh at pmc ... He explained in detail, concisely and easy to understand ...</t>
  </si>
  <si>
    <t>UniMAP Health Center</t>
  </si>
  <si>
    <t>Arau</t>
  </si>
  <si>
    <t>&lt;span class="street-address"&gt;Lebuhraya Changlun - Kuala Perlis&lt;/span&gt;, &lt;span class="postal-code"&gt;02600&lt;/span&gt; &lt;span class="locality"&gt;Arau&lt;/span&gt;, &lt;span class="region"&gt;Perlis&lt;/span&gt;, &lt;span class="country-name"&gt;Malaysia&lt;/span&gt;</t>
  </si>
  <si>
    <t>Healthcare services here are reliable.</t>
  </si>
  <si>
    <t>I can close it, it doesn't work</t>
  </si>
  <si>
    <t>Klinik Pakar Psikiatri Hospital Sultanah Bahiyah 2</t>
  </si>
  <si>
    <t>Alor Setar</t>
  </si>
  <si>
    <t>Kedah</t>
  </si>
  <si>
    <t>&lt;span class="street-address"&gt;Lebuhraya Darul Aman&lt;/span&gt;, &lt;span class="extended-address"&gt;Bandar Alor Setar&lt;/span&gt;, &lt;span class="postal-code"&gt;05100&lt;/span&gt; &lt;span class="locality"&gt;Alor Setar&lt;/span&gt;, &lt;span class="region"&gt;Kedah&lt;/span&gt;, &lt;span class="country-name"&gt;Malaysia&lt;/span&gt;</t>
  </si>
  <si>
    <t>Too many patient!the doctor on duty only one! Waiting for more than 3-4 hours ! anyone can help ? around 90 patient waiting for treatment!</t>
  </si>
  <si>
    <t>Depression, I want to see a doctor to ask for medicine but he gives me an appointment a month later😔, I need to stay until a new month to see a doctor. Someone who is worse than me got an appointment months later, his address died first, he just wanted to see a doctor</t>
  </si>
  <si>
    <t>Macam mana nak daftar untuk jmpa pakar depression ni?</t>
  </si>
  <si>
    <t>The doctors are very friendly</t>
  </si>
  <si>
    <t>Jabatan Kesihatan Negeri Perlis</t>
  </si>
  <si>
    <t>&lt;span class="street-address"&gt;48C, Jalan Raja Syed Alwi&lt;/span&gt;, &lt;span class="extended-address"&gt;Kampung Guar Syed Alwi&lt;/span&gt;, &lt;span class="postal-code"&gt;01000&lt;/span&gt; &lt;span class="locality"&gt;Kangar&lt;/span&gt;, &lt;span class="region"&gt;Perlis&lt;/span&gt;, &lt;span class="country-name"&gt;Malaysia&lt;/span&gt;</t>
  </si>
  <si>
    <t>Best</t>
  </si>
  <si>
    <t>KEDAH MEDICAL CENTRE</t>
  </si>
  <si>
    <t>Mukim Alor Merah, &lt;span class="street-address"&gt;Jalan&lt;/span&gt;, &lt;span class="extended-address"&gt;Kampung Pumpong&lt;/span&gt;, &lt;span class="postal-code"&gt;05250&lt;/span&gt; &lt;span class="locality"&gt;Alor Setar&lt;/span&gt;, &lt;span class="region"&gt;Kedah&lt;/span&gt;, &lt;span class="country-name"&gt;Malaysia&lt;/span&gt;</t>
  </si>
  <si>
    <t>Just call to ask PCR can booking or not, buat the service phone answer bad attitude. May be KMC can not ask by phone call, must walk in to ask 😱</t>
  </si>
  <si>
    <t>Very slow service at the A&amp;E dept.
I didn’t expect such a snail-paced service at a private hospital.
My wife brought our 2 childrens to KMC on 14/04/2022 around 9pm. Since both are symptomatic, RTK test had to be done first. Yeah, my daughter is positive after a very long wait.
1st failed service : RTK test that took more than 1 hour to do and get result (a small clinic at pekan kepala batas, Alor Setar can do a better, super fast RTK test and result).
2nd failed service : very very poor communication to a customer/patient on what to do and what to expect on the service flow. No clear direction and procedure, at least to those working on 14/04 evening.
3rd failed service : KMC is a private hospital. We were being told that not enough doctor to handle patient at that time. How come???
We finally managed to settle everything close to 1am, 15th April 2022.
Private hospital huh?
Buck up KMC!!!</t>
  </si>
  <si>
    <t>Service is snail pace. Doctors are clearly overworked and could not offer an ounce of empathy or proper advice.
If you're bringing your parents, be sure to come with them for guidance. Else they will not be taken care of properly.</t>
  </si>
  <si>
    <t>gone for ENT operation for my 4y old. admitted for 4 days. doctor samy is great and very experienced. awesome service. nurses is friendly , helpful &amp; soft spoken. and free wifi. and very comfortable ward.  but hosp food is not good here . not very convenient for food variety, just expensive coffee shop and a bad cafe. still going to give full 5 stars bcs im very satisfied with the service.</t>
  </si>
  <si>
    <t>One of the best private hospitals in Alor Setar. Good service, friendly staff members who are ready to assist.
Went there for COVID-19 vaccination and the process went very smoothly and fast.
All the best, KMC! 👍🏻</t>
  </si>
  <si>
    <t>Hospital Bahagia Ulu Kinta</t>
  </si>
  <si>
    <t>Tanjung Rambutan</t>
  </si>
  <si>
    <t>Perak</t>
  </si>
  <si>
    <t>&lt;span class="street-address"&gt;Jalan Besar&lt;/span&gt;, &lt;span class="postal-code"&gt;31250&lt;/span&gt; &lt;span class="locality"&gt;Tanjung Rambutan&lt;/span&gt;, &lt;span class="region"&gt;Perak&lt;/span&gt;, &lt;span class="country-name"&gt;Malaysia&lt;/span&gt;</t>
  </si>
  <si>
    <t>Impolite staffs and bad attitude at pusat informasi. Visitor has to be patient when deal with the staffs.</t>
  </si>
  <si>
    <t>I have practical here. Can't say on more detail since it is very high secrecy and confidential.</t>
  </si>
  <si>
    <t>I had an appointment at 1.30 pm and i only got to see the counselor at 3p.m. I told them about my problem and they didn't seem to care AT ALL. This one Punjabi lady came in to the counselor room out of no way and asked me a few questions in a very annoyed tone, and she just assume that I have depression and suspect that I have Bipolar Disorder. I am not depress or neither do I have bipolar disorder.
THEY MADE ME CRIED THROUGHOUT THE CONVERSATION TOO.
If I could give it a -1 star, I would.</t>
  </si>
  <si>
    <t>Quiet, Peaceful, perfect treatment..</t>
  </si>
  <si>
    <t>Worst place. My mental health becoming much worst after staying here. Worst place, horrible staff.</t>
  </si>
  <si>
    <t>One Stop Physiotherapy Changlun</t>
  </si>
  <si>
    <t>Changlun</t>
  </si>
  <si>
    <t>No 1, Arked MDKP Perhentian Bas/Teksi Changlun Pekan, &lt;span class="extended-address"&gt;Kampung Paya Nongmi&lt;/span&gt;, &lt;span class="postal-code"&gt;06010&lt;/span&gt; &lt;span class="locality"&gt;Changlun&lt;/span&gt;, &lt;span class="region"&gt;Kedah&lt;/span&gt;, &lt;span class="country-name"&gt;Malaysia&lt;/span&gt;</t>
  </si>
  <si>
    <t>Such a great physiotheraphist 👍🏻. Every detail of our disease will be explain to us in a simple words and they have many equipments too👌🏻</t>
  </si>
  <si>
    <t>good</t>
  </si>
  <si>
    <t>Excellent</t>
  </si>
  <si>
    <t>All goods</t>
  </si>
  <si>
    <t>Thank you for One Stop Physio .. Now my Tok just stopped .. If you are looking for a physiotherapy center, you must try ONE STOP PHYSIOTHERAPY👍</t>
  </si>
  <si>
    <t>MY Psychology （MY 心理学）</t>
  </si>
  <si>
    <t>Kuala Lumpur</t>
  </si>
  <si>
    <t>Wilayah Persekutuan Kuala Lumpur</t>
  </si>
  <si>
    <t>Jalan Kepong, Pusat Niaga, &lt;span class="street-address"&gt;7-M, Jalan Prima 9&lt;/span&gt;, &lt;span class="extended-address"&gt;Metro Prima&lt;/span&gt;, &lt;span class="postal-code"&gt;52100&lt;/span&gt; &lt;span class="locality"&gt;Kuala Lumpur&lt;/span&gt;, &lt;span class="region"&gt;Wilayah Persekutuan Kuala Lumpur&lt;/span&gt;, &lt;span class="country-name"&gt;Malaysia&lt;/span&gt;</t>
  </si>
  <si>
    <t>I had the opportunity to interview Mr. Gary from MY Psychology not long ago for my final year dissertation. I would like to sincerely thank him for sparing his precious time and also his team for being efficient at replying my messages and for meeting my needs. The interview session went really well as Mr. Gary's sharing was very insightful and full of knowledge regarding mental health advocacy. I wish nothing but the best to Mr. Gary and his wonderful team. :)</t>
  </si>
  <si>
    <t>I have actually undergone psychotherapy and counselling sessions with a number of psychologists and counsellors in the preceding years prior to beginning these sessions. With that, I might well have said that I am quite experienced on attending the sessions. However, I would say that the sessions with Mr. Chong from MYPsychology were vastly superior to those I had previously attended. I got to learn and improve so much during these sessions and I could say that my mental health condition is getting better each day. Big thanks to Mr Chong and the team for providing such amazing services !</t>
  </si>
  <si>
    <t>I really love the service here because the therapist actually LISTENS to you and validate your feelings. I learnt how to reconnect and accept my emotions after the sessions thanks to my therapist. I had a really great experience here as the workers here are all very nice! Would definitely recommend this place to anyone who's looking for a great experience during a therapy session.</t>
  </si>
  <si>
    <t>Very patient customer service, very friendly as well as professional therapists, I was able to relax and have good communication!</t>
  </si>
  <si>
    <t>The admins (Ms Samantha &amp; Ms Janice) they are so helpful and kind. Mr Gary explained very well about everything I asked. Thank you so much ❤️❤️❤️</t>
  </si>
  <si>
    <t>Poliklinik Pakar Perubatan Jitra</t>
  </si>
  <si>
    <t>Jitra</t>
  </si>
  <si>
    <t>No. 34, Kompleks Jitra, Kedah, &lt;span class="extended-address"&gt;Taman Pasu&lt;/span&gt;, &lt;span class="postal-code"&gt;06000&lt;/span&gt; &lt;span class="locality"&gt;Jitra&lt;/span&gt;, &lt;span class="region"&gt;Kedah&lt;/span&gt;, &lt;span class="country-name"&gt;Malaysia&lt;/span&gt;</t>
  </si>
  <si>
    <t>Comfortable and clean place. Friendly staff service. The best doctor's description and explanation. It is highly recommended to visit this clinic. Reasonable price with the treatment given.</t>
  </si>
  <si>
    <t>Hospital Sultanah Bahiyah</t>
  </si>
  <si>
    <t>Km 6, &lt;span class="street-address"&gt;Jln Langgar&lt;/span&gt;, &lt;span class="extended-address"&gt;Bandar&lt;/span&gt;, &lt;span class="postal-code"&gt;05460&lt;/span&gt; &lt;span class="locality"&gt;Alor Setar&lt;/span&gt;, &lt;span class="region"&gt;Kedah&lt;/span&gt;, &lt;span class="country-name"&gt;Malaysia&lt;/span&gt;</t>
  </si>
  <si>
    <t>There are 4 security guards, two men and two women who manage the corridor in the lobby. They are racially contemptuous of the Malays, and they will be let in immediately without asking a question, even with minor children. The whole family is fine, but the Chinese will ask unnecessary questions. Please, please.  Attention to this issue</t>
  </si>
  <si>
    <t>Thank you for taking good care of my beloved mother. The environment is very comfortable and the service is very good 👍👍</t>
  </si>
  <si>
    <t>Come earlier if you have a morning's appointment. The morning jammed will start its long que far before the hospital's traffic light.
In the morning session, you can find plenty of parking at the back of the hospital before 8am. Now it is paved parking area, no more muddy field. The good reason to park here is this will keep you healthy as there is a long walk to the hospital entrance.
The front parking will be fully filled around 7:30am, don't waste your time there and leave it to the needy especially the elderly patient.
HSB is one of the best government hospital at Northern Peninsular Malaysia. Modern and well equipped. However, lacking of parking space is always a real problem for the staffs, visitor and patient.
There is also a Heliport, staff hostel, kindergarten etc.  A very well planned health facilities. Don't forget to get some delicious refreshment at the cafeteria. I like the kuih-muih, very cheap and nice.</t>
  </si>
  <si>
    <t>My son had a severe gastric and visited the hospital emergency. The process took us 3 hours, but the staffs and nurses are very attentive. We understand that the volume is a lot looking at the other patients too. And the staffs are diligently following the workflow. The tests are thoroughly conducted and i have to drop this good word to applaud a good job by them. Syukur. Thank you for your kind service to the people.</t>
  </si>
  <si>
    <t>The timetable for visit or sending to my parent no make sense...I come at 11morning want send this 4 leg walking stand to my mother..they call me waiting for 1 hour until 12 so I can go and send it.bukan aku nak tinggal dalam. Bro I just wanna send and go back for working.if my mom need this for 4leg stand for walking need to lay at bed until 12pm lah? Bukan aku nak hantar racun ke ape, padahal parking dia bukan senang nak Cari ,jauh Kita Jalan sampai entrance scan , Tanya lagi sampai nak Masuk lift x bagi pulak.siapa x geram?? So Im here to tell everyone if u all want send thing or what pls come at 12pm !!!(btw I'm just give my opinion)</t>
  </si>
  <si>
    <t>Global Doctors Clinic Langkawi</t>
  </si>
  <si>
    <t>Langkawi</t>
  </si>
  <si>
    <t>Jalan Pantai Cenang, &lt;span class="extended-address"&gt;Meritus Pelangi Resort and Spa&lt;/span&gt;, &lt;span class="postal-code"&gt;07000&lt;/span&gt; &lt;span class="locality"&gt;Langkawi&lt;/span&gt;, &lt;span class="region"&gt;Kedah&lt;/span&gt;, &lt;span class="country-name"&gt;Malaysia&lt;/span&gt;</t>
  </si>
  <si>
    <t>I came in with a recurring intestinal problem. Both Dr. Ahmad (weekdays) and Dr. Brigita (weekends) diagnosed and successfully treated me, sparing my visit to Langkawi. Highly recommended for their mutual consultation while Dr. Ahmad, who saw me first, was off.</t>
  </si>
  <si>
    <t>Global Doctors in Langkawi are fantastic. Dr Ahmad is just the doctor you need. He is knowledgeable and thorough. He speaks excellent English and is very easy to talk to.
The staff are very friendly and costs were very reasonable.
I cannot recommend Global Doctors in Langkawi highly enough.</t>
  </si>
  <si>
    <t>Dr Ahmad is the best Dr in Langkawi!!!</t>
  </si>
  <si>
    <t>In our 3 years in Langkawi, Dr. Ahmad is the best doctor we have met so far! We brought our newborn to the clinic and Dr. Ahmad was very professional, attentive and went above and beyond to carefully explain and assess our baby. He even sent us messages days later asking how the baby was doing, which shows genuine care. We highly recommend him and this clinic, which is very clean, comfortable and with professional staff.</t>
  </si>
  <si>
    <t>My go to clinic here in Langkawi.
Why? Firstly, location. I live nearby and I almost nearly never have to wait in any line. SOP is strictly followed and DR. Ahmad is amazing!
I feel that they are able to assist you with almost all your complications. Best part is that, if they aren't equipped to, they will go out of their way to offer solutions, recommend contacts just to help you out.
Their team is driven, and I must thank Mohammad, for all his help. Never failing to attend to the community of Langkawi, as they are always on standby to aid.
If you're on the island, and have experience falling ill, food poisoning, gastric, or of any kind of illness, I would suggest you to head to this clinic to get yourself checked first.
It is located inside the vicinity of Pelangi Beach Resort, Langkawi.
That's all from your island gurl,
Paula</t>
  </si>
  <si>
    <t>THE MIND FACULTY</t>
  </si>
  <si>
    <t>Suite 11-G &amp;amp; 11-1 Jalan Solaris 4, Solaris Mont’ Kiara, &lt;span class="street-address"&gt;Jalan Solaris, Off Jalan Duta Kiara&lt;/span&gt;, &lt;span class="extended-address"&gt;Solaris Mont Kiara&lt;/span&gt;, &lt;span class="postal-code"&gt;50480&lt;/span&gt; &lt;span class="locality"&gt;Kuala Lumpur&lt;/span&gt;, &lt;span class="region"&gt;Wilayah Persekutuan Kuala Lumpur&lt;/span&gt;, &lt;span class="country-name"&gt;Malaysia&lt;/span&gt;</t>
  </si>
  <si>
    <t>I had a session with Dr. Stephen not longer than an hour ago as I am writing this review.
Dr. Stephen was incredibly knowledgeable, professional, experienced, and he assured me that the challenges I was going through were nothing to be ashamed of. As mentioned in the website, my first session with Dr. Stephen, he did a complete psychiatric evaluation. With the stigma of mental health in Malaysia, I was nervous going in, but by the end Dr. Stephen created a safe space where I was comfortable and accepting of my problems, and more importantly, aware that I can change them with treatment. He patiently discussed my issues and explained to me whatever I couldn’t understand or had trouble realising.
I highly recommend this place and Dr. Stephen if you’re looking for a psychiatrist who actively listens and helps the patient.
My 70 minute consult cost me RM630 but it was worth every ringgit.</t>
  </si>
  <si>
    <t>I am happy with the results. My child improved so much after going for therapy with Ms Sitra, Behavioural Therapist. She was excellent in building rapport, which made the intervention all the more effective. Thank you so much!</t>
  </si>
  <si>
    <t>I wish to express my heartfelt gratitude to Ms Sitra (Psychologist/ Behavioral Therapist) for assisting me in managing my OCD and ADHD. My quality of life has improved tremendously after just a few sessions with her. I would say she is very knowledgeable in various aspects of mental health, methodical in her approach, and most importantly, she genuinely cares. My sessions with her never felt rushed and I always felt that I was being heard. That itself was therapeutic for me. Going for therapy was the best investment I had made for myself. Ms Sitra is indeed a Psychologist par excellence! Thank you!!!</t>
  </si>
  <si>
    <t>If you are looking for professional help but don’t mind waiting for your very first session to be at an undetermined date, or feel like you are the last of their priority, be my guest. My whatsapp conversation says it all. Go find yourself another place, don’t waste your time here. Not even a single apology for a person who legit needs help.</t>
  </si>
  <si>
    <t>If you are seeking help after mustering your strength to seek help, this place is the last place you want have anything to do with as they are very unresponsive to queries by patients. Please improve your reponse as mental health patients do not have the tenacity and needs help!</t>
  </si>
  <si>
    <t>Dr Seed Specialist Clinic (Psychiatry)</t>
  </si>
  <si>
    <t>39-Ground Floor Jalan Metro Perdana Timur 2 Taman Usahawan Kepong, &lt;span class="extended-address"&gt;Kepong&lt;/span&gt;, &lt;span class="postal-code"&gt;52100&lt;/span&gt; &lt;span class="locality"&gt;Kuala Lumpur&lt;/span&gt;, &lt;span class="region"&gt;Wilayah Persekutuan Kuala Lumpur&lt;/span&gt;, &lt;span class="country-name"&gt;Malaysia&lt;/span&gt;</t>
  </si>
  <si>
    <t>Staff not friendly, arrogant look. And the Dr Thong is not willing to help when we request for a letter. Not so effective also
Gonna change to other clinic. Beware of this.</t>
  </si>
  <si>
    <t>Can’t describe how grateful I am to have Dr Seed as the doctor of my father. My father had serious depression and panic attack for more than a year and  Dr Seed consults and prescribes him medication all this while. Dr Seed is patient, kind and humble in responding any of my father’s questions and doubts. Besides, the staffs in clinic are always attentive and helpful too.</t>
  </si>
  <si>
    <t>The treatment was not effective to the illness. I have been changing numerous medication.</t>
  </si>
  <si>
    <t>Psychiatry performing very unethical practice as a license doctor. Please beware of this clinic.</t>
  </si>
  <si>
    <t>An excellent and passionate psychiatrist . Explain crystal clear, listen patiently. If u already frustrated with ur nerd psychiatry .. U won't b disappointed here</t>
  </si>
  <si>
    <t>Klinik Pakar Dr Yeoh &amp; Dr Hazli Mental Health Specialist</t>
  </si>
  <si>
    <t>Cheras</t>
  </si>
  <si>
    <t>&lt;span class="street-address"&gt;31 31-1, Jalan Damai Niaga 1&lt;/span&gt;, &lt;span class="extended-address"&gt;Alam Damai&lt;/span&gt;, &lt;span class="postal-code"&gt;56000&lt;/span&gt; &lt;span class="locality"&gt;Cheras&lt;/span&gt;, &lt;span class="region"&gt;Wilayah Persekutuan Kuala Lumpur&lt;/span&gt;, &lt;span class="country-name"&gt;Malaysia&lt;/span&gt;</t>
  </si>
  <si>
    <t>My doctor was really considerate and understanding. First trip in cost about RM260 (with meds)</t>
  </si>
  <si>
    <t>Dr. Lee very cold no eye contact felt unwelcomed n unheard</t>
  </si>
  <si>
    <t>Very unprofessional experience with Dr.Yeoh for 2nd visit. Please do not accept our appointment if you are not ready to deal with the patient.</t>
  </si>
  <si>
    <t>Not proffesional</t>
  </si>
  <si>
    <t>dr yeoh has spoken to me n ecplain the whole situation its just my emotions n feelings as a parent who wants the best for their kids. well gonna give it another go ... lets hope for the best..cheers dr yeoh hope u can assist in getting my son back to normal again. my sincere apologies for earlier message which wud have caused any distress to dr yeoh or his colleagues as i was overcome by emotions ...god bless</t>
  </si>
  <si>
    <t>Dr Nor Hamidah Specialist Clinic (Gleneagles KL MOB Specialist Clinics)</t>
  </si>
  <si>
    <t>Ampang</t>
  </si>
  <si>
    <t>&lt;span class="street-address"&gt;282, Jln Ampang&lt;/span&gt;, &lt;span class="extended-address"&gt;Kampung Berembang&lt;/span&gt;, &lt;span class="postal-code"&gt;50450&lt;/span&gt; &lt;span class="locality"&gt;Ampang&lt;/span&gt;, &lt;span class="region"&gt;Wilayah Persekutuan Kuala Lumpur&lt;/span&gt;, &lt;span class="country-name"&gt;Malaysia&lt;/span&gt;</t>
  </si>
  <si>
    <t>VERY GOOD</t>
  </si>
  <si>
    <t>Serene Psychological Services</t>
  </si>
  <si>
    <t>Federal Territory of Kuala Lumpur</t>
  </si>
  <si>
    <t>2-3A Level 2 Wisma Lifecare, &lt;span class="street-address"&gt;Jalan Kerinchi&lt;/span&gt;, &lt;span class="extended-address"&gt;Bangsar South&lt;/span&gt;, &lt;span class="postal-code"&gt;59200&lt;/span&gt; &lt;span class="locality"&gt;Kuala Lumpur&lt;/span&gt;, &lt;span class="region"&gt;Federal Territory of Kuala Lumpur&lt;/span&gt;, &lt;span class="country-name"&gt;Malaysia&lt;/span&gt;</t>
  </si>
  <si>
    <t>I love my experiences coming here to seek for professional help. I was having their intern to help me figure out with my problem. Her name is Emily Quek. She really did great job for handling me in my 5 sessions with her.</t>
  </si>
  <si>
    <t>Happy to announce that I have finally graduated from therapy! It wasn't an easy journey but it was definitely an eye-opening and rewarding one. I am really really glad I took the very first step despite my concerns and doubts. Give it some time and trust the process. Thanks Serene :)</t>
  </si>
  <si>
    <t>Comfortable and good service. Professionally managed. Thank you</t>
  </si>
  <si>
    <t>I had a great experience for my first session! I got better insight into the root cause of some issues I had. I was also given some advices that I still continue to apply whenever the same problem occur.</t>
  </si>
  <si>
    <t>I started online sessions last year and am very glad I did. My therapist is patient and attentive and always allows me enough space to talk things out in my own time without rushing me or cutting me off. The one hour sessions are more affordable than other big-name places and I can coordinate session times directly with the therapist, which is helpful if timing conflicts arise.</t>
  </si>
  <si>
    <t>Dr. Khairi Rahman</t>
  </si>
  <si>
    <t>Pantai Hospital Kuala Lumpur, B269, &lt;span class="street-address"&gt;No. 8, Jalan Bukit Pantai&lt;/span&gt;, &lt;span class="extended-address"&gt;Wilayah Persekutuan&lt;/span&gt;, &lt;span class="postal-code"&gt;59100&lt;/span&gt; &lt;span class="locality"&gt;Kuala Lumpur&lt;/span&gt;, &lt;span class="region"&gt;Federal Territory of Kuala Lumpur&lt;/span&gt;, &lt;span class="country-name"&gt;Malaysia&lt;/span&gt;</t>
  </si>
  <si>
    <t>The best psychology ever. Very2 kind person, like father for us. Thanks for everything Dr. Khairi. We are  forever in your debt Dr. Khairi. Thanks a lot. Lots of love from princess &amp; little boy. #manyyearswithDrKhairi #alhamdulillahforeverything #asyraffatin #anxietypanicdisorder #spousetocancersurvivor #cancersurvivor #theraphywithDrKhairirahman</t>
  </si>
  <si>
    <t>Introspect Specialist Clinic (Psychiatry) 身心精神科诊所</t>
  </si>
  <si>
    <t>1st Floor, &lt;span class="street-address"&gt;No. 3-1, Jalan Radin Bagus 1&lt;/span&gt;, &lt;span class="extended-address"&gt;Bandar Baru Sri Petaling&lt;/span&gt;, &lt;span class="postal-code"&gt;57000&lt;/span&gt; &lt;span class="locality"&gt;Kuala Lumpur&lt;/span&gt;, &lt;span class="region"&gt;Federal Territory of Kuala Lumpur&lt;/span&gt;, &lt;span class="country-name"&gt;Malaysia&lt;/span&gt;</t>
  </si>
  <si>
    <t>I've been Dr. Beatrice's patient since 2016 in UPM and was very happy to hear that she opened her own practice here. Treatment is excellent as always, which is why I didn't go to another Doctor, and the place is very calm and quiet. Absolutely recommended for those who are trying out therapies for the first time.</t>
  </si>
  <si>
    <t>A good listener and helper.</t>
  </si>
  <si>
    <t>Thank you Dr Beatrice !</t>
  </si>
  <si>
    <t>Klinik Pakar Au Yong</t>
  </si>
  <si>
    <t>Wilayah Persekutuan</t>
  </si>
  <si>
    <t>No. 70, 4th Floor, Bangunan, Chong Keat, &lt;span class="street-address"&gt;Jln Pudu&lt;/span&gt;, &lt;span class="extended-address"&gt;Bukit Bintang&lt;/span&gt;, &lt;span class="postal-code"&gt;55100&lt;/span&gt; &lt;span class="locality"&gt;Kuala Lumpur&lt;/span&gt;, &lt;span class="region"&gt;Wilayah Persekutuan&lt;/span&gt;, &lt;span class="country-name"&gt;Malaysia&lt;/span&gt;</t>
  </si>
  <si>
    <t>Bad customer service good doctor and very very very very very very "1 very 1 hour waiting" long queue.....</t>
  </si>
  <si>
    <t>This Clinic Pakar (Specialist) Au Yong has 2 great psychiatrists / doctors. One is Doctor Au Yong and another is Doctor Francis Lau. Both are very experienced psychiatrists. It's a private clinic, none government funded clinic. And also is a Psychiatrist professional clinic, not a Psychology clinic. There's a big difference between a psychiatrist and psychologist. Psychiatrist is a doctor that specializes in treating mental health issues such like insomnia, depression, or worst case scenario like people who had total mental breakdown perhaps suffered from a terrible tragedy or disaster before. Whereas a Psychologist doctor specializes in treating people who have suffered from mental discouragements and having difficulty in communicating, troubled minded such like suicide thoughts, troubled behaviours, or traumatic minded. And a Psychologist only can provide counselling therapy or perhaps hypnotism to help people who had trouble minded to “walk out” from their troubled issues. They don't have the license to dispense medications. Whereas a Psychiatrist is a specialist that listen, analyst the patient's troubled issues and have the license to dispense suitable medications according to their expertise decisions. But on certain days this Clinic Pakar Au Yong have a temporary Psychologist available. Each doctors have their own patients. They are open from Monday to Friday from 08:30am to 3:00pm, Saturday from 08:00am to 12:00pm noon. Sunday is close. Besides good psychiatrists, this clinic also has lots of good quality medicines, both local manufactured and imported (originals and generics). For first timer, before going there, you must call up to make an appointment, either Doctor Au Yong or Doctor Francis. Either one, both are good doctors, very experienced and patience with  listening and analyzing each patient's cases. And is not like a Psychologist's treatment session, charging by hour's rate. You are free to consult out your troubled issue (depending on how severe or complicated your mental problem), but certainly not too long like 2 or 3 hours. Both doctors are Chinese, but speaks fluent English, and also Mandarin, or other local languages like Hokkian or Cantonese. They treat all age's patients from young children, young adult, mid age adult to old folks. Very friendly and patience, don't worry. Unlike some other doctors either very arrogant/ impatience or too serious types. Last part, the charging cost. All I can say is, it's very subjective. It all depends on each individual's case, how many types of medicines or types of medicines prescribe / give. The consultation fee is included in with the medication's fees. Roughly a guide line between RM300 minimum to a few hundreds. Remember, is a private clinic, not a government funded clinic. Ok, if you're new, you may feel the cost or charge is expensive like a bomb's price, I can say, comparing to other privatized psychiatrist clinics, this clinic consider average charging cost. But, the medicines prescribe or give, certainly are good quality and are effective to solve whatever your troubled mental's issues. You can't compare it with a government's clinic example Hospital University Malaya at PJ. They too have a psychiatrist department. But a day only accept 50 patients. Opens from morning 09:00am and many people lining up waiting for the psychiatrist department to open and "fighting" to grab a number. If the number is finished for the day, you've got no choice but to come the next day and following days until you managed to get your number for that day to be able to get treatment by a psychiatrist. And the medicines given mostly are generic or local manufactured or either the dosage is low and inactive, unlike privatized clinic's medicines. If you choose to go to the government's, (is your choice) if the medicines doesn't work, then too bad. Clinic Pakar Au Yong's medicines I can guarantee you 98% sure able to solve your problems. Environment also is clean and pleasant. But not luxury like a 5 star private hospital. The treatment success rate is high, perhaps 85%.</t>
  </si>
  <si>
    <t>Long hour of waiting... At least 3 hours.</t>
  </si>
  <si>
    <t>Serene Psychology Centre</t>
  </si>
  <si>
    <t>C3-U6-5, &lt;span class="street-address"&gt;No. 1, Jln Dutamas 1&lt;/span&gt;, &lt;span class="extended-address"&gt;Solaris Dutamas&lt;/span&gt;, &lt;span class="postal-code"&gt;50480&lt;/span&gt; &lt;span class="locality"&gt;Kuala Lumpur&lt;/span&gt;, &lt;span class="region"&gt;Federal Territory of Kuala Lumpur&lt;/span&gt;, &lt;span class="country-name"&gt;Malaysia&lt;/span&gt;</t>
  </si>
  <si>
    <t>This place has really done wonders to me. Indeed the best psychology centre with a whole lot of psychology experts that know the best and treat you like you are family.
Highly recommended!</t>
  </si>
  <si>
    <t>For anyone whos considering this place they took 25000 rm from me after spending 2 years saving it . promissing us a treatment for opi midicine addection  ... i stated very clearly that once i boycott it i will have very very painfull widthrawal symptoms they said dont  worry we have a midical team and we have treatment for you .. they will rush you to pay over 15K+ and send you a contract in the first line says ur not going to see ur money back under any situation, we wanted to make sure they understand the situation so my wife went to their admission manager asked him about the treatment plan he promissed us that they will get me to a hospital and give me a bed there and IV so once my symptoms starts to kick in they can give me pain killer injection .. we liked this option and felt safe so we went and paid 25k they say all  the payment should be upfront and no refund .. PPL IM TELLING YOU SAVE UR MONEY AND GO TO A REAL DOCTOR INSTEAD these people are frauds ..
Anyway when i went to them , i sat down with their unprofessional so called medical team they told me now were gonna send u to a hospital and they take me in a car we litterly spend 15 houres trying to get into hoslitals and none of them accepted taking me in.. and when they tell u we have hospitals that are in contract with us dont belive them .. they take u there at the emergency room and start begging nurses to take u they told them dont throw ur problems at us we cant take him cuz so we went to 4 hospitals and their staff ibrahim tells me to lie to the doctors and tell them you are in a horrible pain so they take you .. this is how they mean of sending you to a hospital.. non of the hospitals take them seriously and treat them like a joke .. they are just a big nice house with baloons .. then we went back to their center they wanted to take all my phones its not allowed to take ur phone to ur bed u need to give it away .. and when u make a pee test they will force u to make it in front of their staff , they send someone named mahdi with u inside the bathroom to watch you pee cuz they dont trust you even if you went to them voluntarily!!! Anywah laptops are forbidden everything is forbidden, by that time we came back in my widrawal symptoms kicked in i started shaking and tearing and begging them to give me my midicine.. do u know what they offer me ????? One tablet of ( voltarine 🤔) the muscle midicine.. what the hell is this ?????
I told them im addicted to a very strong OPI medicine and the widthrawal symptoms are lethal they can cause actual death and ur offering me a voltarine ??????
Anyway i started screaming from pain to the point they called their female doctor she came to the center and finally allowed them to give me my original medicine that i took to them and im addicted on .. so i lost consciousness and in the morning she came to me and she now realizing that a hospital isnt going to work THEY ARE FINDING THAT OUT FOR THE FIRST TIME .. anyway she offers me a plan B where i keep taking the same addiction medicine and they will try to taper it over 5 or 6 months .. she talked to my wife and told her about that plan my wife said we need time to think cuz the trama my husband took today in your center is unforgivable they dunno what are they doing she said isent my husband to you to take care of him instead u go to emergency rooms begging people to take him off ur hands ??? And then u take him back take his phone laptop every thing and throw him in a room to sleep without even a phone in case an emergancy happened and he needed help he needs to call somebody .. no they dont trust you and deal with u as a crazy person with no dignity , not only that and only gave him his medicine after started screaming in all the place and he was about to die ?? How ridicules is that.!
Anyway im now going to our lawyer to make them refund our money since they faild to deliver on their promisses and we tried with them for the refund they said no we dont return anything.. they give you lies and fake promises to get you to pay and then throw you on the street ..</t>
  </si>
  <si>
    <t>Worst experience !!!</t>
  </si>
  <si>
    <t>Well organised team and excellent approach provided by the psychologist and the dedicated team. Gives you a reassurance that "All is going to be Well".</t>
  </si>
  <si>
    <t>Honestly One of the best centers for drug rehab in Malaysia. Their counselors and  team are very experienced and friendly</t>
  </si>
  <si>
    <t>Adult and Child &amp; Adolescent Psychiatrist, Dr Hamidin Specialist Clinic</t>
  </si>
  <si>
    <t>&lt;span class="street-address"&gt;8, Jalan Bukit Pantai&lt;/span&gt;, &lt;span class="extended-address"&gt;Taman Bukit Pantai&lt;/span&gt;, &lt;span class="postal-code"&gt;59100&lt;/span&gt; &lt;span class="locality"&gt;Kuala Lumpur&lt;/span&gt;, &lt;span class="region"&gt;Wilayah Persekutuan Kuala Lumpur&lt;/span&gt;, &lt;span class="country-name"&gt;Malaysia&lt;/span&gt;</t>
  </si>
  <si>
    <t>A very dedicated and great doctor. Great explanation to patient too. Give a call and set your appointment with Dr. Hamidin. He tries his best to treat you &amp; provide help.</t>
  </si>
  <si>
    <t>Good. 👍</t>
  </si>
  <si>
    <t>Experienced Dr, Best Service, Very helpful..</t>
  </si>
  <si>
    <t>Best service</t>
  </si>
  <si>
    <t>International Psychology Centre (KL)</t>
  </si>
  <si>
    <t>11-1 Wisma Laxton, Jalan Desa,, &lt;span class="street-address"&gt;Taman Desa&lt;/span&gt;, &lt;span class="postal-code"&gt;58100&lt;/span&gt; &lt;span class="locality"&gt;Kuala Lumpur&lt;/span&gt;, &lt;span class="region"&gt;Wilayah Persekutuan Kuala Lumpur&lt;/span&gt;, &lt;span class="country-name"&gt;Malaysia&lt;/span&gt;</t>
  </si>
  <si>
    <t>I took three courses at International Psychology Centre and learned a lot from Dr. Edward and his team, especially Tommy who was my supervisor. Dr. Edward is a knowledgeable psychologist who guides students via lectures, clinical supervision, and webinars.
International Psychology Centre also provides the right references and tools for the students to gain knowledge and later apply it in their practice.
The clinical supervisions are one of my favorite parts of the whole experience because we can go through different cases, hear the other interns’ opinions and questions, and more importantly get Dr. Edward’s reflection on that.
Another thing that I liked was the application of holistic and nutritional medicine in psychology. Dr. Edward always points out that a lot of mental struggles can be treated using the right nutrients.</t>
  </si>
  <si>
    <t>I would urge International Students to not take Student Visa from this particular Centre in a sense the course fee is cheap which is around 4800RM but the student visa fees is around for 6 months: 10.8k and for 1 year: 19k and it is impossible that the student visa cost this much and the actual student visa cost is around 1k - 2.5k ringgits. Honestly this is unacceptable by *Steven* who work for the visa department. I hope this clarifies for International Student and better to do your certificate course in some other centre rather than this one.
(I would only use this for the first time that “They are cheating international Students for the sake of money”) and further due to notice that I’ll be sharing this to Ministry of Education &amp; EMGs as well. Thanks for reading and hope this saves your day and not to waste your time!!!</t>
  </si>
  <si>
    <t>I had an over the phone conversation and a little left hanging since the person handled it couldn't advise me a number on the charges/fees? While everything looks amazing on the website writeups, all that does not matter if they decided to decapitate you later? Hope this centre becomes more transparent with their fees and charges for future potential customers/patients.</t>
  </si>
  <si>
    <t>They seem to have good intentions, but their treatments are very expensive and I don't think they can provide medicine like Concerta or Ritalin for ADD and ADHD. Not sure they can dispense any prescription psychiatric medicine at all to be honest(excluding their vitamin plans).
If you are a foreigner who is used to taking prescription psychiatric medications then you should go to a large hospital with a psychiatric ward like University of Malaya Medical Centre. It is possible to get those medicines there.</t>
  </si>
  <si>
    <t>I did not feel welcomed, and the dr. did not actually listen to me. I didn't feel validated or taken seriously.</t>
  </si>
  <si>
    <t>Neuropsy Clinic</t>
  </si>
  <si>
    <t>Chinese Maternity Hospital, No. G05, 106, Jalan Pudu, Wilayah Persekutuan, &lt;span class="extended-address"&gt;Kuala Lumpur City Centre&lt;/span&gt;, &lt;span class="postal-code"&gt;55100&lt;/span&gt; &lt;span class="locality"&gt;Kuala Lumpur&lt;/span&gt;, &lt;span class="region"&gt;Federal Territory of Kuala Lumpur&lt;/span&gt;, &lt;span class="country-name"&gt;Malaysia&lt;/span&gt;</t>
  </si>
  <si>
    <t>Dr Yen is a very competent doctor.  I have been his patient for 3 years and the results are amazing.  I consider myself fully healed.  However be advised that "appointments" are sometimes not kept.  For example if you make appointment for 9:00 am, you may find that by the time it's your turn it's already 12pm.  The easy way is to bring along your computer to do some work or keep yourself occupied while waiting for your turn.  Patience is a virtue and ample amounts of patience would be necessary.  Other than that I am very satisfied with the results.</t>
  </si>
  <si>
    <t>This Dr Yen TH will not accept post Covid patient and will just say alot of hurting words to patient who already in anxiety and trauma and seeking for help. Although u go to seek help as his existing patient. Unless u do not mention at all you has discharged from Hospital due to Covid 19. The nurses will fool you arround and telling lies at 1st give u hope tat u can see Dr to waste your time and then to have you get scolded by Dr on th phone without caring what happen to you and when u had discharged from Covid. The Dr tell alot of lies and hurtful words just to reject you from seeing him, he rather send u medicine without diagnosis and ask u go to find other psychiatric. Selfish Dr. All his advice for me in the past turn useless for me and creating another trauma to seek help from private psychiatric. Pay n get scolded with dont know what happen. Inhuman to Post covid patient. Should at least study 1st that ex covid patient is non infectious and can go back to work as normal people.</t>
  </si>
  <si>
    <t>My opinion.
You can't use your own religious philosophy and implied it on others. Medical field doesn't work that way. Of course, if you're searching for LGBTQ friendly clinic, this is definitely not the place. Otherwise everything is fine, the staff are friendly.</t>
  </si>
  <si>
    <t>Excellent service and professional psychiatrist.</t>
  </si>
  <si>
    <t>The receptionist are bad, everytime I call to book appointments they say its fully book and have to book in 2 weeks time, so I book in 2 weeks time, give them my details and number and come 2 weeks, they say I never book so have to treat as walk in. Third time happened to me.</t>
  </si>
  <si>
    <t>Jabatan Perubatan Psikologi , PPUM</t>
  </si>
  <si>
    <t>&lt;span class="street-address"&gt;Jln Profesor Diraja Ungku Aziz&lt;/span&gt;, &lt;span class="postal-code"&gt;50603&lt;/span&gt; &lt;span class="locality"&gt;Wilayah Persekutuan&lt;/span&gt;, &lt;span class="region"&gt;Wilayah Persekutuan Kuala Lumpur&lt;/span&gt;, &lt;span class="country-name"&gt;Malaysia&lt;/span&gt;</t>
  </si>
  <si>
    <t>The staff at the check in counter dilly-dally and gossip olinstead of doing their job everytime I go there cause thing the flow to be super slow.
The doctors cancel your appointment for no reason and just expect you to deal with it.
If you are hospitalized, you will meet inexperienced junior doctors that might scream at you just because you are having a panic episode etc.
Overall, bad system, they dont care about their patients.
Typical gov hospital.</t>
  </si>
  <si>
    <t>Few years time, I am seeing Dr Lily.
She is very polite and very helpful and friendly. But I don't know now she still working here or not? 🙏</t>
  </si>
  <si>
    <t>Timing 7am-5pm .. but whn here sti not open waiting long times</t>
  </si>
  <si>
    <t>Very bad customer service</t>
  </si>
  <si>
    <t>Dr. Anbu is super rude. She really shouldnt be working in this department at all. I hope they will look into how she handles her patient closely so that patients can have a more respectable consultation.
But the nurses are friendly and nice here.</t>
  </si>
  <si>
    <t>Dr. Rabin Gonzaga</t>
  </si>
  <si>
    <t>6th Floor, Block B, Gleneagles Hospital, &lt;span class="street-address"&gt;286, Jln Ampang&lt;/span&gt;, &lt;span class="extended-address"&gt;Kuala Lumpur&lt;/span&gt;, &lt;span class="postal-code"&gt;50450&lt;/span&gt; &lt;span class="locality"&gt;Kuala Lumpur&lt;/span&gt;, &lt;span class="region"&gt;Wilayah Persekutuan Kuala Lumpur&lt;/span&gt;, &lt;span class="country-name"&gt;Malaysia&lt;/span&gt;</t>
  </si>
  <si>
    <t>If you go to this psychiatrist, this is to warn you that this man has just threatened to break doctor patient confidentiality, because I made a complaint about him.
The original complaint was due to judgemental questions about the way I choose to live my life, as well as calling me 'belligerant' and 'defensive' when I've just been honest with him about what things I am or am not taking, and asked questions about my potential future to get pregnant, what with the prescriptions I'm on. He judged my choices as 'dangerous', and behaved towards me like I was a rebellious teenager - very condescending. If there's anything more unprofessional than shaming your customers, it's then threatening to disclose confidential information, as blackmail to try and get me to back off from complaining.
Just don't go to him.</t>
  </si>
  <si>
    <t>Great, friendly doctor. Treatment is very helpful.</t>
  </si>
  <si>
    <t>Very friendly and patient doctor</t>
  </si>
  <si>
    <t>People Psychological Solutions</t>
  </si>
  <si>
    <t>19.9, Menara 1MK, 1, &lt;span class="street-address"&gt;Jalan Kiara&lt;/span&gt;, &lt;span class="extended-address"&gt;Mont Kiara&lt;/span&gt;, &lt;span class="postal-code"&gt;50480&lt;/span&gt; &lt;span class="locality"&gt;Kuala Lumpur&lt;/span&gt;, &lt;span class="region"&gt;Federal Territory of Kuala Lumpur&lt;/span&gt;, &lt;span class="country-name"&gt;Malaysia&lt;/span&gt;</t>
  </si>
  <si>
    <t>First session was good and tremendous. Ask me for the next appt and made payment and do t give me the link for the next online consultation.
However they managed to rectify the issue very fast, make a prompt refund and give me 2 free sessions. The management also have asked the therapist to allow me to talk about this situation.
Thank you for acknowledging the matters and apologising. Appreciate it</t>
  </si>
  <si>
    <t>Great professional counselors. Clean place. Comfortable waiting room and therapy room. Good location. Good price.</t>
  </si>
  <si>
    <t>Beautiful and cozy space for therapy/counselling sessions</t>
  </si>
  <si>
    <t>Lovely psychology centre</t>
  </si>
  <si>
    <t>Hospital Psikiatri | Pesakit Jiwa | Call Us</t>
  </si>
  <si>
    <t>WP</t>
  </si>
  <si>
    <t>Hospital, &lt;span class="street-address"&gt;Jalan Pahang&lt;/span&gt;, &lt;span class="postal-code"&gt;50586&lt;/span&gt; &lt;span class="locality"&gt;WP&lt;/span&gt;, &lt;span class="region"&gt;Wilayah Persekutuan Kuala Lumpur&lt;/span&gt;, &lt;span class="country-name"&gt;Malaysia&lt;/span&gt;</t>
  </si>
  <si>
    <t>Be Careful</t>
  </si>
  <si>
    <t>Klinik Peace of Mind</t>
  </si>
  <si>
    <t>Suite 20.03, 20th Floor, Jalan Ampang, Wisma MCA, 163, Wilayah Persekutuan, &lt;span class="extended-address"&gt;Kuala Lumpur&lt;/span&gt;, &lt;span class="postal-code"&gt;50450&lt;/span&gt; &lt;span class="locality"&gt;Kuala Lumpur&lt;/span&gt;, &lt;span class="region"&gt;Federal Territory of Kuala Lumpur&lt;/span&gt;, &lt;span class="country-name"&gt;Malaysia&lt;/span&gt;</t>
  </si>
  <si>
    <t>I go there on 2020. I don't like the doctor</t>
  </si>
  <si>
    <t>I am quite glad of the location, right in the city. Do make an appointment before dropping by as it can get crowded especially on Saturdays.</t>
  </si>
  <si>
    <t>Dr. Lâle Merlet Clinical Psychologist &amp; Psychotherapist Mont Kiara</t>
  </si>
  <si>
    <t>Global Doctors Hospital, &lt;span class="street-address"&gt;18, Jln Kiara 3&lt;/span&gt;, &lt;span class="extended-address"&gt;Mont Kiara&lt;/span&gt;, &lt;span class="postal-code"&gt;50480&lt;/span&gt; &lt;span class="locality"&gt;Kuala Lumpur&lt;/span&gt;, &lt;span class="region"&gt;Federal Territory of Kuala Lumpur&lt;/span&gt;, &lt;span class="country-name"&gt;Malaysia&lt;/span&gt;</t>
  </si>
  <si>
    <t>Great psychologist who helped me a lot!</t>
  </si>
  <si>
    <t>Klinik Pakar John Tan</t>
  </si>
  <si>
    <t>off, Jalan Kuchai Lama &amp;amp; Jalan Kuchai Jaya, &lt;span class="extended-address"&gt;Kuchai Entrepreneurs Park&lt;/span&gt;, &lt;span class="postal-code"&gt;58200&lt;/span&gt; &lt;span class="locality"&gt;Kuala Lumpur&lt;/span&gt;, &lt;span class="region"&gt;Federal Territory of Kuala Lumpur&lt;/span&gt;, &lt;span class="country-name"&gt;Malaysia&lt;/span&gt;</t>
  </si>
  <si>
    <t>Good and caring doctor
He lets patient speaks out their mind.</t>
  </si>
  <si>
    <t>Good doctor but bad customer service (receptionist), not approachable/ not helpful</t>
  </si>
  <si>
    <t>i seen this doc for 6 or 7 years already, memang must wait as he gives all his time and energy for the patient. cant be exactly all the same timing.he is attentive and good and caring.however, wating time is also something i have to adapt too. usually from get number time, i get about11am-12 noon and need back 4-6pm for appointment time. his medication overall helps me. we never talk much except for eailer times.jon</t>
  </si>
  <si>
    <t>come at 8 until 1.30 need to wait to be called. really bad service.</t>
  </si>
  <si>
    <t>Really terrible bad consultant. 0 star rating.</t>
  </si>
  <si>
    <t>Chin Cheuk Ngen</t>
  </si>
  <si>
    <t>No. 106, Ground Floor, Chinese Maternity Hospital, Jln Pudu, 55100 Kuala Lumpur, Wilayah PersekutuanNo. 106, Ground Floor, Chinese Maternity Hospital, Jalan Pudu, 55100, Kuala Lumpur, Wilayah Persekutuan, &lt;span class="extended-address"&gt;Bukit Bintang&lt;/span&gt;, &lt;span class="postal-code"&gt;50200&lt;/span&gt; &lt;span class="locality"&gt;Kuala Lumpur&lt;/span&gt;, &lt;span class="region"&gt;Federal Territory of Kuala Lumpur&lt;/span&gt;, &lt;span class="country-name"&gt;Malaysia&lt;/span&gt;</t>
  </si>
  <si>
    <t>No answer call, short operation hours. Walk-in few times but closed</t>
  </si>
  <si>
    <t>Valley Psychological Services</t>
  </si>
  <si>
    <t>&lt;span class="street-address"&gt;9, Jalan Riong&lt;/span&gt;, &lt;span class="extended-address"&gt;Bangsar&lt;/span&gt;, &lt;span class="postal-code"&gt;59100&lt;/span&gt; &lt;span class="locality"&gt;Kuala Lumpur&lt;/span&gt;, &lt;span class="region"&gt;Wilayah Persekutuan Kuala Lumpur&lt;/span&gt;, &lt;span class="country-name"&gt;Malaysia&lt;/span&gt;</t>
  </si>
  <si>
    <t>I was advised to find a child psychologist for my child by my school. I went to several different psychologists, each of which were more interested in getting my child enrolled on a long term course of treatment. Finally I tried Valley Psych. They actually listened and carried out extensive observations before coming to any conclusions. And the conclusion, unlike all the others talking about putting labels on my child, was more focused on me as a parent and giving me the tools to better bring up my child.
Thank you Valley Psych</t>
  </si>
  <si>
    <t>I’d highly recommend Psych Valley for anyone seeking any sort of counselling. The professionals working there are all so warm and great. Everyone is so supportive and lovely. You feel at ease just walking into the centre.
The in-house psychologist, Ms. Urmilah, is a wonderful person and genuinely passionate about helping people. The centre has support sessions for the elderly on weekends, which is purely altruistic and a great social experience for people over 60.</t>
  </si>
  <si>
    <t>I can't recommend VPS less. Dr Dass is an amazing professional. She is caring, compassionate, and has a great skill of being able to connect with her clients. She truly cares about the well-being and the overall success of the people who come to see her. She is honest, trustworthy, and easy to talk to.</t>
  </si>
  <si>
    <t>Every time after chatting with Ms. Urmilah, my day feels complete. I highly recommend Valley Psych</t>
  </si>
  <si>
    <t>Love this place very much! Excellent service. Highly recommend it!</t>
  </si>
  <si>
    <t>MentCouch</t>
  </si>
  <si>
    <t>Suite 1-02, 1st Floor, Menara Atlan, &lt;span class="street-address"&gt;161B, Jln Ampang&lt;/span&gt;, &lt;span class="extended-address"&gt;Kuala Lumpur&lt;/span&gt;, &lt;span class="postal-code"&gt;50450&lt;/span&gt; &lt;span class="locality"&gt;Kuala Lumpur&lt;/span&gt;, &lt;span class="region"&gt;Wilayah Persekutuan Kuala Lumpur&lt;/span&gt;, &lt;span class="country-name"&gt;Malaysia&lt;/span&gt;</t>
  </si>
  <si>
    <t>I would usually refrain from reviewing mental health places as I used to be afraid of how I would get discriminated if my friends knew I have issues but Mentcouch has really helped me with being in a better place. I like how comfortable and safe the staff makes me feel which enables me to open up to them about almost anything. The environment is really nice and I really like the progress I have made so far.</t>
  </si>
  <si>
    <t>I came in to MentCouch with a goal to better myself and I was very happy with the guidance. They are extremely friendly people and it just makes everything much more easier.</t>
  </si>
  <si>
    <t>Highly recommended! Screening was quite insightful and good behavior from all staff members.</t>
  </si>
  <si>
    <t>Super friendly staff and psychologist. the most affordable services for mental health</t>
  </si>
  <si>
    <t>I booked an online session with them and I think the price is quite reasonable after inquiring with other places. I plan to continue here, easy to talk to</t>
  </si>
  <si>
    <t>Growing Space Psychology Center</t>
  </si>
  <si>
    <t>P-5-3 Pusat Bandar, &lt;span class="street-address"&gt;Jalan Jalil Utama 2&lt;/span&gt;, &lt;span class="extended-address"&gt;Bukit Jalil&lt;/span&gt;, &lt;span class="postal-code"&gt;57000&lt;/span&gt; &lt;span class="locality"&gt;Kuala Lumpur&lt;/span&gt;, &lt;span class="region"&gt;Wilayah Persekutuan Kuala Lumpur&lt;/span&gt;, &lt;span class="country-name"&gt;Malaysia&lt;/span&gt;</t>
  </si>
  <si>
    <t>Being diagnosed for anxiety and panic disorder..i was recommended by a health personnel to Growing Space for therapy as i was reluctant to consume medicines as i was extremely sceptical on this..
After a few counselling sessions with them...my emotion become more stable and positive towards life since then..
Thanks to all the dedicated and helpful professional psychologists that attended to me throughout my episodes.. Highly recommended !!</t>
  </si>
  <si>
    <t>I have been visiting growing space since last year and see my counselor at least once a month. I’m a lot more confident in managing my emotions.</t>
  </si>
  <si>
    <t>TAN &amp; NG PSYCHIATRY CLINIC (PJ)</t>
  </si>
  <si>
    <t>Petaling Jaya</t>
  </si>
  <si>
    <t>Selangor</t>
  </si>
  <si>
    <t>No 51, Level P1, Blok D, No. 72A, Jalan University, Jaya One, &lt;span class="extended-address"&gt;Pjs 13&lt;/span&gt;, &lt;span class="postal-code"&gt;46200&lt;/span&gt; &lt;span class="locality"&gt;Petaling Jaya&lt;/span&gt;, &lt;span class="region"&gt;Selangor&lt;/span&gt;, &lt;span class="country-name"&gt;Malaysia&lt;/span&gt;</t>
  </si>
  <si>
    <t>Doctor Ng is very kind empathetic and understanding.He really tries to help you in all possible ways.Thank you Dr</t>
  </si>
  <si>
    <t>I've been under Dr. Ng Chong Guan care for the past 1 year. He is kind, patient, and empathetic which are important qualities for a good doctor to have. I appreciate how he has always made sure that I am at ease during my appointments with him.</t>
  </si>
  <si>
    <t>Despite of the bad reviews but I personally felt that Dr Ng is very passionate and giving good advise. I feel calm and secure after meeting him. I'll sure visit him again the next time.</t>
  </si>
  <si>
    <t>Everyone here is patient, calm and kind. Appointments are necessary and even then there might be a wait when you arrive. Note that before referring you directly to a psych, you *will* be diagnosed by a doctor. This doc will advise you on what you need, whether it's medication or further treatment by a specific psych.
So far in my experience they have been really good. They truly listen and don't interrupt until you're done and done. Their advice has stood me in good stead. Yes, they are expensive, and if you can afford it I highly recommend it. Do NOT expect quick fixes.</t>
  </si>
  <si>
    <t>Incredible experience. Helped me immemsely in getting better. Considers the side effect of my medication unlike previous doctors. Treats patient well and listens to patient concerns. Highly recommended.</t>
  </si>
  <si>
    <t>Share Resolve: Psychologists in KL</t>
  </si>
  <si>
    <t>Colony KLCC, &lt;span class="street-address"&gt;6, Jalan Kia Peng&lt;/span&gt;, &lt;span class="extended-address"&gt;Kuala Lumpur&lt;/span&gt;, &lt;span class="postal-code"&gt;50450&lt;/span&gt; &lt;span class="locality"&gt;Kuala Lumpur&lt;/span&gt;, &lt;span class="region"&gt;Wilayah Persekutuan Kuala Lumpur&lt;/span&gt;, &lt;span class="country-name"&gt;Malaysia&lt;/span&gt;</t>
  </si>
  <si>
    <t>Dr. Aisya Musa was appointed to me and from the outset I knew that I was being helped by an extremely compassionate, thoughtful and intelligent human being. Allow me to reiterate that for you: human being. The greatest compliment I can pay to Dr. Aisya’s methodology is that she is solely centred on your ability to discover your own pearls of wisdom from the depths of your own psyche. This, as far as I can make out, was achieved through active listening, considerate questioning, humour and, above all, empathy. All of the other professional platitudes I could easily pay to Dr.Aisya pale into insignificance in the light of this wisdom.</t>
  </si>
  <si>
    <t>A great, safe space with a friendly team.</t>
  </si>
  <si>
    <t>MY Confidential</t>
  </si>
  <si>
    <t>&lt;span class="street-address"&gt;8B, Jalan Wan Kadir&lt;/span&gt;, &lt;span class="extended-address"&gt;Taman Tun Dr Ismail&lt;/span&gt;, &lt;span class="postal-code"&gt;60000&lt;/span&gt; &lt;span class="locality"&gt;Kuala Lumpur&lt;/span&gt;, &lt;span class="region"&gt;Wilayah Persekutuan Kuala Lumpur&lt;/span&gt;, &lt;span class="country-name"&gt;Malaysia&lt;/span&gt;</t>
  </si>
  <si>
    <t>A place to feel like you are home with your close ones, while your far from home and family, highly recommended it, for people who don't want feel they are in a formal environment,which makes it edge and uncomfortable to speak out your mind and you can find the right person to talk to.</t>
  </si>
  <si>
    <t>Amanda Cheang changed a lot my impression on therapist.
Her quality and dedication speak for her.
We can sense she is doing her professional work diligently and yet we didn't feel distant from her.</t>
  </si>
  <si>
    <t>I have anxiety and never thought i needed to go counselling for it. Perception of majority of Malaysians i know don’t believe in counselling or therapist because they are afraid of other ppl’s judgements &amp; don’t think it’s necessary. Taking care of your mental health and well being is important for you and others. I met Johana at MY Confidential and she made me feel comfortable to express myself and i felt safe. It is a safe space. Felt as if i’m talking to a friend. I’ve managed to deal with a lot from the sessions with her. She provided techniques and tools which was helpful. She has managed to make me understand myself more. I highly recommend for those seeking counselling or just a listening ear. It will make such a difference.</t>
  </si>
  <si>
    <t>I was that kind of person who never believe in therapist or needed help. Until I feel it is time for one. After each session, I felt finally some senses was knocked in my head, being able to understand who I was, who I am, my reactions, basically putting you in the right perspective. There were some role plays, which I feel is a powerful tool for anyone to understand their reactions better. I was slowly able to see, feel and process things differently.  I would highly recommend if you have days where you feel lost.</t>
  </si>
  <si>
    <t>Highly recommend Puan Johari and Amanda to guide me through the process.. their warm and friendly counsellor session made me felt I’m in a safe space to express my struggle. Highly recommend 👍🏻👍🏻</t>
  </si>
  <si>
    <t>Archdiocesan Mental Health Ministry, Archdiocese of Kuala Lumpur</t>
  </si>
  <si>
    <t>&lt;span class="street-address"&gt;5, Jalan Robertson&lt;/span&gt;, &lt;span class="extended-address"&gt;Bukit Bintang&lt;/span&gt;, &lt;span class="postal-code"&gt;50150&lt;/span&gt; &lt;span class="locality"&gt;Kuala Lumpur&lt;/span&gt;, &lt;span class="region"&gt;Wilayah Persekutuan Kuala Lumpur&lt;/span&gt;, &lt;span class="country-name"&gt;Malaysia&lt;/span&gt;</t>
  </si>
  <si>
    <t>A good place to obtain counselling in any aspect of life and advice and assistance in maintaining good mental health.</t>
  </si>
  <si>
    <t>Mental Health Wellness Center &amp; Psychologist Kuala Lumpur - 360 Wellness Hub</t>
  </si>
  <si>
    <t>LifeCare Diagnostic Medical Centre 2-2B, 2nd Floor, Wisma LifeCare, City, &lt;span class="street-address"&gt;5, Jalan Kerinchi&lt;/span&gt;, &lt;span class="extended-address"&gt;Bangsar South&lt;/span&gt;, &lt;span class="postal-code"&gt;59200&lt;/span&gt; &lt;span class="locality"&gt;Kuala Lumpur&lt;/span&gt;, &lt;span class="region"&gt;Wilayah Persekutuan Kuala Lumpur&lt;/span&gt;, &lt;span class="country-name"&gt;Malaysia&lt;/span&gt;</t>
  </si>
  <si>
    <t>Excellent psychologist services in Kuala Lumpur. I used to get treatment from someone else but after going to them I felt very good and now I am happy with 360 wellness hub. Highly recommended.</t>
  </si>
  <si>
    <t>360 wellness hub is the best psychologist in Kuala Lumpur. A truly professional approach is appreciable and the clinic provides a friendly environment. I am totally satisfied and highly recommended it.</t>
  </si>
  <si>
    <t>A group of professional, compassionate, supportive, listen attentively to client's emotional/mental support which is beyond words. I am a PTSD survival after Dr.Lennie's treatment, attended self-develop courses designed by her. It took years to recover slowly and she will never give up whenever helps needed.</t>
  </si>
  <si>
    <t>Indeed Dr Soo and team are very committed in doing what they know best and the outcome  is awesome and  results  have  proven itself in helping people of all walks of life to see life in a more positive light. Keep up the good work!</t>
  </si>
  <si>
    <t>Best psychologist in kuala lumpur...</t>
  </si>
  <si>
    <t>Dr. Francis Low Chee Chan</t>
  </si>
  <si>
    <t>Tung Shin Hospital, No. 5-08B, 5th Floor, Jalan Pudu, Wilayah Persekutuan, &lt;span class="extended-address"&gt;Bukit Bintang&lt;/span&gt;, &lt;span class="postal-code"&gt;55100&lt;/span&gt; &lt;span class="locality"&gt;Kuala Lumpur&lt;/span&gt;, &lt;span class="region"&gt;Federal Territory of Kuala Lumpur&lt;/span&gt;, &lt;span class="country-name"&gt;Malaysia&lt;/span&gt;</t>
  </si>
  <si>
    <t>Most heartless and rudest "doctor" you will ever meet. I don't think this person ever received a proper medical training.</t>
  </si>
  <si>
    <t>Dr is very detailed and empathetic. Helped me get through my depression throughout treatment.</t>
  </si>
  <si>
    <t>Nur Psychology Center (NPC)</t>
  </si>
  <si>
    <t>&lt;span class="street-address"&gt;13-2, Jalan Tasik Utama 3&lt;/span&gt;, &lt;span class="extended-address"&gt;Sungai Besi&lt;/span&gt;, &lt;span class="postal-code"&gt;57000&lt;/span&gt; &lt;span class="locality"&gt;Kuala Lumpur&lt;/span&gt;, &lt;span class="region"&gt;Wilayah Persekutuan Kuala Lumpur&lt;/span&gt;, &lt;span class="country-name"&gt;Malaysia&lt;/span&gt;</t>
  </si>
  <si>
    <t>You are not alone. Contact us if you need someone to share your problem🌹</t>
  </si>
  <si>
    <t>Chong Specialist Clinic (Mental Health)</t>
  </si>
  <si>
    <t>Malacca</t>
  </si>
  <si>
    <t>Jln Kota Laksamana 3/13, Taman Kota Laksamana, &lt;span class="extended-address"&gt;Seksyen 3&lt;/span&gt;, &lt;span class="postal-code"&gt;75200&lt;/span&gt; &lt;span class="locality"&gt;Malacca&lt;/span&gt;, &lt;span class="country-name"&gt;Malaysia&lt;/span&gt;</t>
  </si>
  <si>
    <t>I recently went here for my psychiatry treatment and was seen by Dr Tan. In my opinion, this is one of the best psychiatry specialist clinic I have ever went to. The receptionist and staff dispensing the medications were very-very helpful, polite and courteous to answer any of my question in regards to the treatment given.
Dr Tan is very empathetic to me, and he understand about the issues in regards to cost of the treatment as well as the continuation of the treatment not only in the short-term time period, but on a longer run.
He’d even came out with suggestions and recommendations based on his knowledge and experience in order for me to get the best treatment plan. I actually really-really appreciate and thankful for his treatment and manner to me.
The clinic also were located strategically in the Melaka town, and parking won’t be any problem at all for me. The clinic even have a wheelchair entrance and the waiting time also is very acceptable. In terms of the cost of the treatment itself, it is slightly cheaper as compared to other private psychiatry center.
As a MD myself, here is some advise to those who wishes to see a psychiatrist,. As a patient, we need to disclose any symptoms, problems or complications arise from our own illness or if we suffered the side effects from medications prescribed to get a proper treatment.
I do understand that it is psychiatrist duty to explore about our conditions, but psychiatrist are human too. They can interpret our behaviors and signs, but they can't read our mind.
If we think that the doctor doesn't even ask or miss whatever things or issues that we thought were important, we can simply tell the doctors about it during consultation, not after we went back home and then started to complaint about the issues. Avoid getting consultation from phone calls.
One more things, most of the time, medications use in psychiatry usually will take some times for our body to adapt. Doctors will adjust the dosage accordingly, just like in my case.
In summary, I recommended this clinic to those who wishes to initiate the treatment in regards to mental illness. Of course I couldn’t disclose any information in regards to my treatment, but I am sure that the treatment provided is definitely worth it.</t>
  </si>
  <si>
    <t>Dr. Chong is so much better compared to Dr. David MMC. He’s concerned about his patients and spent around 2hours time to know about patient’s progress. He’s also concern on one’s financial so he’ll usually suggest affordable medicine for maintenance. Dr. Chong will be at Pantai Hospital every wednesday but i don’t recommend going there bcz there are too many people. Normal waiting time is around 5hours. Go straight to his clinic to save time.</t>
  </si>
  <si>
    <t>The doctor is not caring towards his patient. His prescription making my conditions worse. Can't give detail explanation when I asked for more information. Besides, he doesn't want to know the root cause of the patient's illness. For example, when i told him that i have ptsd, he doesn't even care about how i developed it and didn't even ask for any question about my conditions.
After i took the medications for one week. i developed some anxiety symptoms. So, my dad called the clinic . Instead of telling me to stop the medications, the doctor told me to take for another week when he knew that i really cant bear with the side effects anymore.
The doctor is also quite arrogant as he keep mentioning that he is teaching in which university. A patient doesnt care about where you teach, we just care about the service that u provided to us. Overall, I don't recommend this doctor to others.</t>
  </si>
  <si>
    <t>Yeoh Psychiatric Clinic</t>
  </si>
  <si>
    <t>Suite 409, Mahkota Medical Centre 3, Mahkota, &lt;span class="extended-address"&gt;Taman Costa Mahkota&lt;/span&gt;, &lt;span class="postal-code"&gt;75000&lt;/span&gt; &lt;span class="locality"&gt;Malacca&lt;/span&gt;, &lt;span class="country-name"&gt;Malaysia&lt;/span&gt;</t>
  </si>
  <si>
    <t>Dr Yeoh is the greatest benefactor of my life. He is so professional and an experienced doctor. I am always pleasantly surprised by his quick response to my problems. It is divine intervention that I got to meet Dr Yeoh, just as I was giving up hope. He is my saviour. I strongly recommend him to everyone.</t>
  </si>
  <si>
    <t>For me, Dr David Yeoh deserve more than 5 star. I'm one of his patient since last year November and been seeing Dr David for my anxiety. Dr David is a very good, professional and caring doctor. Some might find Dr David consultation is short, just take the prescribed medicine and go. But, to me Dr David is those who is fast in action, able to make decision precisely and straight to the point with no mistake. Time management is important to every doctor. Therefore, I would like to show my gratitude to Dr David. Without you, I won't recover from anxiety and become who I want to be.  A big thanks and Hugs!</t>
  </si>
  <si>
    <t>Dr David is such a nice, caring &amp; professional psychiatrist.. taking care very well of his patients and treatments are effective.. thank you very much bring back quality life of many people in terms of our mental health. 💛👍🙏</t>
  </si>
  <si>
    <t>Great experience! Made an appointment via zoom/messenger  and got in right away. Dr.David was great, very nice and helpful..he takes time to listen and time to explain. A first rate professional experience. Completely satisfied! He has been very attentive to my health issues. I have had complicated health problems and he has addressed them all. He is very kind and patient. Maraming Salamat po Doc David 🙏</t>
  </si>
  <si>
    <t>Doctor showed no compassion or empathy, and didn't get into the root of what my issue was. A very commercialized clinic just for profits and I think I'm better off getting my meds from a smiley pharmicist.</t>
  </si>
  <si>
    <t>Jabatan Psikiatri @ Melaka</t>
  </si>
  <si>
    <t>Hospital Melaka, 75400 Melaka, &lt;span class="postal-code"&gt;75150&lt;/span&gt; &lt;span class="locality"&gt;Malacca&lt;/span&gt;, &lt;span class="country-name"&gt;Malaysia&lt;/span&gt;</t>
  </si>
  <si>
    <t>Professional, Good fast service considering the amount of people visiting this place for help.</t>
  </si>
  <si>
    <t>Good</t>
  </si>
  <si>
    <t>staff okay, service slow but satisfactory. maybe can add aircond coat. hot lit lit</t>
  </si>
  <si>
    <t>Klinik Dr. Yee</t>
  </si>
  <si>
    <t>Melaka</t>
  </si>
  <si>
    <t>&lt;span class="street-address"&gt;30, Jalan Lagenda 8&lt;/span&gt;, &lt;span class="extended-address"&gt;Taman 1 Lagenda&lt;/span&gt;, &lt;span class="postal-code"&gt;75400&lt;/span&gt; &lt;span class="locality"&gt;Melaka&lt;/span&gt;, &lt;span class="country-name"&gt;Malaysia&lt;/span&gt;</t>
  </si>
  <si>
    <t>Dr Yee is a good doctor, sincere to help.Dr Yee is kind and helpful.you Can count on him</t>
  </si>
  <si>
    <t>Dr yee the best doctor in town. Very attentive and caring. Definitely my family Dr 😊</t>
  </si>
  <si>
    <t>Visited this clinic for help for my insomnia problem. The problem I have and the one star rating given here is because of the inconsistent billings/charges.  The first time charge is 100 (which is ok for half an hour consultation plus 2 weeks of meds). The second time charge Is 60 (for 5 min consultarion and one week meds), however the 3rd visit I was charged 150 ( for same 5 min consultation plus 2 weeks  of the same medication). The maths just doesn't add up. And the reception failed to give me a receipt for the hefty bill.</t>
  </si>
  <si>
    <t>Came here seeking care. Isn't attentive to me during consultation. Got hurried and brushed aside.</t>
  </si>
  <si>
    <t>give me a lot of suggest in my progression</t>
  </si>
  <si>
    <t>Bright Child Specialist Clinic</t>
  </si>
  <si>
    <t>&lt;span class="street-address"&gt;29, Jalan Cm 2&lt;/span&gt;, &lt;span class="extended-address"&gt;Taman Cheng Mutiara&lt;/span&gt;, &lt;span class="postal-code"&gt;75260&lt;/span&gt; &lt;span class="locality"&gt;Melaka&lt;/span&gt;, &lt;span class="country-name"&gt;Malaysia&lt;/span&gt;</t>
  </si>
  <si>
    <t>Terrible experience ever. My child suffered because of the treatment. The doctor wasn't gentle and treated my child roughly. Recommended for those who doesn't mind with awful experience.</t>
  </si>
  <si>
    <t>The reception nurse is very very rude!
Communication intonation not nice!
Very rude &amp; not freindly.</t>
  </si>
  <si>
    <t>Counter staff very rude. Doc was perfectly fine.</t>
  </si>
  <si>
    <t>Staff for registration counter not friendly.</t>
  </si>
  <si>
    <t>Ok and good</t>
  </si>
  <si>
    <t>Poliklinik Bandar, Melaka</t>
  </si>
  <si>
    <t>No 33, &lt;span class="street-address"&gt;35, Jalan Banda Kaba&lt;/span&gt;, &lt;span class="extended-address"&gt;Bandar Hilir&lt;/span&gt;, &lt;span class="postal-code"&gt;75000&lt;/span&gt; &lt;span class="locality"&gt;Melaka&lt;/span&gt;, &lt;span class="country-name"&gt;Malaysia&lt;/span&gt;</t>
  </si>
  <si>
    <t>Best clinic in town...Dr Kumar is a caring and a humorous doctor that when you go see him it's just like visiting an old friend. I wouldn't hesitate to recommend anyone for treatment there..👍👍👍</t>
  </si>
  <si>
    <t>Clinic are clean. Price also very reasonable. This clinic opens very early too at 0700. Doctor very well experienced &amp; staffs also very friendly. Thump up!👍🏼</t>
  </si>
  <si>
    <t>Very good clinic. Dr Kumar cares for us a lot, as long as the staffs</t>
  </si>
  <si>
    <t>I like this clinic very much. Comfortable place with nice ambiance. Open every day including public holidays and weekends. Convenient for us. Very friendly staffs with experience doctor.</t>
  </si>
  <si>
    <t>In need of a consultation while on a trip, we could just walk in and found a great professional. I could only highly recommand.</t>
  </si>
  <si>
    <t>Klinik Khaw</t>
  </si>
  <si>
    <t>No. 341, Jalan Tengkera, 75200, Melaka, &lt;span class="postal-code"&gt;75300&lt;/span&gt; &lt;span class="locality"&gt;Malacca&lt;/span&gt;, &lt;span class="country-name"&gt;Malaysia&lt;/span&gt;</t>
  </si>
  <si>
    <t>Awesome place</t>
  </si>
  <si>
    <t>KLINIK BUKIT BERUANG</t>
  </si>
  <si>
    <t>652-C, TAMAN BUKIT MELAKA, &lt;span class="extended-address"&gt;BUKIT BERUANG&lt;/span&gt;, &lt;span class="postal-code"&gt;75450&lt;/span&gt; &lt;span class="locality"&gt;Melaka&lt;/span&gt;, &lt;span class="country-name"&gt;Malaysia&lt;/span&gt;</t>
  </si>
  <si>
    <t>Hi I woud like to book ART test on 19jan2022. Pls give me your watsup then I can book</t>
  </si>
  <si>
    <t>Staff and doctors are very good and polite. They are very responsive and instructions were given in details and accurately,easy to deal with without any issue whatsoever. Congratulations and keep it up!!!👍👍👍</t>
  </si>
  <si>
    <t>A very quick response toward my query. Prompt service given and super fast swab test done without any pain. You just need to drive-thru and you will be served. Results a super quick as well. I received my results less than 2 hours through email. A very friendly Dr as well 🙂 Thank you Dr Nisha!</t>
  </si>
  <si>
    <t>Good service and good communication between clinic especially Doctor and their patients. The best.</t>
  </si>
  <si>
    <t>Wonderful service👍🏻 Amazing and friendly Team operating the clinic.</t>
  </si>
  <si>
    <t>Dr. Abu Bakar Ab. Rahman</t>
  </si>
  <si>
    <t>Ayer Keroh</t>
  </si>
  <si>
    <t>Pantai Hospital Ayer Keroh, No. 25, 1st Floor, Old Block, No. 2418-1 Lebuh Ayer keroh, Melaka, &lt;span class="extended-address"&gt;Kampung Teluk Baharu&lt;/span&gt;, &lt;span class="postal-code"&gt;75450&lt;/span&gt; &lt;span class="locality"&gt;Ayer Keroh&lt;/span&gt;, &lt;span class="region"&gt;Malacca&lt;/span&gt;, &lt;span class="country-name"&gt;Malaysia&lt;/span&gt;</t>
  </si>
  <si>
    <t>Good medicine and best service.</t>
  </si>
  <si>
    <t>Jabatan Psikiatri &amp; Kesihatan Mental, Hospital Tuanku Ja'afar</t>
  </si>
  <si>
    <t>Seremban</t>
  </si>
  <si>
    <t>Negeri Sembilan</t>
  </si>
  <si>
    <t>&lt;span class="extended-address"&gt;Bukit Rasah&lt;/span&gt;, &lt;span class="postal-code"&gt;70300&lt;/span&gt; &lt;span class="locality"&gt;Seremban&lt;/span&gt;, &lt;span class="region"&gt;Negeri Sembilan&lt;/span&gt;, &lt;span class="country-name"&gt;Malaysia&lt;/span&gt;</t>
  </si>
  <si>
    <t>klink is kk but the security guard palani not good person talking not nicely</t>
  </si>
  <si>
    <t>Doctor's also god...</t>
  </si>
  <si>
    <t>Monday 25.04.2022 at 9.00 am a call was made to HTJ Psychiatric Clinic to inquire about the procedure to seek treatment for the first time. After three calls, everything was cut off just like that after waiting for the call to be answered.
Were all levels of staff involved in departmental meetings at the time? Does the department not have enough front desk staff? Do the clinic's operating hours start later than 9.00 am? Was there when the call was made there was an emergency case involving the entire staff? Does the department not have dedicated staff to manage calls? Please enlightenment. Thank you.</t>
  </si>
  <si>
    <t>Hope all patients are healed and healthy always. Enjoy life as it is ... humble, and respectful of everyone. To all the staff of the psychiatric clinic and Doctor2, may you be given the best health to continue to serve. God bless.</t>
  </si>
  <si>
    <t>2nd Floor, &lt;span class="street-address"&gt;525, Jalan Haruan 4/6&lt;/span&gt;, &lt;span class="extended-address"&gt;Oakland Commercial Centre&lt;/span&gt;, &lt;span class="postal-code"&gt;70300&lt;/span&gt; &lt;span class="locality"&gt;Seremban&lt;/span&gt;, &lt;span class="region"&gt;Negeri Sembilan&lt;/span&gt;, &lt;span class="country-name"&gt;Malaysia&lt;/span&gt;</t>
  </si>
  <si>
    <t>Very experienced and helpful  lady psychologist. Very insightful and full of brilliant advice. Thank you, thank you👍</t>
  </si>
  <si>
    <t>Professional lady, very warm and reassuring. Very attentive . Helped me build up my resilence a lot</t>
  </si>
  <si>
    <t>Not really helpful. Waste of money. I went there for about 6 sessions and did not receive one single piece of advice or word from the psychologist. All the therapy session was just me telling the psychologist about my problems. I want my money back.</t>
  </si>
  <si>
    <t>Not really helpful. It just a place to relieve your feelings and what in your head. I expect the psychotherapist would give some advices on how to solve the problems, but it is almost none .</t>
  </si>
  <si>
    <t>D'Dawn Psychological Development Center</t>
  </si>
  <si>
    <t>No. 1st floor, Sekyen B,, &lt;span class="street-address"&gt;221, Jalan S2 B10&lt;/span&gt;, &lt;span class="extended-address"&gt;Uptown Avenue Seremban 2&lt;/span&gt;, &lt;span class="postal-code"&gt;70300&lt;/span&gt; &lt;span class="locality"&gt;Seremban&lt;/span&gt;, &lt;span class="region"&gt;Negeri Sembilan&lt;/span&gt;, &lt;span class="country-name"&gt;Malaysia&lt;/span&gt;</t>
  </si>
  <si>
    <t>Had my first counselling experience and it was comfortable and pleasant.  Thanks.</t>
  </si>
  <si>
    <t>Louis Center for Children with Special Needs Seremban</t>
  </si>
  <si>
    <t>&lt;span class="street-address"&gt;1908, Jalan Tok Ungku&lt;/span&gt;, &lt;span class="extended-address"&gt;Taman Blossom Height&lt;/span&gt;, &lt;span class="postal-code"&gt;70100&lt;/span&gt; &lt;span class="locality"&gt;Seremban&lt;/span&gt;, &lt;span class="region"&gt;Negeri Sembilan&lt;/span&gt;, &lt;span class="country-name"&gt;Malaysia&lt;/span&gt;</t>
  </si>
  <si>
    <t>I send my son here and I have nothing but praises for his teacher and the staff at Louis Centre. From a non verbal boy, he can talk, read and write very well for his age. Thanks to teacher Malini for putting in so much effort into my son.</t>
  </si>
  <si>
    <t>the staffs are pretentious and rude. The school does not look like anything in the internet photos. I took my mild autism son out after 3 months in the school (sent him for 2 weeks out of 4 weeks), showed no signs of progress, the owner of the school also did not have a consultation session to discuss my son's progress in the school. i contacted the class teacher many times to seek progress - all i get is a 5mins chat outside the school gate asking for my son's progress which i initiated. A teacher called “J” -  i find her rude because there was once, after first day of sending son, i wanted to know how he was doing but NONE of teachers were available, his class teacher was pretending to hide in the kitchen, “J” was near the door attending to another parent - completely ignored me -  not even tried to say "sorry mam, im attending to one parent here, we will attend to you shortly'. instead “J” pretended not to see me. she also did an assessment test for my son the first time, really not attentive, i had a 3 months old baby that i had to bring along while bringing my son for an assessment. “J” appeared to be rude, unfriendly and not attentive at all. for that 3 months my son was in the school, i was not satisfied with the way they conduct their classes, carry themselves, and the progress (albeit a small amount if any) my son had in that short period of time. worst still, the school even had a nickname for my son when he was there. Louis centre is a very traumatizing experience both for my son and myself. i dont even know if the teachers there are fully qualified to teach special children. their owners yes, they are well endowed with titles and profession wise - but their staffs, i am not sure. i pulled my son out of the school because they sacked his class teacher from her work, and informed her that they cant keep my son at the school. the school DID NOT contact me. how professional is that? so his class teacher called me and inform me that.  i decided to pull him out of the school after the class teacher inform me of the situation, and also because he did not show progress and i worried of his welfare if i continue sending him there - as it is, they already brand my son with a name calling. Overall, Not recommended.</t>
  </si>
  <si>
    <t xml:space="preserve">Assalamualaikum :) I once sent my oldest daughter to Louis' special children's center 7 years ago. Now that my son is a teenager, he goes to a mainstream school. But with this pandemic, learn at home: D The performance is great! As my son grew up, there were many complications in his behavior. It's too hyper, even the speech isn't clear. Stir up your friends while learning. The kindergarten teacher always complains. We do not know how to change and correct the problems our children face at that time. Fortunately I had a good colleague share information about this special school, so my husband and I agreed to attend a free assesment and find out that my son has ADHD, sensory problems and a bit of Autism. Her school principals, Mrs. Julia and Dr Rajan, helped us a lot in understanding what Autism is and what we need to do so our children can improve. Our son only studied and underwent therapy for a year there and thank God I had a lot of changes and my husband could see her. Their teachers and therapists are always sharing with us what they can do at home as well to help accelerate their progress. My husband and I are very grateful for the help we have received from this school for many years now. We hope this school will continue to excel and continue to help the children in this specialty. They are the children of heaven </t>
  </si>
  <si>
    <t>Klinik psikiatri bukit Rasah Seremban</t>
  </si>
  <si>
    <t>MENTARI Port Dickson</t>
  </si>
  <si>
    <t>Port Dickson</t>
  </si>
  <si>
    <t>Bangunan Sarjana, Klinik Kesihatan, &lt;span class="street-address"&gt;Jalan Seremban&lt;/span&gt;, &lt;span class="extended-address"&gt;Kampung Bahasa Kapor&lt;/span&gt;, &lt;span class="postal-code"&gt;71000&lt;/span&gt; &lt;span class="locality"&gt;Port Dickson&lt;/span&gt;, &lt;span class="region"&gt;Negeri Sembilan&lt;/span&gt;, &lt;span class="country-name"&gt;Malaysia&lt;/span&gt;</t>
  </si>
  <si>
    <t>Excellent dental care, the dentists are friendly, even though when it's packed! Fast, efficient, experienced &amp; capable dentist and dental staff</t>
  </si>
  <si>
    <t>Staff friendly</t>
  </si>
  <si>
    <t>Goverment service</t>
  </si>
  <si>
    <t>Very comfortable</t>
  </si>
  <si>
    <t>bad service experience ！！ I think nurses and doctors can't all get a salary so they are always angry with patients ！！！ I don't understand their language, they are angry too ！！ another doctor spoke quickly, he was very busy with work to do, hello what's the matter you stupid sgt</t>
  </si>
  <si>
    <t>Town Klinik</t>
  </si>
  <si>
    <t>Ground Floor, Komplek Negeri, Jalan Dr Krishnan, 70000, Seremban, Negeri Sembilan, &lt;span class="extended-address"&gt;Bandar Seremban&lt;/span&gt;, &lt;span class="postal-code"&gt;70000&lt;/span&gt; &lt;span class="locality"&gt;Seremban&lt;/span&gt;, &lt;span class="region"&gt;Negeri Sembilan&lt;/span&gt;, &lt;span class="country-name"&gt;Malaysia&lt;/span&gt;</t>
  </si>
  <si>
    <t>Quick and the best</t>
  </si>
  <si>
    <t>Klinik Tan</t>
  </si>
  <si>
    <t>&lt;span class="street-address"&gt;3, Jalan Dato Sheikh Ahmad&lt;/span&gt;, &lt;span class="extended-address"&gt;Bandar Seremban&lt;/span&gt;, &lt;span class="postal-code"&gt;70000&lt;/span&gt; &lt;span class="locality"&gt;Seremban&lt;/span&gt;, &lt;span class="region"&gt;Negeri Sembilan&lt;/span&gt;, &lt;span class="country-name"&gt;Malaysia&lt;/span&gt;</t>
  </si>
  <si>
    <t>Im just gonna say this, if you are the only medical officer who are capable of injecting the vaccine and also assisting outpatient. DONT TAKE THE VACCINATION CENTER CONTRACT. Just go with your normal day to day outpatient. 30 minutes of vaccination took me 2 hours. Better go for other places.</t>
  </si>
  <si>
    <t>I came here for my vaccination. Very unprofessional. Staffs were shouting. I was waiting for more than 40 mins. The doctor failed to explain about the vaccine that I’m about to get and I thought it’s a procedure. They didn’t even tell me what’s the dosage and type of vaccine I’m getting. If you don’t know about how to manage ppv, please don’t put your legs in it. Worst clinic ever. Please cancel your appointment and maybe go for other ppv.</t>
  </si>
  <si>
    <t>First time went to this clinic and the service was ridiculously bad! The staff keep shouting, mad at the patients without having any empathy or common sense to help the patients and disrespectful. When you’re a frontline and you need to treat your patients, please have manners and basic etiquette of customer service. That’s the basic thing when you sign up for this job.</t>
  </si>
  <si>
    <t>This clinic always full with people (foreigner),Improved your services don't only think you are the one in Seremban. Without your patients you won't be sitting on that executive chair.</t>
  </si>
  <si>
    <t>The senior doctor is polite when carried out PCR test. Receptionist on duty are well responsible.</t>
  </si>
  <si>
    <t>Klinik Maria</t>
  </si>
  <si>
    <t>&lt;span class="street-address"&gt;155, Jalan Dato Bandar Tunggal&lt;/span&gt;, &lt;span class="extended-address"&gt;Bandar Seremban&lt;/span&gt;, &lt;span class="postal-code"&gt;70000&lt;/span&gt; &lt;span class="locality"&gt;Seremban&lt;/span&gt;, &lt;span class="region"&gt;Negeri Sembilan&lt;/span&gt;, &lt;span class="country-name"&gt;Malaysia&lt;/span&gt;</t>
  </si>
  <si>
    <t>Most worst clinic ever , even the doctor never ever touch Patient at all, the clinic staff don’t  knw how to treat the patient.</t>
  </si>
  <si>
    <t>Very good service..</t>
  </si>
  <si>
    <t>Good &amp; Professional Service for skin consultation..</t>
  </si>
  <si>
    <t>lunch break is 1pm to 3pm..nurses never allow to register by 2pm although they all are there...have to wait for long queues.....cash paying patient can skip their waiting time...GL patient need to wait although arrive earlier....not systemic at all...why need so many nurses if things are not up to dated...totally unsatisfying ...
Doctors part was good...medication also very effective ...</t>
  </si>
  <si>
    <t>Good service always, medicine was good, friendly staffs👌👌👌</t>
  </si>
  <si>
    <t>Dr Wong Specialist Clinic (Psychiatry)</t>
  </si>
  <si>
    <t>Klang</t>
  </si>
  <si>
    <t>&lt;span class="street-address"&gt;62A, Lorong Batu Nilam 21A&lt;/span&gt;, &lt;span class="extended-address"&gt;Bandar Bukit Tinggi 1&lt;/span&gt;, &lt;span class="postal-code"&gt;41200&lt;/span&gt; &lt;span class="locality"&gt;Klang&lt;/span&gt;, &lt;span class="region"&gt;Selangor&lt;/span&gt;, &lt;span class="country-name"&gt;Malaysia&lt;/span&gt;</t>
  </si>
  <si>
    <t>Have been seeing this doctor since 2017 and I got to say, he's patient, caring and empathetic.</t>
  </si>
  <si>
    <t>Unable to make appointment, expect to waste at least 1-2 hours of waiting due to first come first serve principle.
Was also charged 2x the quoted amount for consultation.
I cannot recommend this clinic.</t>
  </si>
  <si>
    <t>Ting Specialist Clinic</t>
  </si>
  <si>
    <t>Puchong</t>
  </si>
  <si>
    <t>B-2-7, IOI Boulevard, &lt;span class="street-address"&gt;Jalan Kenari 5&lt;/span&gt;, &lt;span class="extended-address"&gt;Bandar Puchong Jaya&lt;/span&gt;, &lt;span class="postal-code"&gt;47170&lt;/span&gt; &lt;span class="locality"&gt;Puchong&lt;/span&gt;, &lt;span class="region"&gt;Selangor&lt;/span&gt;, &lt;span class="country-name"&gt;Malaysia&lt;/span&gt;</t>
  </si>
  <si>
    <t>Doctor is nice but the receptionist is extremely arrogant</t>
  </si>
  <si>
    <t>Have been seeing him for at least 10 years, he used to be very nice and supportive.
Today I went to take my usual 2 months meds (I took the 2 months ago, but he said (whatsapp) give me half dose lah.
How can a doctor lower down patient's meds without him or her first?
And the tall, long hair lady at the counter is really rude and disrespectful of elders</t>
  </si>
  <si>
    <t>Great doctor, helped me so much</t>
  </si>
  <si>
    <t>Doc is great, but sometime the service from the counter is not friendly</t>
  </si>
  <si>
    <t>Doc is very knowledgeable in his field</t>
  </si>
  <si>
    <t>Deva Dass Specialist Clinic</t>
  </si>
  <si>
    <t>40, A, &lt;span class="street-address"&gt;Jalan 52/18&lt;/span&gt;, &lt;span class="extended-address"&gt;Seksyen 52 Petaling Jaya&lt;/span&gt;, &lt;span class="postal-code"&gt;46200&lt;/span&gt; &lt;span class="locality"&gt;Petaling Jaya&lt;/span&gt;, &lt;span class="region"&gt;Selangor&lt;/span&gt;, &lt;span class="country-name"&gt;Malaysia&lt;/span&gt;</t>
  </si>
  <si>
    <t>He’s kind and comfortable to talk with. Give me encouragement and support my self critical thinking to filter the overthinking and negative emotions. Well. I understand only my mind control to safe me. But the third sound like him is additional benefits to help. Will be long que. Recommend it but need to be patience.</t>
  </si>
  <si>
    <t>The doctor is a kind and patient man. I highly recommend this place if you're running on a student budget. Thanks to Dr Dass, I got the help I needed.</t>
  </si>
  <si>
    <t>One of d best doctor and his knowledge on your problems is superb...most recommended doctor for all patients..</t>
  </si>
  <si>
    <t>experienced and nice doctor. can see immediate results.</t>
  </si>
  <si>
    <t>He is by far the best Doctor to go to for your mental health issues. Managed to overcome my anxiety in just 7 months and now I'm free from medications. Pricing is affordable too.</t>
  </si>
  <si>
    <t>Brain Mind Specialist Clinic</t>
  </si>
  <si>
    <t>C-11-03 (3rd Floor 3 Two Square, &lt;span class="street-address"&gt;Jalan 19/1&lt;/span&gt;, &lt;span class="extended-address"&gt;Seksyen 19&lt;/span&gt;, &lt;span class="postal-code"&gt;46300&lt;/span&gt; &lt;span class="locality"&gt;Petaling Jaya&lt;/span&gt;, &lt;span class="region"&gt;Selangor&lt;/span&gt;, &lt;span class="country-name"&gt;Malaysia&lt;/span&gt;</t>
  </si>
  <si>
    <t>Reception is very unhelpful, not efficient, and rude.
Call to make appointment, fix a timing, but still need to wait while arrive. They never understand how difficult it is to drag a mental patient to the clinic, and let them sit and wait in the clinic.
The lady is really too old to work, asking for simple details like phone number, she ask repeatedly for more than 4times. It is until the point that it makes people get annoyed and angry.
Updates: waited for nearly 2 hours, mentioned that theres 2 person in front of me. What’s the purpose of making an appointment? The receptionist is making normal person become abnormal, cause of their service.
I understand that is she is elderly, but this is a sign that she is not suitable for a clinic reception job.
Overall very very bad experience.</t>
  </si>
  <si>
    <t>doctor is good, they explain to you nicely and gice suggestions to treatment, but the management is poor,  i made an appointment at 8am, the clinic is open at 8am, so i though i will be the first , but when i reached, there's already 3 customer and first come first serve, which is already 9.30am when its my turn. THEN whats the point for making appointments?</t>
  </si>
  <si>
    <t>Absolutely terrible service and world class level of overbooking. Was referred to this clinic and  made an appointment at 9.15am. Reached at 9.00am but was told that there was 11 people ahead of me and had to wait (The clinic opens at 8.00am). Waited till 2.50pm only to finally reach our turn and to only had a 10min session with the doctor (Dr Yen). I mean what is the purpose of having an appointment when patients are required to wait hours past their scheduled appointment time.
It is a mental health clinic yet patients are left to suffer and wait extremely long hours and not to mention their EXTREMELY RUDE and unfriendly front desk staffs (typical morning market aunties rather than trained professionals). I sincerely believe that after visiting this mental health clinic patients will leave with worst or severe cases of anxiety/mental health issue.
They really need to learn how to manage their bookings and prevent any overbookings. Would definitely not recommend to anyone at all.</t>
  </si>
  <si>
    <t>Clinic Receptionist very unhelpful and arrogant at PJ section.
Just a phone call to make appointment or enquiry atleast u need to redial more then 5 times only they will pick up your call or sometimes ur call just ended by them.
When My friend recommended Dr yen to me. He said i have to bare
with the receptionist attitude,  because they have no ethic of work.
I fully agreed with my friends comments after few visit to the clinic.
The receptionist have no sympathetic.
Doctor is great but not the frontliner.</t>
  </si>
  <si>
    <t>Extremely rude and bad service from the reception staff. I wanted to cancel an appointment during MCO and the staff told me I can't cancel even though we have to travel more than 10KM. She said that it is ok to travel more than 10km but I checked the official MCO operating procedures which said you definitely cannot. So I could have been fined or imprisoned if I had followed her advice.</t>
  </si>
  <si>
    <t>Raintree Specialist Clinic</t>
  </si>
  <si>
    <t>Unit 109, Block F, Phileo Damansara 1, Phileo Damansara I, &lt;span class="street-address"&gt;Jalan 16/11&lt;/span&gt;, &lt;span class="extended-address"&gt;Section 16&lt;/span&gt;, &lt;span class="postal-code"&gt;46350&lt;/span&gt; &lt;span class="locality"&gt;Petaling Jaya&lt;/span&gt;, &lt;span class="region"&gt;Selangor&lt;/span&gt;, &lt;span class="country-name"&gt;Malaysia&lt;/span&gt;</t>
  </si>
  <si>
    <t>Amazing place! The doctors and counsellors are super friendly and inspiring
The environment is very calming and therapeutic
Hell! Patients even get to enjoy hot beverage of their choice and biscuits while waiting for their session</t>
  </si>
  <si>
    <t>A very dedicated and great doctor. Great explanation to patient too. Give a call and set your appointment. Seek the best to treat you &amp; provide help.</t>
  </si>
  <si>
    <t>The support they provide is thorough and timely. Thank you Raintree Specialist Clinic!! This place is the best!!</t>
  </si>
  <si>
    <t>Fantastic service as always. Very friendly and fast. Highly recommend</t>
  </si>
  <si>
    <t>Wasn’t given the right diagnosis but the doctor still prescribed medication. That’s not even the worst part, the medication given were olazapine, lorazepam and such that I gained a staggering 10kg in 4 weeks! On top of the fact that the medication wasn’t the right fit let alone very sedative, I obviously didn’t get better and gave up on psychiatrist after!
Sadly one day I disassociated and freaked out — it eventually led me to a centre which was when I met my current doctor who this time ACTUALLY TOOK NOTES DOWN, and not tells me how hes “got it in my head” ; managed to diagnose me with CPTSD in less than thirty mins and with that I am not properly treating my issues and I’ve never felt more alive and well.
But if I stuck with this clinic, not only my weight would go up but my wallet would go dry as he was overcharging me, but my health overall would’ve deteriorated severely and at a fast speed!
DO NOT COME HERE AND SEEK HELP ELSEWHERE. Do your research bout mental health and know what kind of outcome should come out of these visits with “doctors” and don’t simply agree with everything just cause they’re professionals cause some doctors might not even be on the registry list!</t>
  </si>
  <si>
    <t>Malaysian Mental Health Association</t>
  </si>
  <si>
    <t>8, Jalan 4/33, Off, Jalan Othman, Petaling Jaya, 46000, Petaling Jaya, Selangor, &lt;span class="extended-address"&gt;Pjs 4&lt;/span&gt;, &lt;span class="postal-code"&gt;46050&lt;/span&gt; &lt;span class="locality"&gt;Petaling Jaya&lt;/span&gt;, &lt;span class="region"&gt;Selangor&lt;/span&gt;, &lt;span class="country-name"&gt;Malaysia&lt;/span&gt;</t>
  </si>
  <si>
    <t>I've visited the place for a diagnostic from a 'psychologist' and let me tell you, don't get fooled by their professional looking website. MMHA is headquartered in a literal House. In front of a mosque. Initially I was surprised to see this. But I kept an open mind and still look forward to the diagnostic. Upon reaching I was greeted by the receptionist who was fidgety and not very easy to communicate with.
The psychologist came 30 minutes late and I went in to meet him.I have met other psychologist from other institutes but this 'psychologist' made me feel Incredibly Stressed and acted in a very intimidating way. When I tried to explain my situation with notes provided by my previous therapist. He did not want to listen to them. When I told him my situation he treated it like my problems were minor and brushed them off and I was just whining. There was also an MMHA intern in the room with me, which he did not introduce to me at all. When I asked him who she was, he grunted and just said she worked here. He asked a lot of questions that did not concern my matter and in the end just referred me to "the mind faculty'.
In the end I think i felt worse of than if I never met him. His name is Dr. Navin Nair A/L Narayanan. He did not explain what accreditation he had, he just said 'I work In UM'. A quick google search shows he is not a psychiatrist or a psychologist. But only studies 'Psychology Medicine'.
Do note that at the physical place or the website they do not state how their psychologist are accredited. Not even the receptionist knows how he is accredited. Overall It was a negative experience for me. I recommend you seek somewhere else any ,come to this place if it's your last resort. Or just want an unprofessional checkup. But If you really need help urgently and can't afford to pay for the fees offered by other institutes, then go ahead and come here.</t>
  </si>
  <si>
    <t>It is good for mental health wellness</t>
  </si>
  <si>
    <t>The Caregivers programme was good.</t>
  </si>
  <si>
    <t>Highly recommend the Caregiver Education Course</t>
  </si>
  <si>
    <t>Went for a talk (understanding mental illness) conducted by the Malaysian Mental Health Association, staffs were friendly.</t>
  </si>
  <si>
    <t>Eve Psychosocial Rehabilitation Centre</t>
  </si>
  <si>
    <t>&lt;span class="street-address"&gt;91, Jalan Templer&lt;/span&gt;, &lt;span class="extended-address"&gt;Pjs 7&lt;/span&gt;, &lt;span class="postal-code"&gt;46050&lt;/span&gt; &lt;span class="locality"&gt;Petaling Jaya&lt;/span&gt;, &lt;span class="region"&gt;Selangor&lt;/span&gt;, &lt;span class="country-name"&gt;Malaysia&lt;/span&gt;</t>
  </si>
  <si>
    <t>Cozy environment. Staffs here are experienced and knows what they are doing. Pricing here is affordable and definitely would not break your wallet. Management here are all helpful as well. Highly recommended 🌟</t>
  </si>
  <si>
    <t>Experienced and caring team at Eve. Fully trust them and their process for the care and therapy they map out for you.
Was happy with the therapist Rozana assigned me to. Clicked immediately and happy with my whole experience.
Would 100% recommend to anyone in need.</t>
  </si>
  <si>
    <t>How can the owner Jared David gave a 5 star review to his own centre &amp; he unashamedly replied to his own review. It's so hypocritical. Where's your conscience people as your actions will mislead the innocent individuals in joining your centre by relying on these false representations.</t>
  </si>
  <si>
    <t>Humane and caring staff. Very comfortable and efficient services provided for people with mental health issues. Highly recommended.</t>
  </si>
  <si>
    <t>All of the therapists here very kind and helpful. They help us to guide and bring the patient along with the family together. Recommended!</t>
  </si>
  <si>
    <t>A. H. Lee Specialist Clinic</t>
  </si>
  <si>
    <t>&lt;span class="street-address"&gt;38-1, Jalan 52/4&lt;/span&gt;, &lt;span class="extended-address"&gt;Bandar Baru Petaling Jaya&lt;/span&gt;, &lt;span class="postal-code"&gt;46200&lt;/span&gt; &lt;span class="locality"&gt;Petaling Jaya&lt;/span&gt;, &lt;span class="region"&gt;Selangor&lt;/span&gt;, &lt;span class="country-name"&gt;Malaysia&lt;/span&gt;</t>
  </si>
  <si>
    <t>The psychiatrist was very good, but one of the nurse/customer service could be better serving the customers</t>
  </si>
  <si>
    <t>Good psychiatrist, looking forward after first treatment. I am so depressed since MCO...</t>
  </si>
  <si>
    <t>Great place with an understanding psychiatrists. Make sure to set an appointment before going, just to make sure that you don’t have to wait for a long time to see the doctor.</t>
  </si>
  <si>
    <t>Waiting times are a nightmare. Appointments are booked at least a month ahead, otherwise you are on the 'waiting list' whereby you show up when doors open and wait for a chance that another patient will be late or if the doctor is able to squeeze in 10 minutes for your consultation. Even with appointments, you need to wait at least half an hour to an hour.
Nurses are rude and irritable. Most patients are elderly and are quite lost or confused, they get snapped at if they ask too many questions. A patient was asking if they had a mirror because she needed to apply topical cream to a rash on her forehead and the nurse shouted "no mirrors we can't have mirrors here don't you know that, go find your own mirror"
Doctor Lee however is gentle and seems to be quite tactical at prescribing medications. However do not expect therapy or counselling. It is strictly psychiatry.
There is a long wait, whether it's already set or at least an hour. It is recommended to have a meal nearby. Nurses are not kind and will be scolded for asking small questions. The doctor is good, just to help you choose medicine, but time is limited, so no psychological analysis</t>
  </si>
  <si>
    <t>I have an appointment and they told me to wait two hours.</t>
  </si>
  <si>
    <t>Pusat Pakar Psikologi Jiwadamai, Shah Alam</t>
  </si>
  <si>
    <t>Shah Alam</t>
  </si>
  <si>
    <t>Tingkat 1, No, &lt;span class="street-address"&gt;19, Jalan Kristal As7/As&lt;/span&gt;, &lt;span class="extended-address"&gt;Seksyen 7&lt;/span&gt;, &lt;span class="postal-code"&gt;40000&lt;/span&gt; &lt;span class="locality"&gt;Shah Alam&lt;/span&gt;, &lt;span class="region"&gt;Selangor&lt;/span&gt;, &lt;span class="country-name"&gt;Malaysia&lt;/span&gt;</t>
  </si>
  <si>
    <t>Comprehensive child and adult psychology center. Clinical psychologist, occupational therapist, speech therapist and visiting psychiatrist. Even free service for the B40. Very convenient and we received good feedback from many of our patients. Keep it up Jiwadamai !</t>
  </si>
  <si>
    <t>Easily accessible, helpful providers and held good practical seminar for the people :)</t>
  </si>
  <si>
    <t>Bad service &amp; staff not friendly.</t>
  </si>
  <si>
    <t>Therapist dan staff-staff klinik sangat peramah dan sangat membantu, mudah untuk book untuk appointment. Tempat pon selesa,highly recommended 👍👍👍👍</t>
  </si>
  <si>
    <t>Therapists who are efficient, dedicated and good at tackling children's interests. Very helpful in my child's development. From not being sociable to talking. Alhamdulillah. Thanks sgt2</t>
  </si>
  <si>
    <t>Dr. Ting Joe Hang</t>
  </si>
  <si>
    <t>Sunway Medical Centre, No. 5, Jalan Lagoon Selatan, Bandar Sunway, Selangor, &lt;span class="extended-address"&gt;Bandar Sunway&lt;/span&gt;, &lt;span class="postal-code"&gt;46150&lt;/span&gt; &lt;span class="locality"&gt;Petaling Jaya&lt;/span&gt;, &lt;span class="region"&gt;Selangor&lt;/span&gt;, &lt;span class="country-name"&gt;Malaysia&lt;/span&gt;</t>
  </si>
  <si>
    <t>Used to be a very nice doctor and care about patients but not anymore, sometimes I called them went there, not only my meds are not ready, they just only double check with Dr, wasted 1 1/2 waiting.
Sometimes there is this tall young lady "boss" at the counter doing nothing but ordering and telling staff what to do, and as expected, rejecting patients who came to buy meds.
I don't know what's going on there but I will definitely not go there nor I will recommend my friends to seek treatments there</t>
  </si>
  <si>
    <t>Ward 32</t>
  </si>
  <si>
    <t>Sungai Buloh</t>
  </si>
  <si>
    <t>Pusat Kawalan Kusta Negara, &lt;span class="street-address"&gt;Jalan Hospital&lt;/span&gt;, &lt;span class="postal-code"&gt;47000&lt;/span&gt; &lt;span class="locality"&gt;Sungai Buloh&lt;/span&gt;, &lt;span class="region"&gt;Selangor&lt;/span&gt;, &lt;span class="country-name"&gt;Malaysia&lt;/span&gt;</t>
  </si>
  <si>
    <t>The staff are very involved and understanding. However, the amenities and general condition of the ward isnt upto par. It is outdated and needs updating for patient comfort.</t>
  </si>
  <si>
    <t>Klinik Pakar Centinel</t>
  </si>
  <si>
    <t>No 8, Jalan Meranti Bunga, Taman Mewah 7, Batu 6 1, &lt;span class="street-address"&gt;2, Jalan Meru&lt;/span&gt;, &lt;span class="extended-address"&gt;Meru&lt;/span&gt;, &lt;span class="postal-code"&gt;41050&lt;/span&gt; &lt;span class="locality"&gt;Klang&lt;/span&gt;, &lt;span class="region"&gt;Selangor&lt;/span&gt;, &lt;span class="country-name"&gt;Malaysia&lt;/span&gt;</t>
  </si>
  <si>
    <t>I gave 3 stars because he cured my insomnia. But not  comfortable with his CBT practise. He is friendly but just don't like with his approach.</t>
  </si>
  <si>
    <t>You deserve for much better psychiatrist elsewhere</t>
  </si>
  <si>
    <t>Friendly doctor, good medicine at reasonable price &amp; very fast service..the recommended method is very effective</t>
  </si>
  <si>
    <t>Friendly doctor even Chinese. The medicine is also good. Good</t>
  </si>
  <si>
    <t>Alaminda Specialist Clinic Shah Alam</t>
  </si>
  <si>
    <t>R-01-19, Emira Jalan Akuatik A 13/64A, &lt;span class="extended-address"&gt;Seksyen 13&lt;/span&gt;, &lt;span class="postal-code"&gt;40100&lt;/span&gt; &lt;span class="locality"&gt;Shah Alam&lt;/span&gt;, &lt;span class="region"&gt;Selangor&lt;/span&gt;, &lt;span class="country-name"&gt;Malaysia&lt;/span&gt;</t>
  </si>
  <si>
    <t>Had my session today at Alaminda Clinic. Recommended to Dr Hazli by a friend of mine. The clinic or dr hazli himself really up to the hype.
He was really attentive and professional throughout the session. Able to pick up and elicit certain things which all this while, were overlooked.
The environment itself is really comfy and feels homey. I really like the playlist of video that they play on the TV, really soothing and calming.
Overall, i would recommend this clinic to anyone looking for a mental health related clinic.</t>
  </si>
  <si>
    <t>Brought my ASD daughter 20 yo to the clinic...she was happy that it looks and feel homey. She said, "mama is like Alesha's home and when she pointed out the Young Living Desert Mist Diffuser, said this is like Alesha's room".
Bravo, if the objective is to replicate a homey feeling you have achieve the target..just maybe we could be shoeless bec the flooring is beautiful, clean and well kept.
Doctor, staffs are all professional, expert matter of their subject..already set our next visit with her doctor.</t>
  </si>
  <si>
    <t>Nice environment and really good psychiatric doctors. Very different from other clinics. Good job Alaminda</t>
  </si>
  <si>
    <t>Good hospitality. Will come again for next appointment.</t>
  </si>
  <si>
    <t>Just call this clinic to book an appmnt. Girl who picked up the phone laughing time to book appmnt.
Is it funny? People have stress + have problems wanting to see a specialist. Are you kidding?
Very disappointed</t>
  </si>
  <si>
    <t>Abri Integrated Mental Health - Individual, Couple/Marital, Child, Family Counseling &amp; Therapy Centre</t>
  </si>
  <si>
    <t>Suite 3A-07, Block F, Phileo Damansara, &lt;span class="street-address"&gt;Jalan 16/11&lt;/span&gt;, &lt;span class="extended-address"&gt;Pusat Perdagangan Phileo Damansara&lt;/span&gt;, &lt;span class="postal-code"&gt;46350&lt;/span&gt; &lt;span class="locality"&gt;Petaling Jaya&lt;/span&gt;, &lt;span class="region"&gt;Selangor&lt;/span&gt;, &lt;span class="country-name"&gt;Malaysia&lt;/span&gt;</t>
  </si>
  <si>
    <t>ABRI is fantastic, I've always felt very welcomed and that it is a safe, comfortable place. The staff and practitioners here are absolutely fantastic and I could not recommend their services more.</t>
  </si>
  <si>
    <t>Welcoming and warm environment and people, would definitely recommend their professional services to anyone who would like to seek help.</t>
  </si>
  <si>
    <t>Highly accommodating and welcoming team of people. Helped me with very much with personal and interpersonal issues I have been facing.</t>
  </si>
  <si>
    <t>Great place for emotional support and counselling, highly recommend. :)</t>
  </si>
  <si>
    <t>As a former Intern at Abri, I had the priviledge of being a part of the administrative team of Abri Integrated Mental Health. It is a place that operates with full FOCUS on each client's progress towards recovery and better mental health. Each therapist is professional in their work and have ALWAYS encouraged me to learn and grow professionally. They even offer mental health support for each employee. It is a place of quality, professionalism and dedication. Given my super fruitful experience working closely with all 4 directors/therapists, I WOULD HIGHLY RECOMMEND ABRI if you are seeking help! ❤</t>
  </si>
  <si>
    <t>HPUPM Psychiatry Clinic &amp; Ward</t>
  </si>
  <si>
    <t>Seri Kembangan</t>
  </si>
  <si>
    <t>&lt;span class="postal-code"&gt;43400&lt;/span&gt; &lt;span class="locality"&gt;Seri Kembangan&lt;/span&gt;, &lt;span class="region"&gt;Selangor&lt;/span&gt;, &lt;span class="country-name"&gt;Malaysia&lt;/span&gt;</t>
  </si>
  <si>
    <t>Small secluded part of HBUPM, very quite and calming. Staff were not rude or mean even when I didn't understand the instructions well and they had to repeat multiple times  😅</t>
  </si>
  <si>
    <t>Soul Mechanics Therapy Center</t>
  </si>
  <si>
    <t>57-1, Jalan PJU 5/20 The Strand, &lt;span class="extended-address"&gt;Kota Damansara&lt;/span&gt;, &lt;span class="postal-code"&gt;47810&lt;/span&gt; &lt;span class="locality"&gt;Petaling Jaya&lt;/span&gt;, &lt;span class="region"&gt;Selangor&lt;/span&gt;, &lt;span class="country-name"&gt;Malaysia&lt;/span&gt;</t>
  </si>
  <si>
    <t>My therapy sessions with Ms. Grace has been very insightful and good for my recovery as someone who has dealt with trauma. She's very compassionate, and the three sessions I have had with her so far often fly by very quickly. I never felt uncomfortable or judged for my experiences. Would recommend this center, their services, and Ms. Grace as a therapist.</t>
  </si>
  <si>
    <t>Initially I was assigned Ms Grace instead of Ms Devi, instantly felt out of place cause no reviews were on Grace.
Honestly, was glad I am assigned to her. Just 3 sessions and I am comfortable to open up as well as drill down to the concerns I have without feeling afraid. She takes time to understand you and not rush into things and that gives me a safe space to open up.</t>
  </si>
  <si>
    <t>I am really thankful to Devi for the coaching that she has been providing in terms of mental well being and career, it has been really enlightening to identify some root causes and really structure some methodologies to improve in all aspects of day to day life.
Devi is truly an expert on her field and I would most highly recommend her to anyone seeking support.
Many thanks again!</t>
  </si>
  <si>
    <t>Very friendly, efficient and approachable counter staff and diverse range of therapy options available. I highly recommend Ms Grace in particular for her experience in personal therapy and relaxed, conversational and insightful style. She has a calm demeanour and friendly persona, making use of her deep knowledge which she uses to advise actionable techniques to boost her client's mental health. Highly recommended!</t>
  </si>
  <si>
    <t>Had an excellent experience with Soul Mechanics over the past few months. Decided to give therapy a shot and ended up needing it more than i expected. Can honestly say more people should seek it out and this place is a definitely one to consider for your therapy sessions.</t>
  </si>
  <si>
    <t>Process Psychology Center</t>
  </si>
  <si>
    <t>3A25 &amp;amp; 3A27, Block A, Kelana Centre Point, &lt;span class="street-address"&gt;3, Jalan SS 7/19&lt;/span&gt;, &lt;span class="extended-address"&gt;SS7&lt;/span&gt;, &lt;span class="postal-code"&gt;47301&lt;/span&gt; &lt;span class="locality"&gt;Petaling Jaya&lt;/span&gt;, &lt;span class="region"&gt;Selangor&lt;/span&gt;, &lt;span class="country-name"&gt;Malaysia&lt;/span&gt;</t>
  </si>
  <si>
    <t>Amazing service. Employees are professionals with USA certificate. They can speak fluent English to those who prefers to communicate in English. You can request them to send you a psychiatrist that suits best for you. The counselling room is comfortable and they provide candies in my case. They'll try to provide you their service in the lowest price possible. Don't be afraid to negotiate with them.</t>
  </si>
  <si>
    <t>Recommend this clinic, it is awsome and extremely professional. Staff is extremely friendly too.</t>
  </si>
  <si>
    <t>A very good psychological center in Malaysia, from American professional counselors, the environment is warm and comfortable, and there are reasonable prices for people with financial difficulties, and it is highly recommended.</t>
  </si>
  <si>
    <t>Very comfortable and cozy place, feeling relax. Professional consultation with love.</t>
  </si>
  <si>
    <t>A lot of experience from the American psychological counseling in petaling jaya，My child has changed a lot in only three treatments. Every time he told me that he likes to go to the counseling center, i am really happy to meet this professional psychological counseling in Malaysia！</t>
  </si>
  <si>
    <t>Pelabuhan Klang</t>
  </si>
  <si>
    <t>&lt;span class="street-address"&gt;17A, Jalan Bayu Tinggi 1a&lt;/span&gt;, &lt;span class="extended-address"&gt;Batu Unjur&lt;/span&gt;, &lt;span class="postal-code"&gt;41200&lt;/span&gt; &lt;span class="locality"&gt;Pelabuhan Klang&lt;/span&gt;, &lt;span class="region"&gt;Selangor&lt;/span&gt;, &lt;span class="country-name"&gt;Malaysia&lt;/span&gt;</t>
  </si>
  <si>
    <t>Not sure is former clinic is at Old Klang Road,Jln Awan Hijau...in 2009
Good Dr but No experience 😵
Wait fr 3pm-8pm ! fully crowded but nothing is Done !
Now not sure.</t>
  </si>
  <si>
    <t>counter super slow, medicine collection takes minimum 15 minutes, with a total of 5 workers in the counter</t>
  </si>
  <si>
    <t>Excellent psychiatrist. Patient and passionate to help . Long wait but worth the wait, especially when a life is at stake from mental health attack.</t>
  </si>
  <si>
    <t>Friendly Dr. and great skill. A bit crowded.</t>
  </si>
  <si>
    <t>A very experienced and patience Dr.</t>
  </si>
  <si>
    <t>Shal Home Care</t>
  </si>
  <si>
    <t>&lt;span class="extended-address"&gt;Bukit Gasing&lt;/span&gt;, &lt;span class="postal-code"&gt;46000&lt;/span&gt; &lt;span class="locality"&gt;Petaling Jaya&lt;/span&gt;, &lt;span class="region"&gt;Selangor&lt;/span&gt;, &lt;span class="country-name"&gt;Malaysia&lt;/span&gt;</t>
  </si>
  <si>
    <t>It has been many many years since I've had my sister under Shal's care and I've to say I cannot be any happier and at peace. The staffs are extremely pleasant and helpful based on my frequent visits to the home. I am indeed surprised as to how @Karen's uncle is ill treated as I've never seen (or heard) any displeasing treatments/attitude from any of the caretakers. In fact they're extremely friendly and supportive to my sister and I'm truly grateful knowing she's well taken care of.</t>
  </si>
  <si>
    <t>The staff inside will beat the patient,and my uncle often missed the clothes and supplies we provided</t>
  </si>
  <si>
    <t>A moderately priced centre!</t>
  </si>
  <si>
    <t>Ward 33 HSB</t>
  </si>
  <si>
    <t>clean and quiet quarantine center</t>
  </si>
  <si>
    <t>The staff are very involved and understanding. However, the amenities are outdated. Needs to be updated for patient comfort.</t>
  </si>
  <si>
    <t>PowerSub One-Stop Mental Health Care Services</t>
  </si>
  <si>
    <t>Lot 2-31-2, First Floor, &lt;span class="street-address"&gt;No 14, Persiaran Anggerik Vanilla&lt;/span&gt;, &lt;span class="extended-address"&gt;Kota Kemuning&lt;/span&gt;, &lt;span class="postal-code"&gt;40460&lt;/span&gt; &lt;span class="locality"&gt;Shah Alam&lt;/span&gt;, &lt;span class="region"&gt;Selangor&lt;/span&gt;, &lt;span class="country-name"&gt;Malaysia&lt;/span&gt;</t>
  </si>
  <si>
    <t>Dr. Suban is a great therapist! He’s knowledgeable, kind and caring. He is very patient when listening to my problems and provided great solutions to help me progress better. The staff in this centre is very friendly as well. Strongly recommended 👍🏻</t>
  </si>
  <si>
    <t>Doctor very patient and nice , clear explanation. Recommend 👍🏻</t>
  </si>
  <si>
    <t>Dr Subra patience in listen and provide good solutions, one stop solution for improving mental health</t>
  </si>
  <si>
    <t>I am writing this as an unfettered entry for those in shambles. I had visited Dr. Suban despite him being widely recognized as a Child expert. He is efficient and is capable of working with adults but also young guns in anxiety.
I opted for Cognitive Behaviour Therapy and went through a stringent 4 rounds to identify the problems I have had mentally - going through gaslighting, humiliation and politics of my former corporate that I lost confidence in myself.
My story is that at one point, I was in disbelief, anguished, angry, vengeful and also negative in that regard, thinking of the past instead of moving forward and wanting to hurt people as well as name calling publicly.
Dr. Suban helped me to identify what I was going through. He was being REAL with me, and finding out what I lost that resulted in the atrocious state of mental health. For over a year, it's affected my current work but also I developed headaches and unnecessary stress.
In the beginning, I stated that I needed a consultation for 'sports' purposes because of my outside-of-work interest that mirrors the athletic mind. And my belief system of routine-based and consistent working on the self allows me to work with Dr. Suban, using Cognitive Behaviour Therapy easily (which requires your own dedication and exercise).
I did the CBT journaling daily and, after a period of time, I discovered that I had lost my sense of self-respect and self-love for more than a year. I had stopped believing in myself and second guessed my conscience - which proved that the gaslighting was effective. And, despite my former colleagues finding out that I was on the right at the end, and I have all the proofs to validate my claim to take revenge, I REFUSED to because it would perjure my moral ideals.
It's safe to say that I have now recovered well, and my mindset is much better, that not only will I walk tall from here forth and that my routine-style of living and continuous identification of problems with CBT, Dr. Suban has earned a forever friendship that I will visit from time to time.
I highly recommend visiting PowerSub One-Stop Mental Health Care Services to work on yourself. It's a team game to go far. It's definitely not just for kids.</t>
  </si>
  <si>
    <t>Excellent service by the Child Psychologist, thank you Dr Suban for helping my child leading him to the right path and giving your adequate knowledge on children. We are happy with your service and guidance.. 😊😌 Thank you..</t>
  </si>
  <si>
    <t>Chew Specialist Clinic (Psychiatry)</t>
  </si>
  <si>
    <t>Kota Kinabalu</t>
  </si>
  <si>
    <t>Sabah</t>
  </si>
  <si>
    <t>Wisma Millenia, &lt;span class="street-address"&gt;Lorong Kenawai&lt;/span&gt;, &lt;span class="extended-address"&gt;Dah Yeh Villa&lt;/span&gt;, &lt;span class="postal-code"&gt;88450&lt;/span&gt; &lt;span class="locality"&gt;Kota Kinabalu&lt;/span&gt;, &lt;span class="region"&gt;Sabah&lt;/span&gt;, &lt;span class="country-name"&gt;Malaysia&lt;/span&gt;</t>
  </si>
  <si>
    <t>Very rude who answer the call</t>
  </si>
  <si>
    <t>WHAT A RUDEEEEE RECEPTIONIST OR WHOEVER ANSWER THE CALL!!! IS THIS PSYCHIATRIST CLINIC???!!!!!!!!! THIS PERSON SHOULD NEVER BE ALLOWED TO WORK HERE AND ANSWER THE CALLS WHO MIGHT BE A PATIENT NEEDING HELP!!!!!!!</t>
  </si>
  <si>
    <t>Really, Kota Kinabalu’s psychiatry or psychosomatic department is rare.
Even the kpj jmc gleneagle private hospital is shared with government doctors.
But there is also an old sign, Dr Chew Psychiatrist. For a long time, the Sabahs in need can visit him, they are private specialists.
On the main road and then the third floor.
I think not many people know it, so share! #anxiety
This is one of few specialist psychiatry in KK if you happened to need treatment. Swasta, and price is okay about RM 150, 200ish.
Share it out!
Facing Road, 2nd floor, just beside GSK office.
#anxietyDisorder #mentalHealth #mentalIllness</t>
  </si>
  <si>
    <t>Mind Wellness Clinic</t>
  </si>
  <si>
    <t>No. 14-1, Lot 50, Block B, Plaza Kingfisher, &lt;span class="street-address"&gt;Lorong Kingfisher 4&lt;/span&gt;, &lt;span class="extended-address"&gt;Kuala Inanam&lt;/span&gt;, &lt;span class="postal-code"&gt;88450&lt;/span&gt; &lt;span class="locality"&gt;Kota Kinabalu&lt;/span&gt;, &lt;span class="region"&gt;Sabah&lt;/span&gt;, &lt;span class="country-name"&gt;Malaysia&lt;/span&gt;</t>
  </si>
  <si>
    <t>VERY NICE</t>
  </si>
  <si>
    <t>Jolene Psychology and Hypnosis Centre</t>
  </si>
  <si>
    <t>Lot 3, First Floor, Lorong Tupai 1, Teck Guan Villa Penampang, &lt;span class="extended-address"&gt;Teck Guan Villa&lt;/span&gt;, &lt;span class="postal-code"&gt;88300&lt;/span&gt; &lt;span class="locality"&gt;Kota Kinabalu&lt;/span&gt;, &lt;span class="region"&gt;Sabah&lt;/span&gt;, &lt;span class="country-name"&gt;Malaysia&lt;/span&gt;</t>
  </si>
  <si>
    <t>very helpful and best psychologist for me 🙏</t>
  </si>
  <si>
    <t>Very Good👏👏👍👍</t>
  </si>
  <si>
    <t>Very good service 👍👍👍</t>
  </si>
  <si>
    <t>Excellent service, polite staff</t>
  </si>
  <si>
    <t>Bukit Padang Psychiatric Hospital</t>
  </si>
  <si>
    <t>PS 11342, Bukit Padang, Kota Kinabalu, Sabah, &lt;span class="postal-code"&gt;88815&lt;/span&gt; &lt;span class="locality"&gt;Kota Kinabalu&lt;/span&gt;, &lt;span class="region"&gt;Sabah&lt;/span&gt;, &lt;span class="country-name"&gt;Malaysia&lt;/span&gt;</t>
  </si>
  <si>
    <t>Don't go here.Just go somewhere private.They don't handle things professionally.</t>
  </si>
  <si>
    <t>This place is very peaceful and im feeling like a true warrior who acted like a classless crazy human.</t>
  </si>
  <si>
    <t>Hospital..</t>
  </si>
  <si>
    <t>ok</t>
  </si>
  <si>
    <t>Ok</t>
  </si>
  <si>
    <t>Serene Retreat Sabah</t>
  </si>
  <si>
    <t>3D Jalan Bantayan, &lt;span class="street-address"&gt;Off, Jalan Fung Yei Ting&lt;/span&gt;, &lt;span class="postal-code"&gt;88300&lt;/span&gt; &lt;span class="locality"&gt;Kota Kinabalu&lt;/span&gt;, &lt;span class="region"&gt;Sabah&lt;/span&gt;, &lt;span class="country-name"&gt;Malaysia&lt;/span&gt;</t>
  </si>
  <si>
    <t>Thank you Serene, I appreciate all the effort and time you've invested in me. From assisting me to understand, to re-building my life. I strongly suggest Serene Retreat to anyone struggling with addiction. Cause it worked for me.</t>
  </si>
  <si>
    <t>I never thought that there a rehab just around the corner with best quality service offered yet reasonable price. The 18 months after care service they really meant it.  Thank you Serene</t>
  </si>
  <si>
    <t>the best rehabilitation center I've ever had. It's changing my life makes me more confident..</t>
  </si>
  <si>
    <t>Serene Retreat has changed my life and my perspective on life. The treatment programme not only addresses the addiction, but also the understanding and acceptance of oneself hollistically. 10 months sober and finally, living again!</t>
  </si>
  <si>
    <t>Cost Effective treatment that show results. Clients are not just a number but receive guidance on how to transform their lives.</t>
  </si>
  <si>
    <t>Klinik Pakar Dr. Leonard</t>
  </si>
  <si>
    <t>Lot 32, (DBKlinik Kesihatan 33), 1st Floor, Block C, Phase 1, Damai Plaza, Kota Kinabalu, Kota Kinabalu, &lt;span class="extended-address"&gt;Luyang Commercial Centre&lt;/span&gt;, &lt;span class="postal-code"&gt;88300&lt;/span&gt; &lt;span class="locality"&gt;Kota Kinabalu&lt;/span&gt;, &lt;span class="region"&gt;Sabah&lt;/span&gt;, &lt;span class="country-name"&gt;Malaysia&lt;/span&gt;</t>
  </si>
  <si>
    <t>Really good experience, the receptionist are friendly and nice
I had a panic attack in 2021 which prompted me to meet Dr Leonard
He’s a very good person and comforting, during my first meeting I was severely anxious and told him alot of details yet he was always listening attentively and gave detailed information
,</t>
  </si>
  <si>
    <t>I travelled to Kota Kinabalu for a 10 day trip and realized I left my antidepressants at home. A pharmacist referred me to Dr. Leonard and I am beyond impressed with my experience. The receptionists were very nice and understood exactly what I needed, and I waited no longer than 20 minutes to see Dr. Leonard. Dr. Leonard was incredibly kind and helpful and got me the antidepressants I needed for the rest of my trip very easily. The whole process was streamline and simple, I would recommend Dr. Leonard and his team to anyone. Thank you!</t>
  </si>
  <si>
    <t>Great clinic i ever go. The staff are friendly even they like to gossip and lots of talking about everything. Dr. Leonard is the best Doctor he will ask what your problem and talk slowly. Really humble and excellent Doctor. Thank you Doctor. Cheers</t>
  </si>
  <si>
    <t>Not picking up phone at all. Called in the morning, after 2pm and 4pm also no one picking up phone.</t>
  </si>
  <si>
    <t>What kind of payment would you like to see?</t>
  </si>
  <si>
    <t>Kota Kinabalu Specialist Centre</t>
  </si>
  <si>
    <t>Specialist Centre, &lt;span class="street-address"&gt;25, Jalan Kolam&lt;/span&gt;, &lt;span class="extended-address"&gt;Taman Luyang Phase 8&lt;/span&gt;, &lt;span class="postal-code"&gt;88300&lt;/span&gt; &lt;span class="locality"&gt;Kota Kinabalu&lt;/span&gt;, &lt;span class="region"&gt;Sabah&lt;/span&gt;, &lt;span class="country-name"&gt;Malaysia&lt;/span&gt;</t>
  </si>
  <si>
    <t>the nurses are just annoying and irritating. They didn't call the doctor as soon as I said I made an appointment for with the doctor yesterday. I even showed them my referral letter from another doctor. Yet, they just went inside a room and spoke chinese as if I don't understand instead of calling the doctor right away to clarify. I had to ask them again then one of the nurses went and called the doctor then she said we have to wait for another 1 hour for the doctor. So unprofessional. All of us still have other things to do that's why i made the appointment at 2pm.</t>
  </si>
  <si>
    <t>I just called the clinic at 11.15 am today (4/3/2019). All i can say is, the one who answered my call was soooo rude. I hope you will not put her in the customer service AGAIN. If you don't know how to treat your customer, pls do not answer the phone call. There will be many other people can take over your job. Pls just quit. Thank you. 🙂</t>
  </si>
  <si>
    <t>Love this place</t>
  </si>
  <si>
    <t>Here you can give birth ... payment is expensive</t>
  </si>
  <si>
    <t>Klinik Dr.Choo &amp; Liew</t>
  </si>
  <si>
    <t>Lot 9, &lt;span class="street-address"&gt;0, Lorong Lintas Plaza 1&lt;/span&gt;, &lt;span class="extended-address"&gt;Lintas Plaza&lt;/span&gt;, &lt;span class="postal-code"&gt;88300&lt;/span&gt; &lt;span class="locality"&gt;Kota Kinabalu&lt;/span&gt;, &lt;span class="region"&gt;Sabah&lt;/span&gt;, &lt;span class="country-name"&gt;Malaysia&lt;/span&gt;</t>
  </si>
  <si>
    <t>Be careful when they give advise, they might not think like a human. Heartless. Worst doctor ever.</t>
  </si>
  <si>
    <t>Utterly disappointed by the manners of front desk staff/nurse/ reception:
Call to set an appointment with Dr Choo, a chinese lady pick up the phone while still talking to somebody else. she then ask me what is my intention of calling?
i explain to her that i wanted to set an appointment with Dr Choo, her next question is "have you ever come to this clinic? are you an existing patient?"
which i replied: No, its my first time, I was introduced by a friend.
She then asked me in Bahasa Malaysia "Oh apa sakit kau?" (oh whats your medical problem)
for 32 years i been alive i made numerous of clinic/hospital appointment, BUT never have I encounter a clinic nurse/reception that inquire such question, exception for hospital because obviously they have to ask since there's lots of departments in a hospital, but never have i experienced such with a GP clinic.
regardless i still remain positive and explain to her my concern, which is abdominal pain, and i said maybe to check with ultrasound scan or just get doctor opinion
her response: why dont you go for kissey or hospital such as JMC or KPJ? Doctor here cant do anything for you
shocked with her response i then asked her, "so i cant get consultation from doctor first?"
She then said: yes you may, but what is your sickness? (her voice is a little more stern at this time)
asking me this same question the second time, seems very persistent to shoo me away.
I reply: well i dont know what is my problem, that is why i wanted to get consultation
**isnt that is the main reason we go see doctors? to get their opinion? even i cant do ultrascan sound, is it so wrong to see the doctor and discuss my health problem? if i know what my diagnose is, why would i bother to get doctor consultation. for me the nurse is asking a beyond stupid question! and is she is more capable than the doctor that she will decide and filter out which patients to see the doctor and which shouldn't?, i specifically said i wanted to get consultations, i didn't emphasize on doing radiography examinations! **
her reply to that was: well doctor cant do anything, plus tomorrow we half day, appointment full.
well if she mentioned, doctor fully book right in the beginning, I would have believe it. but after all those interrogations, and giving me excuses and more excuses. seems like she just said it is fully booked to shut me down
I AM COMPLETELY DUMBFOUNDED BY THE ARROGANCE OF THE CLINIC STAFF!</t>
  </si>
  <si>
    <t>Very friend staffs</t>
  </si>
  <si>
    <t>I promised to wait 15 minutes to get the medicine. In the end, I still can't get the medicine. It's better to go to the pharmacy to buy it.</t>
  </si>
  <si>
    <t>KPJ Damai Care &amp; Wellness Centre</t>
  </si>
  <si>
    <t>KPJ SABAH SPECIALIST HOSPITAL Lot No.2, Off, &lt;span class="street-address"&gt;Jalan Damai&lt;/span&gt;, &lt;span class="extended-address"&gt;Luyang Commercial Centre&lt;/span&gt;, &lt;span class="postal-code"&gt;88300&lt;/span&gt; &lt;span class="locality"&gt;Kota Kinabalu&lt;/span&gt;, &lt;span class="region"&gt;Sabah&lt;/span&gt;, &lt;span class="country-name"&gt;Malaysia&lt;/span&gt;</t>
  </si>
  <si>
    <t>My wife delivered here. The service was superb. Thank you so much. Today come to check jaundice for my child.</t>
  </si>
  <si>
    <t>Waiting for long around 30min then go back to counter asked for what are we waiting? Y its too long.. the registration counter can asked me “err sudah register ka?”.. OMG i register with the same guy n u can asked me am i already registered or not? Rupanya, dia lupa letak tu paper di kaunter triage! Punyala!!! Sia2 sya punya masa menunggu kamu di sana!!!!! Waste of my time!!!!</t>
  </si>
  <si>
    <t>Excellent, efficient and easy to deal with. I went in with ear issues and the doctor was professional and friendly.</t>
  </si>
  <si>
    <t>Bad service, calling to ask regarding pengesahan surat kematian which send by JPN since November until today 20th DEC. No reply. They keep transfer my call to another dept. But lastly hangup my phone without answering.</t>
  </si>
  <si>
    <t>When i go home to KK visit my parents, i always visit kpj yearly do my full medical check up, price is reasonable, and doctor are friendly and i have my own nurse when i am on going my medical check up, most of the time i dint do appointment i just walk in,because the hospital always not so much people...and surprisingly doctor and nurse remember me...because i always go yearly check up with them..kudos KPJ KK</t>
  </si>
  <si>
    <t>SabahCare Specialist Clinic</t>
  </si>
  <si>
    <t>Ground Floor, Block C, &lt;span class="street-address"&gt;Unit 9&lt;/span&gt;, &lt;span class="extended-address"&gt;Lintas Jaya&lt;/span&gt;, &lt;span class="postal-code"&gt;88300&lt;/span&gt; &lt;span class="locality"&gt;Kota Kinabalu&lt;/span&gt;, &lt;span class="region"&gt;Sabah&lt;/span&gt;, &lt;span class="country-name"&gt;Malaysia&lt;/span&gt;</t>
  </si>
  <si>
    <t>I like the doctor but some of the staffs there was not friendly at all especially the one at the counter (free hair) and the other one wearing scarf infront, i catch them few times glance at me as if i was there asking for free treatment. Remember people go to the clinic and pay for your service, mind your etiquette..!! luckily i didn't know your name,,(GF clinic )</t>
  </si>
  <si>
    <t>Great paediatrician. Dr June is really good with kids. Highly recommended</t>
  </si>
  <si>
    <t>Very irresponsible. Previously they placed my wife on an appointment on 9th September 2017. That day was a public holiday but obviously the appointment was made and we expect my wife could get a check up on that day. They never message or call to inform us about them closing on the appointed date. Since we only can go on a weekend but now its fully book till end of the month. Such disappointment.</t>
  </si>
  <si>
    <t>A good fertility ctr, clinic, pharmacy and medical wholeseller that supply and support local clinics &amp; pharmacies</t>
  </si>
  <si>
    <t>No open at Saturday or even notice at their roller shutter but mention in web search list got open until 2pm such a disappointment and wasting my time and mileage, such irresponsible and not professional at all !!!!!!!!!!!!</t>
  </si>
  <si>
    <t>Faculty of Psychology and Education</t>
  </si>
  <si>
    <t>&lt;span class="postal-code"&gt;88400&lt;/span&gt; &lt;span class="locality"&gt;Kota Kinabalu&lt;/span&gt;, &lt;span class="region"&gt;Sabah&lt;/span&gt;, &lt;span class="country-name"&gt;Malaysia&lt;/span&gt;</t>
  </si>
  <si>
    <t>a unique centre for education in sabah.</t>
  </si>
  <si>
    <t>Jesselton Medical Centre Sdn Bhd</t>
  </si>
  <si>
    <t>Jalan Metro 2, &lt;span class="street-address"&gt;Off, Jalan Tuaran&lt;/span&gt;, &lt;span class="extended-address"&gt;Jalan Bunga Ulam Raja&lt;/span&gt;, &lt;span class="postal-code"&gt;88300&lt;/span&gt; &lt;span class="locality"&gt;Kota Kinabalu&lt;/span&gt;, &lt;span class="region"&gt;Sabah&lt;/span&gt;, &lt;span class="country-name"&gt;Malaysia&lt;/span&gt;</t>
  </si>
  <si>
    <t>This is the scammiest private hospital in Kota Kinabalu! Went there for gastric check not even with special equipment further checking. But look at the ridiculous fee charged on me, the tablets was really exceptionally expensive than other medical provider which only the Gaviscon price make sense and look at the medical supplies that was charged I find it funny that they charge the PPE and FACE SHIELD on the patient and the admin claim that the doctor and nurse change new one everytime they inspect one patient! And it didn't happen of course. I requested to see a normal doctor when I walk in and I was told to go to the emergency which there is no other patient at the moment and then I was told to wait by the bed and they gave me blanket and i thought to myself this hospital have really amazing hospitality but boy I was wrong! They charged me everything and there wasn't any disposable bed sheet and pillow case at all it was all reusable cotton bed sheet and pillowcase! On top of that when I tried to claim it under my medical insurance, I notice that they send in the GL to my insurance to claim RM300 while the total billing was RM254.80!! This is the most unethical medical provider I have ever seen in my life that maximize profit and took every chances to con patient &amp; insurance money! Totally contra with the philosophy they claimed to be! Please do not ever come here and support this unethical medical provider!</t>
  </si>
  <si>
    <t>Swab test really fast only take 4 hours for the resut</t>
  </si>
  <si>
    <t>Poor service....took 2 hours to complete audio test for 4 person.....</t>
  </si>
  <si>
    <t>good service, clean &amp; safety. 👍👏</t>
  </si>
  <si>
    <t>Aircond in ward functioning not very well.</t>
  </si>
  <si>
    <t>Hospital Ranau</t>
  </si>
  <si>
    <t>Ranau</t>
  </si>
  <si>
    <t>Peti Surat 65,, &lt;span class="extended-address"&gt;Pekan Ranau&lt;/span&gt;, &lt;span class="postal-code"&gt;89300&lt;/span&gt; &lt;span class="locality"&gt;Ranau&lt;/span&gt;, &lt;span class="region"&gt;Sabah&lt;/span&gt;, &lt;span class="country-name"&gt;Malaysia&lt;/span&gt;</t>
  </si>
  <si>
    <t>Good job to forensic experts staff</t>
  </si>
  <si>
    <t>24 hours after rtk test, still haven’t got results. called three times, first call they said they will call if they got the result. second call, they said the result is out and they will send it via pdf but never send it. third call, they said we must go there to take the result.</t>
  </si>
  <si>
    <t>Ranau Hospital is the hub of healthcare services at Kundasang/Ranau region. With the limited resources, healthcare providers strive hard to maintain or improve the quality of care. Visiting specialists travel from KK to Ranau Hospital on a monthly basis. Wards and beds are adequate to accommodate the local population. Carpark requires further improvement.</t>
  </si>
  <si>
    <t>Tq staff hospital semua yg baik2..</t>
  </si>
  <si>
    <t>Very slow, 3 hours for an x-ray</t>
  </si>
  <si>
    <t>KM Clinic Damai</t>
  </si>
  <si>
    <t>Ground Floor, &lt;span class="street-address"&gt;Lot 7, Block A, Damai Point&lt;/span&gt;, &lt;span class="extended-address"&gt;Luyang Commercial Centre&lt;/span&gt;, &lt;span class="postal-code"&gt;88300&lt;/span&gt; &lt;span class="locality"&gt;Kota Kinabalu&lt;/span&gt;, &lt;span class="region"&gt;Sabah&lt;/span&gt;, &lt;span class="country-name"&gt;Malaysia&lt;/span&gt;</t>
  </si>
  <si>
    <t>Very caring and details doctor. Passionate of her duty. Thank you so much doctor.</t>
  </si>
  <si>
    <t>good quality medicine👍🏻</t>
  </si>
  <si>
    <t>Very detailed, experienced doctor. Good for pregnancy check. Tho waiting time is a little long..</t>
  </si>
  <si>
    <t>Always ask for Doctor Anita. She's a very experienced, caring and patient doctor. Their medicines are of good quality that ensures speedy recovery.</t>
  </si>
  <si>
    <t>Long wait but good doctors..</t>
  </si>
  <si>
    <t>Poliklinik UMS</t>
  </si>
  <si>
    <t>Ground Floor, &lt;span class="street-address"&gt;Lot 45, 46, 47, Block F, Riverside Plaza&lt;/span&gt;, &lt;span class="extended-address"&gt;Kingfisher Park&lt;/span&gt;, &lt;span class="postal-code"&gt;88450&lt;/span&gt; &lt;span class="locality"&gt;Kota Kinabalu&lt;/span&gt;, &lt;span class="region"&gt;Sabah&lt;/span&gt;, &lt;span class="country-name"&gt;Malaysia&lt;/span&gt;</t>
  </si>
  <si>
    <t>Good Job by working staffs there. Friendly and quick.</t>
  </si>
  <si>
    <t>really friendly staff, automated system and short waiting time.</t>
  </si>
  <si>
    <t>Nurses and Doctors there are friendly and the process are adequately fast, quite satisfy with it</t>
  </si>
  <si>
    <t>Great staff and environment. Not hard to find parking and proper SOP met during the pandemic. Primary care doctors are very approachable and understanding as well</t>
  </si>
  <si>
    <t>Satisfied by the service..fast and friendly</t>
  </si>
  <si>
    <t>Klinik Kota Belud</t>
  </si>
  <si>
    <t>Kota Belud</t>
  </si>
  <si>
    <t>Blok A, No. 2, Sri Rangan Shopping Center, Sabah, &lt;span class="postal-code"&gt;89158&lt;/span&gt; &lt;span class="locality"&gt;Kota Belud&lt;/span&gt;, &lt;span class="region"&gt;Sabah&lt;/span&gt;, &lt;span class="country-name"&gt;Malaysia&lt;/span&gt;</t>
  </si>
  <si>
    <t>The staff who answered the phone were insane.</t>
  </si>
  <si>
    <t>the best.</t>
  </si>
  <si>
    <t>The best private clinic in kb.</t>
  </si>
  <si>
    <t>Klinik &amp; Surgeri H. Singh</t>
  </si>
  <si>
    <t>Sandakan</t>
  </si>
  <si>
    <t>&lt;span class="street-address"&gt;25, Lebuh Dua&lt;/span&gt;, &lt;span class="extended-address"&gt;Pusat Bandar Sandakan&lt;/span&gt;, &lt;span class="postal-code"&gt;90000&lt;/span&gt; &lt;span class="locality"&gt;Sandakan&lt;/span&gt;, &lt;span class="region"&gt;Sabah&lt;/span&gt;, &lt;span class="country-name"&gt;Malaysia&lt;/span&gt;</t>
  </si>
  <si>
    <t>Doktor legend</t>
  </si>
  <si>
    <t>legend clinic from mother to grandchildren🤭 Alhamdulillah best</t>
  </si>
  <si>
    <t>Unsatisfactory service to patients
👍</t>
  </si>
  <si>
    <t>Hospital Universiti Malaysia Sabah</t>
  </si>
  <si>
    <t>Block C, Faculty of Medicine and Health Science, &lt;span class="street-address"&gt;Jalan UMS&lt;/span&gt;, &lt;span class="postal-code"&gt;88400&lt;/span&gt; &lt;span class="locality"&gt;Kota Kinabalu&lt;/span&gt;, &lt;span class="region"&gt;Sabah&lt;/span&gt;, &lt;span class="country-name"&gt;Malaysia&lt;/span&gt;</t>
  </si>
  <si>
    <t>still my construction boss. 2030 I come back.</t>
  </si>
  <si>
    <t>Tawau Specialist Polyclinics Centre Sdn Bhd</t>
  </si>
  <si>
    <t>Tawau</t>
  </si>
  <si>
    <t>No.3680 , Tinagat Plaza , Mile 2.5 , Jalan Bunga Raya, &lt;span class="street-address"&gt;Off, Jalan Apas&lt;/span&gt;, &lt;span class="postal-code"&gt;91000&lt;/span&gt; &lt;span class="locality"&gt;Tawau&lt;/span&gt;, &lt;span class="region"&gt;Sabah&lt;/span&gt;, &lt;span class="country-name"&gt;Malaysia&lt;/span&gt;</t>
  </si>
  <si>
    <t>Good place! Visited here once, staffs are kind, explained the procedure well, doctor, nurses, lab staff, radiographer all staffs are kind!! U guys did a good job. Keep up the good work</t>
  </si>
  <si>
    <t>Very good service and specialist. I met their paeds, so nice.</t>
  </si>
  <si>
    <t>Various services available including the only available MRI at southeast region of sabah, ultrasound, x-ray, CT Scan, labaratory for various sample, asthma bay, minor surgeries and many more. These are all done under doctor specialist attention i.e., orthopedics, paediatrician n radiologist.</t>
  </si>
  <si>
    <t>Good of the best</t>
  </si>
  <si>
    <t>Klinik Sabah</t>
  </si>
  <si>
    <t>1st Floor, &lt;span class="street-address"&gt;8, Jalan Pantai&lt;/span&gt;, &lt;span class="extended-address"&gt;Pusat Bandar Kota Kinabalu&lt;/span&gt;, &lt;span class="postal-code"&gt;88000&lt;/span&gt; &lt;span class="locality"&gt;Kota Kinabalu&lt;/span&gt;, &lt;span class="region"&gt;Sabah&lt;/span&gt;, &lt;span class="country-name"&gt;Malaysia&lt;/span&gt;</t>
  </si>
  <si>
    <t>Excellent service!! Highly recommend... The staff are friendly and the doctor also very professional .. i never been so comfortable inside a clinic.. but since they are very kind and sweet i made myself comfortable.. even they are good with children.. and affordable price for a private clinic ..
😇😇😇😇😇  but I think you need to make an appointment before  go..</t>
  </si>
  <si>
    <t>i was on first time coming to the clinic and the staffs are very friendly but bad timing for me, as i wanted to do the nebulizer, the doc was on duty for circumsize but they did recommended me to other clinic bcos actually their medicine stuff is already 'expired'...luckily i still got the stamina to go to other clinic or otherwise fell down as soon as i heard that word..
how could such wellknown clinic having an expired medicine when patient urgently wanted to have it?...need some improvement and revoking through all the stock medicines..</t>
  </si>
  <si>
    <t>Excellent service!! Staff very friendly and helpful Especially azizie and florina..
Excellent
Top service
Awesome
And thanks to Doctor ruhaizad also he's very professional..
Highly recommended!!</t>
  </si>
  <si>
    <t>I made an appointment through Facebook :) staff was very sweet and cheerful. Doctor seemed nice and I got my referral letter to a psychiatrist in a short time
✧◝(⁰▿⁰)◜✧</t>
  </si>
  <si>
    <t>Lovely staff. Kind informative and caring.
Doctor was excellent. Understanding and also caring. Gave a excellent referral to a great specialist for my head.</t>
  </si>
  <si>
    <t>Gleneagles Hospital Kota Kinabalu</t>
  </si>
  <si>
    <t>Riverson@Sembulan, &lt;span class="street-address"&gt;Block A-1, Lorong Riverson@Sembulan, Off Coastal Highway&lt;/span&gt;, &lt;span class="postal-code"&gt;88100&lt;/span&gt; &lt;span class="locality"&gt;Kota Kinabalu&lt;/span&gt;, &lt;span class="region"&gt;Sabah&lt;/span&gt;, &lt;span class="country-name"&gt;Malaysia&lt;/span&gt;</t>
  </si>
  <si>
    <t>My wife delivered our son recently here with previously twice at government hospital and the difference is night and day.
The registration is swift; the antenatal checkups are informative and assuring. Nurses call you for appointments confirmation. Which sometimes can wait upwards to 2 hours as there are a lot of other mothers. I guess this is seasonal but can be improved upon, nonetheless KKIA can take average of 4 hours.
During delivery, the nurses are very helpful, polite, and friendly. They guide you through the process and inform us of the expectations which is quite comforting.
After delivery, the maternity ward nurses have the same quality all the way. Helpful, friendly, informative. They took good care of the baby in the nursery while the parents rest. May request a pop up bed for father to rest. The doctor can answer any of your concerns up until discharge.
All in all 5 star experience.
Only grievances I have is the expensive parking rates which I think can be covered together in the hospital bill (like in hotels).</t>
  </si>
  <si>
    <t>3 stars was given because there are more rooms for them to be improved! My grandmother admitted here and everything was fine except the process of discharge, took me 6 hours for our grandmother to be discharged!</t>
  </si>
  <si>
    <t>I was seen by Dr Sreetharen in ENT clinic. He was so helpful and patiently explained about my problem to me in a very professional manner.</t>
  </si>
  <si>
    <t>Emergency services serious very Poor. I decided to cancel visit and go other hospitals emergency. My advice better experience poor service and go other emergency.. eeeeee bikin panas</t>
  </si>
  <si>
    <t>The emergency is the worst, constantly need to wait for more than 1 hour just to get to see somebody. Once done another 20 minutes just for billing to settle. Came more than 5 times, all on average took me at least 1 hour</t>
  </si>
  <si>
    <t>Queen Elizabeth Hospital, Kota Kinabalu</t>
  </si>
  <si>
    <t>&lt;span class="street-address"&gt;13a, Jalan Penampang&lt;/span&gt;, &lt;span class="postal-code"&gt;88200&lt;/span&gt; &lt;span class="locality"&gt;Kota Kinabalu&lt;/span&gt;, &lt;span class="region"&gt;Sabah&lt;/span&gt;, &lt;span class="country-name"&gt;Malaysia&lt;/span&gt;</t>
  </si>
  <si>
    <t>Special Thanks to Dr foong and Dr su from HQE expecialy all the nurses from ICU 2 ...who treated my son from bed 10 till today for the good services from all of you...As a mother I appreciate so much for all your help and support.</t>
  </si>
  <si>
    <t>The clerical staff at Counter No.4 (Registration counter) need some refreshers on manners. She looked like she does not like her job. I have gone to the same counter 2x. Same story. The nurses and doctors are nicer and more humble than her.</t>
  </si>
  <si>
    <t>I am a regular patient of HQE 1 since I was little. I was diagnosed with Beta Thalassemia Major. I have no problem with my doctors or the service of my nurses and I have been referred to a lot of departments, did surgery 3 times so far everything is good. Except recently I have been in an accident and my company requires a medical report. I never have the need to request a medical report before so this is my first time. I filled everything that needed and pay the fee of RM40. Quite a sum if you ask me and waited. On this day it is 14 of December and the request date of my medical report is 18 of October. It has passed the 28 days mark and still my report is not yet available.  This is very unprofessional. I kept calling the hospital and all they tell me is that my report still haven't been sign by the doctor. I am very disappointed.</t>
  </si>
  <si>
    <t>nurse and doctors need etiquette training. I understand you guys are overworked and probably burnt out during the pandemic. But there's a fine line between being decent and rude. People will always say, if you want faster go to private; well, they're not accepting covid patients so I don't have a choice. 6 hours.... not a single info given, when i asked politely if there is any results or info, your doctor sarcastically replied "its always late." Mr William Gotulis, please do some improvements.</t>
  </si>
  <si>
    <t>Can't do a swab test at CMSA because apparently it's closed due to public holiday. But the thing is, I had an appointment for a swab test at 15 April 2022. And they're closed. What a disappoinment.</t>
  </si>
  <si>
    <t>Klinik Dr Ko (Kota Kinabalu)</t>
  </si>
  <si>
    <t>10-1-A, 500, &lt;span class="extended-address"&gt;Kepayan&lt;/span&gt;, &lt;span class="postal-code"&gt;88300&lt;/span&gt; &lt;span class="locality"&gt;Kota Kinabalu&lt;/span&gt;, &lt;span class="region"&gt;Sabah&lt;/span&gt;, &lt;span class="country-name"&gt;Malaysia&lt;/span&gt;</t>
  </si>
  <si>
    <t>A huge thanks to Dr Kong &amp; all the staff for being so nice. I was so amazed how good is the consultation session attended by Dr Kong. Lot of information given and you can understand easily. Almost every question answered patiently. The product's price is reasonable for me.
Thanks and stay safe 🙂</t>
  </si>
  <si>
    <t>this kind of operation couldn’t exist in europe. they basically sell expensive unbranded supposed super skin improvement products to desperate +  naive individuals. go and see a proper dermatologist not pushing products instead.</t>
  </si>
  <si>
    <t>Nice place and friendly 🥰 really recommended 👍🏻👍🏻👍🏻</t>
  </si>
  <si>
    <t>Decided to see this doctor as I desperately needed urgent answers for my scalp condition. Other dermatologist was so busy that I could only get an appointment 1 month from now. At Dr. Ko clinic, I arrived at the time where there were no other patients waiting. I came as a walk-in patient so I waited less than 5 mins only. Dr. Kong is a good doctor. Explained a lot to me and he is a very patient doctor. He took his time to answer all of my questions and made me understand completely before I left the consultation room. Thank you Dr. Kong.
Of course, medication is not cheap. If you choose to go to any specialist it will be the same. But know that the product you are getting is 1 of the best and cannot simply find at the pharmacies out there.
Consultation price is very reasonable.
Will come back again for sure.</t>
  </si>
  <si>
    <t>Just helping my colleague to buy the medication.
Nice environment, nice waiting area with pretty sofa and mage zines.
Service is quite OK but the medication was really poorly labelled.
a) I knew what the short name of the medication stands for after being explained by colleague, but lay people definitely don't know what are those.
b) name of patient is not labelled and labelled with just a 2019.
c) expiry date unknown
d) lid is not tight, been informed by staff. Need to buy a better container.
On medication management, I was quite dissatisfied.
e) as an established clinic, the medication have a lot of improvement space
Clinical service wise, kindly look at other reviews...</t>
  </si>
  <si>
    <t>Sandakan Ren Ai Counseling Association Sabah</t>
  </si>
  <si>
    <t>&lt;span class="postal-code"&gt;90000&lt;/span&gt; &lt;span class="locality"&gt;Sandakan&lt;/span&gt;, &lt;span class="region"&gt;Sabah&lt;/span&gt;, &lt;span class="country-name"&gt;Malaysia&lt;/span&gt;</t>
  </si>
  <si>
    <t>I'm very exciting to be here in every Monday to friday to train my social communication.</t>
  </si>
  <si>
    <t>Solace Asia</t>
  </si>
  <si>
    <t>Tg Aru Plaza, &lt;span class="extended-address"&gt;Country Heights&lt;/span&gt;, &lt;span class="postal-code"&gt;88000&lt;/span&gt; &lt;span class="locality"&gt;Kota Kinabalu&lt;/span&gt;, &lt;span class="region"&gt;Sabah&lt;/span&gt;, &lt;span class="country-name"&gt;Malaysia&lt;/span&gt;</t>
  </si>
  <si>
    <t>This is a place of healing. The environment is very relaxing, the staff are very helpful. I have learnt a lot about myself during my stay here. If you are suffering from any kind of addiction, I would suggest you try Solace out.</t>
  </si>
  <si>
    <t>A true house of healing. I've learnt so much on coping with my condition which is bipolar and addiction to substances. the classes and activities in relation to thought process and mindfulness was an amazing eye opener. the staff are extremely polite and accommodating without over stepping personal boundaries whilst ensuring regulations are followed in order to ensure an effective recovery program. The food was great and facilities were exquisite. The stay here changed my outlook on life as a whole, a true eye and mind opener.</t>
  </si>
  <si>
    <t>I really appreciate coming to this place because I really needed their help and they provided it in the most pleasing way I could imagine, such a friendly staff and expert counselors.A pleasing place with proper program that covers all four pillars of recovery, and applied in a professional and friendly manner. Thanks to them I could move forward in my life...</t>
  </si>
  <si>
    <t>A wonderful place to treat a person with addiction. The staff are wonderful and there is a "genuine" feeling here. Very well staffed so everyone gets their indivual attention. Never thought such a service is available in Malaysia!</t>
  </si>
  <si>
    <t>Coming from a deep narcotic addiction and alcoholism.
Living with severe anxiety issues and depression, I’ve lost all hope that one day I’ll be feeling good and confident.
I remember that day I reached rock bottom and searched online for a place to get treated and take timeout from life.
Found the SOLACE website. Someone called me. they Booked me the tickets, arranged everything with the medical doctors, detox, everything was ready faaasst !
When I reached there I was so happy with the place, staff, and the people there.
The rehab was so clean.
The food was real good.
They have chefs cooking different dishes.
We go to the gym.
We go on outings to the beach, football, swimming, rafting, etc...
Today I’m back to life, feeling good and confident.
I never imagined I’ll be living healthy and confident as I’m now with no booze &amp; narcos 🙏🏻</t>
  </si>
  <si>
    <t>Duchess of Kent Hospital, Sandakan</t>
  </si>
  <si>
    <t>&lt;span class="street-address"&gt;KM 3.2, Jalan Utara&lt;/span&gt;, &lt;span class="postal-code"&gt;90000&lt;/span&gt; &lt;span class="locality"&gt;Sandakan&lt;/span&gt;, &lt;span class="region"&gt;Sabah&lt;/span&gt;, &lt;span class="country-name"&gt;Malaysia&lt;/span&gt;</t>
  </si>
  <si>
    <t>Punctuality ✅
Time management ✅
Seats are available outside for the walk in receiver.
I am here to receive my booster shot
It is available daily from morning till 5pm
However do come in the morning during weekends.
As they all were tired &amp; exhausted to be on duty for Monday-Saturday. consideration is important.</t>
  </si>
  <si>
    <t>My cousin doctor is there dr.ibrahim alian</t>
  </si>
  <si>
    <t>ok good best</t>
  </si>
  <si>
    <t>So far i give 1 star to doctors and most of the staff at wad perempuan surgical tingkat 2.. but because of this nurse named Jessicka i give them 1 star otherwise i give them no star at all.. But for Jessicka i give her 5/5 over her excellent services.. She is polite, nice, respectful and most important thing she talked with us everything wht she done to patients. If all nurses like this, i do believe all patients will feel safe and hving good experience there. Some of nurses terrible. Advise to all: this is important thing that u must have ur insurance otherwise u will end up at government hospital that u will regret when u get sick.. I had bad experienced here.. just because i dont have choice i had to take my mom to this hospital. Im regret to take her here.</t>
  </si>
  <si>
    <t>The service is very good. Toilets are clean. The staff are courteous and friendly. Very professional.</t>
  </si>
  <si>
    <t>Papar Hospital</t>
  </si>
  <si>
    <t>Jalan New Hospital Papar, &lt;span class="postal-code"&gt;89600&lt;/span&gt; &lt;span class="locality"&gt;Kota Kinabalu&lt;/span&gt;, &lt;span class="region"&gt;Sabah&lt;/span&gt;, &lt;span class="country-name"&gt;Malaysia&lt;/span&gt;</t>
  </si>
  <si>
    <t>I was neither rude, demanding or anything else offensive, but the pharmacy's staff was very rude to me, I was politely greeting him and ask him where to take the no giliran, he just throw the no giliran to me, he even marah2 when he asked me and when he explaining about the meds. I even said thank u to him but he just ignore me and proceed to look at his phone🤭 I do not appreciate being spoken to like a I am a disobedient child..</t>
  </si>
  <si>
    <t>Try allocate more staff at pharmacy. Also, some people only have the time to take their medicine stocks on weekends, therefore please ask your pharmacy staff not to scold the people when they come on weekends.</t>
  </si>
  <si>
    <t>Had some bitter and sweet moments here, the hospital provides basic treatment to patients. However, sometimes you have to wait for a long time to meet the doctor due to probably disorganized management.</t>
  </si>
  <si>
    <t>The service is not acceptable. 1 star only for the medication. I think they're watching Netflix series and eating popcorn while on duty. Seriously they like a sloth 🦥</t>
  </si>
  <si>
    <t>Pusat Rawatan Warga UMS</t>
  </si>
  <si>
    <t>Its already 9.10am still no reply .. bila call number cannot be reach.. im dying demam teruk ni</t>
  </si>
  <si>
    <t>Great clinic, doctors and staff. During my visit there, I only waited for a little less than 30 minutes and received free-of-charge consultation, treatment, and medicine. It provides outpatient medical care mostly for the UMS students though the facilities and resources are limited. Overall, it is an excellent university clinic.</t>
  </si>
  <si>
    <t>i just love the services of this facilities</t>
  </si>
  <si>
    <t>Clinic UMS.. They have nice Dr and helpful MA..  Overall, okay lah..</t>
  </si>
  <si>
    <t>Very helpful doctor and nurses.</t>
  </si>
  <si>
    <t>Faculty of Medicine &amp; Health Sciences</t>
  </si>
  <si>
    <t>Jalan UMS, 88400 Kota Kinabalu, Sabah, Malaysia, &lt;span class="postal-code"&gt;88400&lt;/span&gt; &lt;span class="locality"&gt;Kota Kinabalu&lt;/span&gt;, &lt;span class="region"&gt;Sabah&lt;/span&gt;, &lt;span class="country-name"&gt;Malaysia&lt;/span&gt;</t>
  </si>
  <si>
    <t>Hi all introduce my name nana i live in sandakan my house in harmony garden</t>
  </si>
  <si>
    <t>All the best..</t>
  </si>
  <si>
    <t>the worst place to study...regretfully saying...</t>
  </si>
  <si>
    <t>Nice environment</t>
  </si>
  <si>
    <t>Best local education hub..</t>
  </si>
  <si>
    <t>Keningau Hospital</t>
  </si>
  <si>
    <t>Keningau</t>
  </si>
  <si>
    <t>Peti Surat, &lt;span class="street-address"&gt;11&lt;/span&gt;, &lt;span class="postal-code"&gt;89007&lt;/span&gt; &lt;span class="locality"&gt;Keningau&lt;/span&gt;, &lt;span class="region"&gt;Sabah&lt;/span&gt;, &lt;span class="country-name"&gt;Malaysia&lt;/span&gt;</t>
  </si>
  <si>
    <t>Full of clown doctor maybe fake doctor .Highly not recommended to go this hospital. Village2 procedure. Wew</t>
  </si>
  <si>
    <t>good place</t>
  </si>
  <si>
    <t>a big hospital, not too crowded like the one in Kota Kinabalu and also good services</t>
  </si>
  <si>
    <t>Working hard</t>
  </si>
  <si>
    <t>IT assessments</t>
  </si>
  <si>
    <t>Semporna Hospital</t>
  </si>
  <si>
    <t>Semporna</t>
  </si>
  <si>
    <t>&lt;span class="extended-address"&gt;Pekan Semporna&lt;/span&gt;, &lt;span class="postal-code"&gt;91308&lt;/span&gt; &lt;span class="locality"&gt;Semporna&lt;/span&gt;, &lt;span class="region"&gt;Sabah&lt;/span&gt;, &lt;span class="country-name"&gt;Malaysia&lt;/span&gt;</t>
  </si>
  <si>
    <t>Small hospital, appeared like klinik kesihatan from outside.</t>
  </si>
  <si>
    <t>The best managment system</t>
  </si>
  <si>
    <t>Have a good facilities, and  customer service is friendly.
Even though sometimes its a bit long to wait for Number to be called but overall its good</t>
  </si>
  <si>
    <t>From 12pm to 4:25 now the number aren't even moving, bad service!!!!!!!!!!!</t>
  </si>
  <si>
    <t>Government Hospital...ermm</t>
  </si>
  <si>
    <t>University Malaysia Sabah</t>
  </si>
  <si>
    <t>&lt;span class="street-address"&gt;Jalan UMS&lt;/span&gt;, &lt;span class="postal-code"&gt;88400&lt;/span&gt; &lt;span class="locality"&gt;Kota Kinabalu&lt;/span&gt;, &lt;span class="region"&gt;Sabah&lt;/span&gt;, &lt;span class="country-name"&gt;Malaysia&lt;/span&gt;</t>
  </si>
  <si>
    <t>Ageing facilities, both academic and lodging. Located beside a highway that is under perpetual construction. Expect heavy traffic during rush hours.</t>
  </si>
  <si>
    <t>Hostel will suddenly no water no electric if u want come to study remember don't waste your money at hostel rent outside with your friend and I suggest ah please lah, school buy bigger water tank lah your uni so big no money spend money in water tank ah and pls let your website update lah your website server ah like 20 years ago server u know selalu cacat loh last but not least remember don't  try to stay hostel if get in u already  cannot refund ah remember all my junior if want to stay outside junior remember don't daftar into kolej yah just directly rent outside</t>
  </si>
  <si>
    <t>haha love the city there! will come back anytime soon!@@</t>
  </si>
  <si>
    <t>Universiti Malaysia Sabah (UMS) was officially established on 24 November 1994 as the ninth public university in Malaysia. The university is located on a 999-acre site at Sepanggar Bay in Kota Kinabalu in the Malaysian state of Sabah. With Mount Kinabalu and the South China Sea as its background, UMS is often considered as among the most beautiful campuses in Southeast Asia.</t>
  </si>
  <si>
    <t>The green of knowledge in the land of Borneo</t>
  </si>
  <si>
    <t>Tawau Hospital</t>
  </si>
  <si>
    <t>&lt;span class="street-address"&gt;67, Peti Surat&lt;/span&gt;, &lt;span class="postal-code"&gt;91007&lt;/span&gt; &lt;span class="locality"&gt;Tawau&lt;/span&gt;, &lt;span class="region"&gt;Sabah&lt;/span&gt;, &lt;span class="country-name"&gt;Malaysia&lt;/span&gt;</t>
  </si>
  <si>
    <t>Nurse very rude, no patients, ask her help she scold you pulak</t>
  </si>
  <si>
    <t>profesional and follow the procedure</t>
  </si>
  <si>
    <t>fast service and friendly staff</t>
  </si>
  <si>
    <t>Humbled and caring medical professionals doing all theirs best to provide best cares for all the patients</t>
  </si>
  <si>
    <t>Klinik Millenium</t>
  </si>
  <si>
    <t>Labuan</t>
  </si>
  <si>
    <t>Labuan Federal Territory</t>
  </si>
  <si>
    <t>&lt;span class="extended-address"&gt;Bandar Labuan&lt;/span&gt;, &lt;span class="postal-code"&gt;87000&lt;/span&gt; &lt;span class="locality"&gt;Labuan&lt;/span&gt;, &lt;span class="region"&gt;Labuan Federal Territory&lt;/span&gt;, &lt;span class="country-name"&gt;Malaysia&lt;/span&gt;</t>
  </si>
  <si>
    <t>Slow, expensive, and unprofessional staff. Won't be coming here ever again.</t>
  </si>
  <si>
    <t>Not bad</t>
  </si>
  <si>
    <t>Very professional and keep privacy confidential. Highly recommend for those who have anxiety with people.</t>
  </si>
  <si>
    <t>Experience doctor.</t>
  </si>
  <si>
    <t>Unfriendly Employees ...</t>
  </si>
  <si>
    <t>Labuan Hospital</t>
  </si>
  <si>
    <t>Wilayah Persekutuan Labuan</t>
  </si>
  <si>
    <t>Peti Surat 81006 Labuan, WP Labuan, &lt;span class="postal-code"&gt;87000&lt;/span&gt; &lt;span class="locality"&gt;Labuan&lt;/span&gt;, &lt;span class="region"&gt;Wilayah Persekutuan Labuan&lt;/span&gt;, &lt;span class="country-name"&gt;Malaysia&lt;/span&gt;</t>
  </si>
  <si>
    <t>Good service and hospitality. Need to upgrade in terms of your parking.</t>
  </si>
  <si>
    <t>The only hospital in Labuan, offering specialists cares in ambulatory or in-patient cares. Equipped with male, female, peadiatrics and intensive care wards with various supporting services (non-exhaustive list: medical laboratory, social work, occupational/physiotherapy, pharmacy, blood bank, forensic etc.). Decent food in the canteen</t>
  </si>
  <si>
    <t>Almost died here once! Thanks to the staff for keeping me alive!</t>
  </si>
  <si>
    <t>Fever and cough, during this period urghh</t>
  </si>
  <si>
    <t>Klinik Wilayah</t>
  </si>
  <si>
    <t>I took my son to the clinic for food poisoning. Very friendly  staff and doctor</t>
  </si>
  <si>
    <t>Friendly staffs, waiting time is short, tq.</t>
  </si>
  <si>
    <t>Extremely bad service at the counter, workers speak very rudely towards patients. They also make fun of patients, when asked simple questions they dont want to reply.  Not professional at all, disappointed. They’re not busy doing their work, they’re busy gossiping instead. Please take action asap!</t>
  </si>
  <si>
    <t>I dont refer anyone goes here..bad service..</t>
  </si>
  <si>
    <t>Fast &amp; good service. This clinic have the cheapest price i've gone so far.</t>
  </si>
  <si>
    <t>Saima Sabah M.D.</t>
  </si>
  <si>
    <t>Downers Grove</t>
  </si>
  <si>
    <t>Illinois</t>
  </si>
  <si>
    <t>&lt;span class="street-address"&gt;3815 Highland Ave tower 2 suite 307&lt;/span&gt;, &lt;span class="locality"&gt;Downers Grove&lt;/span&gt;, &lt;span class="region"&gt;IL&lt;/span&gt; &lt;span class="postal-code"&gt;60515&lt;/span&gt;, &lt;span class="country-name"&gt;USA&lt;/span&gt;</t>
  </si>
  <si>
    <t>Excellent! Thank you for everything!</t>
  </si>
  <si>
    <t>Sabah Hadi, MD</t>
  </si>
  <si>
    <t>Ashburn</t>
  </si>
  <si>
    <t>Virginia</t>
  </si>
  <si>
    <t>&lt;span class="street-address"&gt;44355 Premier Plaza#120&lt;/span&gt;, &lt;span class="locality"&gt;Ashburn&lt;/span&gt;, &lt;span class="region"&gt;VA&lt;/span&gt; &lt;span class="postal-code"&gt;20147&lt;/span&gt;, &lt;span class="country-name"&gt;USA&lt;/span&gt;</t>
  </si>
  <si>
    <t>Very Good service!  Treat you like a decent human being, as all should. I would recommend this practice to anyone.</t>
  </si>
  <si>
    <t>Thank you for your care, passion &amp; available in all time &amp; never been judgmental. I highly recommend to friends &amp; family</t>
  </si>
  <si>
    <t>excelent doctor, best care. i am very thankful &amp; apreciative for all the care. thanks, highly recommend</t>
  </si>
  <si>
    <t>Thank you Dr. Hadi for the care, compassion, attention &amp; availability for our shared clients. Best regards</t>
  </si>
  <si>
    <t>Very understanding and kind. Always takes time for you to listen and always remembers you and your family.
Thank you</t>
  </si>
  <si>
    <t>Dr. Sabah N. Chammas</t>
  </si>
  <si>
    <t>Encinitas</t>
  </si>
  <si>
    <t>California</t>
  </si>
  <si>
    <t>&lt;span class="street-address"&gt;328 Encinitas Blvd&lt;/span&gt;, &lt;span class="locality"&gt;Encinitas&lt;/span&gt;, &lt;span class="region"&gt;CA&lt;/span&gt; &lt;span class="postal-code"&gt;92024-8704&lt;/span&gt;, &lt;span class="country-name"&gt;USA&lt;/span&gt;</t>
  </si>
  <si>
    <t>I liked him at first but then he terminated me for missing 2 appts. Sent a letter basically saying go find a new doctor and gave me 30 days it's been over that and I still haven't found a new doctor. I'm a single mother of 3 kids struggling with depression and trying to keep my head above water and now I'm suffering greatly.. Yea lets terminate a women with depression that NEEDS care for missing a couple appts. Obviously something was wrong when I missed appts. This is a doctor that doesn't care about his patients. If I could I would give him Zero stars.</t>
  </si>
  <si>
    <t>sabha Hospital</t>
  </si>
  <si>
    <t>Al Kuwayt</t>
  </si>
  <si>
    <t>Al Asimah Governate</t>
  </si>
  <si>
    <t>Sabah Hospital Helipad, &lt;span class="locality"&gt;Al Kuwayt&lt;/span&gt;, &lt;span class="country-name"&gt;Kuwait&lt;/span&gt;</t>
  </si>
  <si>
    <t>It's ok</t>
  </si>
  <si>
    <t>One of the best hospitals in addition to the quality of service</t>
  </si>
  <si>
    <t>Yap Psychiatric Specialist Clinic</t>
  </si>
  <si>
    <t>Kuching</t>
  </si>
  <si>
    <t>Sarawak</t>
  </si>
  <si>
    <t>&lt;span class="street-address"&gt;14, Lorong Batu Lintang 12&lt;/span&gt;, &lt;span class="postal-code"&gt;93200&lt;/span&gt; &lt;span class="locality"&gt;Kuching&lt;/span&gt;, &lt;span class="region"&gt;Sarawak&lt;/span&gt;, &lt;span class="country-name"&gt;Malaysia&lt;/span&gt;</t>
  </si>
  <si>
    <t>Very proud doctor.... If u have no time to listen to ur patient and at least discuss with ur patient why they were not comfortable taking the drugs that were given, then pls don't be a doctor and especially a Psychiatric doctor... Sarawakians deserve a more caring psychiatrist. I would strongly advise anyone visiting this Dr to at least see a psychologist too. Sometimes a psychologist can help you more than u imagine.</t>
  </si>
  <si>
    <t>Experience doctor than help to settle down the problem .</t>
  </si>
  <si>
    <t>Today is my first time seeing Dr Yap. I was really amazed by his professionalism, he has a lot of patience listening to my problems, he is also very kind. Thank you Dr Yap.. I appreciate your help.</t>
  </si>
  <si>
    <t>In sarawak, this is the most famous psychiatry. Patient like us have to rely on him for our psychology problem. He is the best.
While i was in kuala lumpur on my holiday trip, my pain came. Every morning, i woke up feeling depressed. Its like the end of the world is coming. My heart beat very fast and i don't feel like eating. At times, i feel like committing suicide.
I want to see a doctor. A doctor who can help me overcome this big problem of mine. I had no one to turn to in this big frighten city. Who can help me. I want to go back to kuching to see my famous doctor. But i am scared to fly. I am not ready.
Luckily, my friend here in kl took me to consult a psychiatry here. He is so much better than the one in kuching. So much cheaper. He listened to me patiently and with his soft spoken words, he helped me overcome my problem. I am much better now.</t>
  </si>
  <si>
    <t>Permai Psychiatric (Specialist) Clinic 柏迈心理专科诊所 Klinik Kesihatan Mental</t>
  </si>
  <si>
    <t>Lot 2992 Wisma Keretapi, &lt;span class="street-address"&gt;Jalan Tun Ahmad Zaidi Adruce&lt;/span&gt;, &lt;span class="extended-address"&gt;Bormill Commercial Centre&lt;/span&gt;, &lt;span class="postal-code"&gt;93150&lt;/span&gt; &lt;span class="locality"&gt;Kuching&lt;/span&gt;, &lt;span class="region"&gt;Sarawak&lt;/span&gt;, &lt;span class="country-name"&gt;Malaysia&lt;/span&gt;</t>
  </si>
  <si>
    <t>The Doctor is Nice and good person by itself, i bring few patients here and they all doing well and satisfied from the doctor and the staff attitude,, i can suggest this is a good private specialist clinic for those who in high depression, anxiety , insomnia, or related problems,</t>
  </si>
  <si>
    <t>Sentosa Hospital</t>
  </si>
  <si>
    <t>Hospital Sentosa Kuching, &lt;span class="street-address"&gt;Batu 7, Jalan Penrissen&lt;/span&gt;, &lt;span class="extended-address"&gt;Kota Sentosa&lt;/span&gt;, &lt;span class="postal-code"&gt;93250&lt;/span&gt; &lt;span class="locality"&gt;Kuching&lt;/span&gt;, &lt;span class="region"&gt;Sarawak&lt;/span&gt;, &lt;span class="country-name"&gt;Malaysia&lt;/span&gt;</t>
  </si>
  <si>
    <t>It is listed as a vaccine center online, but it isn't a vaccine center. The closest one is at the CEWC on Jln Stampin.</t>
  </si>
  <si>
    <t>It places that many don't want to go. It they . try to help it possible, don't just thing and talk about it. Only get action than that it reaction. More action will reaction will created. Late the density for this group of people move a little of them back to societies. This it a small step. But it a big steps it u considered that we put 30 years for this. People ask me why I come to this place,at u are total recovered. Ya, know that more of them recovered but never admitted they are having mental health issue. So of them know clear their have mental issues but don't want to come and treat here. Why because may think that mental illness it weak character and admitting suffer from mental illness it some thing to be ashamed. YB Fatimat recently said on the news papers around 40% of general population it having mental illness. Following treatment at hospital sentoso alone that reported to YB Lo it 20,000 people want the faction hold on April 4/2017. Some people may ask u r recovered, that not need to take medication and following up at hospital, well this it a chronic illness, this illness it treatable but not curable and the meds just control u illness. So that it courage to continues taking meds as that's courage to go to see doctor when u r well because u can get the right information to prevent relapse. In mental illness ,relapse happen. So the medication team it always ready, r u ready because with u initiative to looking help,u r also a key person . doctor as the key person in medication team with therapy ,counsellor,nurse. How do they help u if u did not accepted the help from the professional.</t>
  </si>
  <si>
    <t>I haven't arrived at this hospital yet because I don't know the way to get there</t>
  </si>
  <si>
    <t>he has</t>
  </si>
  <si>
    <t>Acute Psychiatric Ward, Sarawak General Hospital</t>
  </si>
  <si>
    <t>&lt;span class="postal-code"&gt;93586&lt;/span&gt; &lt;span class="locality"&gt;Kuching&lt;/span&gt;, &lt;span class="region"&gt;Sarawak&lt;/span&gt;, &lt;span class="country-name"&gt;Malaysia&lt;/span&gt;</t>
  </si>
  <si>
    <t>Behind Rumah Mayat, the exterior is yellow painted.</t>
  </si>
  <si>
    <t>Psychiatry and Mental Health Department, Hospital Miri</t>
  </si>
  <si>
    <t>Miri</t>
  </si>
  <si>
    <t>&lt;span class="postal-code"&gt;98000&lt;/span&gt; &lt;span class="locality"&gt;Miri&lt;/span&gt;, &lt;span class="region"&gt;Sarawak&lt;/span&gt;, &lt;span class="country-name"&gt;Malaysia&lt;/span&gt;</t>
  </si>
  <si>
    <t>Doctor is very rude and didn't respect patient👎</t>
  </si>
  <si>
    <t>Mental Health Association of Sarawak (Kuching Office)</t>
  </si>
  <si>
    <t>1st Floor, Lot 2991, Block 10 KCLD, Wisma Keretapi, &lt;span class="street-address"&gt;Q3A&lt;/span&gt;, &lt;span class="extended-address"&gt;Bormill Commercial Centre&lt;/span&gt;, &lt;span class="postal-code"&gt;93200&lt;/span&gt; &lt;span class="locality"&gt;Kuching&lt;/span&gt;, &lt;span class="region"&gt;Sarawak&lt;/span&gt;, &lt;span class="country-name"&gt;Malaysia&lt;/span&gt;</t>
  </si>
  <si>
    <t>Really helpful with helping me get connected to a counsellor. Friendly staff as well. I got the help I needed.</t>
  </si>
  <si>
    <t>Mental health association group home than run by the association. Founder by Mick bowman. During that time 30 years back. A lot of patients at hospital sentosa(last time call 7 mile mental hospital). Some of them during the process of recovery but their this not have a place to stay. Some.because of stigma than the family-friendly not knowing how to take care of them. During the recovery treatment with therapy but more importantly the need food, clothing and shelter that provides by the association in hoping some of them can recover.</t>
  </si>
  <si>
    <t>Dr Kelvin Lau 刘会建心理精神专科诊所</t>
  </si>
  <si>
    <t>Sibu</t>
  </si>
  <si>
    <t>1st Floor, No, &lt;span class="street-address"&gt;7, Jalan Maju&lt;/span&gt;, &lt;span class="extended-address"&gt;Pekan Sibu&lt;/span&gt;, &lt;span class="postal-code"&gt;96000&lt;/span&gt; &lt;span class="locality"&gt;Sibu&lt;/span&gt;, &lt;span class="region"&gt;Sarawak&lt;/span&gt;, &lt;span class="country-name"&gt;Malaysia&lt;/span&gt;</t>
  </si>
  <si>
    <t>satisfied. recommended.</t>
  </si>
  <si>
    <t>Eddy Su Specialist Clinic 蘇熙善心理精神專科診所</t>
  </si>
  <si>
    <t>No 8 (GF), Taman Damai, &lt;span class="street-address"&gt;Jalan Tun Abang Haji Openg&lt;/span&gt;, &lt;span class="extended-address"&gt;Pekan Sibu&lt;/span&gt;, &lt;span class="postal-code"&gt;96000&lt;/span&gt; &lt;span class="locality"&gt;Sibu&lt;/span&gt;, &lt;span class="region"&gt;Sarawak&lt;/span&gt;, &lt;span class="country-name"&gt;Malaysia&lt;/span&gt;</t>
  </si>
  <si>
    <t>Dr. Eddy is a really good doctor. Very patient and understanding. Even his staff was friendly. This clinic is highly recommended!!</t>
  </si>
  <si>
    <t>Klinik Dominic Songan</t>
  </si>
  <si>
    <t>No. 37, Ground Floor, Jalan Palm, 93400, Kuching, Sarawak, &lt;span class="postal-code"&gt;93150&lt;/span&gt; &lt;span class="locality"&gt;Kuching&lt;/span&gt;, &lt;span class="region"&gt;Sarawak&lt;/span&gt;, &lt;span class="country-name"&gt;Malaysia&lt;/span&gt;</t>
  </si>
  <si>
    <t>Not sure why all the negative review about the doctor &amp; the high fee.
Here all the positive (only) review I experienced:
1. The clinic is still practicing strict SOP despite the ease already since 1st May 2022. Limited  patient allowed at a time. health check prior to entry.
2. The doctor himself is very soft spoken. His explanation is so clear with the some figure aided better understanding. All my question answered clearly. He is quite old means is experienced &amp; the patients also mostly veteran.
3. So I run check the medicines given to me via shopee &amp; I found out is already expensive online.
so the consultation fee is the most maybe rm50 only which is reasonable</t>
  </si>
  <si>
    <t>Doctor is fine but fees are very expensive. 2 cetaphil cream and a 5ml cream cost over RM286 from one consultantion.</t>
  </si>
  <si>
    <t>Dr was very soft spoken, but gave a fast diagnosis. Downside is that it's very expensive.
Edit: his medication worked very well! Fast recovery! Better than some other skin specialists i went to see in Kuching</t>
  </si>
  <si>
    <t>I think Dr Dominic is the best skin specialist in Kuching. If you have a skin problem like acne or anything, don’t ever go see beautician. Go to a dermatologist. His price is reasonable. I had once a very bad acne problem. Went see him for advice. No regret. I brought my daughter for her bad pimples &amp; now she is doing great. Thank you Dr!</t>
  </si>
  <si>
    <t>Rm1++ just for 1small bottle of soap and a cream..and no more than 5 minute of consultation.</t>
  </si>
  <si>
    <t>New Health Counseling Kuching</t>
  </si>
  <si>
    <t>3rd Floor, Lot 2992, Wisma Keretapi, Block 10, KLCD, &lt;span class="street-address"&gt;Jalan Tun Ahmad Zaidi Adruce&lt;/span&gt;, &lt;span class="extended-address"&gt;Bormill Commercial Centre&lt;/span&gt;, &lt;span class="postal-code"&gt;93200&lt;/span&gt; &lt;span class="locality"&gt;Kuching&lt;/span&gt;, &lt;span class="region"&gt;Sarawak&lt;/span&gt;, &lt;span class="country-name"&gt;Malaysia&lt;/span&gt;</t>
  </si>
  <si>
    <t>Cozy Atmosphere for relax and effective counselling session. Recommended!</t>
  </si>
  <si>
    <t>Dr. Albert Wong Sii Hieng</t>
  </si>
  <si>
    <t>Timberland Medical Centre, Jalan Rock, Timberland, Sarawak, &lt;span class="extended-address"&gt;Taman Timberland&lt;/span&gt;, &lt;span class="postal-code"&gt;93200&lt;/span&gt; &lt;span class="locality"&gt;Kuching&lt;/span&gt;, &lt;span class="region"&gt;Sarawak&lt;/span&gt;, &lt;span class="country-name"&gt;Malaysia&lt;/span&gt;</t>
  </si>
  <si>
    <t>I wish Dr Albert Wong Sh healthy always,  he is good and very patience doctor. He is very positive , helpful and clear on explanation and very professional. Every golden words from him are more in care and help. He safed my father and removed blood clot from his brain. I pray to God, he has long life to safe more people in needed and with his ability to train more professional Dr like him to safe more people.
Really appreciated and thanks you so much Dr.</t>
  </si>
  <si>
    <t>Columbia Asia Hospital - Miri</t>
  </si>
  <si>
    <t>Lot 1035 – 1039, Jalan Bulan Sabit, CDT 155, &lt;span class="street-address"&gt;Jalan Bulan Sabit&lt;/span&gt;, &lt;span class="postal-code"&gt;98009&lt;/span&gt; &lt;span class="locality"&gt;Miri&lt;/span&gt;, &lt;span class="region"&gt;Sarawak&lt;/span&gt;, &lt;span class="country-name"&gt;Malaysia&lt;/span&gt;</t>
  </si>
  <si>
    <t>Thank you for the kind treatment given by the nurses here when my girl came for her 1st dose vaccine. Warm welcome and friendly nurses. Keep it up!</t>
  </si>
  <si>
    <t>Brought my son for his 2nd dose covid vaccine. Nurses are very attentive. Thank you for the good service.</t>
  </si>
  <si>
    <t>I'm having my booster dose today here, and the nurses are friendly and they explain things clearly for us to understand. Had a swift vaccination process with them😊
Stay safe, stay healthy, God Bless🙏</t>
  </si>
  <si>
    <t>Very good service. Thank you Columbia Asia team. You are the best!</t>
  </si>
  <si>
    <t>The nurses are very gentle and friendly. Very good service. Thank you for all of your efforts.</t>
  </si>
  <si>
    <t>Timberland Medical Centre</t>
  </si>
  <si>
    <t>5164-5165, Block 16 KLCD 2 1/2 Mile, &lt;span class="street-address"&gt;Rock Road&lt;/span&gt;, &lt;span class="extended-address"&gt;Taman Timberland&lt;/span&gt;, &lt;span class="postal-code"&gt;93250&lt;/span&gt; &lt;span class="locality"&gt;Kuching&lt;/span&gt;, &lt;span class="region"&gt;Sarawak&lt;/span&gt;, &lt;span class="country-name"&gt;Malaysia&lt;/span&gt;</t>
  </si>
  <si>
    <t>The attitude of the front desk of the emergency is very poor!!! I'm here to ask about injections, not to be scolded by you here! How come your staff has such a bad attitude? Please train your staff well, since the customer chooses you, you should give good service instead of showing your annoying face to your customer</t>
  </si>
  <si>
    <t>Waiting for almost 1 hour to be served and see the doctor.. definitely will not comeback again 👎🏻</t>
  </si>
  <si>
    <t>Good services and reasonable price for medical checkup and chest xray test</t>
  </si>
  <si>
    <t>Rude doctor and staff that I ever met. Better don't waste ur money to go this hospital. Really disappointed pay money to get poor service.</t>
  </si>
  <si>
    <t>Today  Mum have an appointment with Dr Leong, reach there before 11am, but staff name Florence was  unprofessional ! Waiting so long nevermind yet did not check properly then message me directly said that if Mum  still not there yet ask me to reschedule again !!</t>
  </si>
  <si>
    <t>Blok Klinik Pakar, Hospital Umum Sarawak</t>
  </si>
  <si>
    <t>Alhamdulillah thanks be to Allah. Busy atmosphere with specialist clinic affairs</t>
  </si>
  <si>
    <t>T.Y. Wee Specialist Clinics for Children</t>
  </si>
  <si>
    <t>No. 283, Lot 2647, Central Park Commercial Centre , 3rd Mile, Rock Road, Kuching, Kuching, &lt;span class="extended-address"&gt;Central Park Commercial Centre&lt;/span&gt;, &lt;span class="postal-code"&gt;93200&lt;/span&gt; &lt;span class="locality"&gt;Kuching&lt;/span&gt;, &lt;span class="region"&gt;Sarawak&lt;/span&gt;, &lt;span class="country-name"&gt;Malaysia&lt;/span&gt;</t>
  </si>
  <si>
    <t>Very nice doctor and nurses. I reached the clinic 5 minutes before their closing time, and they were very kind to accept us. Very recommended.</t>
  </si>
  <si>
    <t>Irresponsible, lots of excuses</t>
  </si>
  <si>
    <t>Only Pediatrician we could  find on a public holiday.   Informative, reassuring and friendly.  No frills but gets the job done.  Thank you very much!</t>
  </si>
  <si>
    <t>Not punctual - waited 45 minutes before the doctor came.
Ego and rude - did not explain what is the baby's condition and expect the parents to understand the medicine thoroughly.</t>
  </si>
  <si>
    <t>Both my sons, 4 years old and 3 months were infected with virus infection. Been going to 2 different clinics before going to this clinic since my sons were not recovering. Luckily went there on time, my son’s condition getting worse from just coughing to fever. Dr wee suggested my baby to have chest x-ray to test for bronchitis. He gave us antibiotics, couging and flu medication. After the x-ray we went back to the clinic and dr wee diagnosed my sons condition from the xray. His lung has lots of mucus and need to be treated asap before it worsen. Dr wee assure me that with the medication he gave, my son will recover in 2 weeks time. I was surprised when Dr wee gave FOC on the consultation. Really appreciate his kind gesture. Im happy that my son has recover after 2 weeks and  The medication worked well. Thanks Dr Wee.. will see you again !</t>
  </si>
  <si>
    <t>Siburan Clinic (Dr. Chai Chiun Pheng)</t>
  </si>
  <si>
    <t>Siburan</t>
  </si>
  <si>
    <t>&lt;span class="street-address"&gt;533, Jalan Kuching - Serian&lt;/span&gt;, &lt;span class="postal-code"&gt;94200&lt;/span&gt; &lt;span class="locality"&gt;Siburan&lt;/span&gt;, &lt;span class="region"&gt;Sarawak&lt;/span&gt;, &lt;span class="country-name"&gt;Malaysia&lt;/span&gt;</t>
  </si>
  <si>
    <t>Warm experience from start to finish</t>
  </si>
  <si>
    <t>Hospital Umum Sarawak</t>
  </si>
  <si>
    <t>&lt;span class="street-address"&gt;Jalan Hospital&lt;/span&gt;, &lt;span class="postal-code"&gt;93586&lt;/span&gt; &lt;span class="locality"&gt;Kuching&lt;/span&gt;, &lt;span class="region"&gt;Sarawak&lt;/span&gt;, &lt;span class="country-name"&gt;Malaysia&lt;/span&gt;</t>
  </si>
  <si>
    <t>The facilities available overall were average. A lot more needed to be improved. New blocks for parking, medical, hotel, cafe and such are now opened easing the situation which is great. Services offered by doctors, nurses, pharmacists and others are among the best in the country. Very respectful and responsible. Cleanliness of public toilets are always an issue. A nominal charges for Malaysians receiving medical treatments here. Hope the ministry to add more fund to remake a better RTU block.</t>
  </si>
  <si>
    <t>Had been there for my checkups from 2019 to 2021. Overall is a great experience for me as my doctors are pleasant and the nurses are alright. My problem is just the layout of the hospital will a bit messy so if you're going there for the 1st time, do ask the security guard to guide you.</t>
  </si>
  <si>
    <t>MOST COMPLETE AND RELIABLE  MEDICAL FACILITY IN SARAWAK</t>
  </si>
  <si>
    <t>A new environment after renovation, a convenient to the people</t>
  </si>
  <si>
    <t>My grandmother was staying here, over the course of five days i have heard nothing but complaints from my grandmother. Certain staff members have been very unhelpful and information about her health and condition was not shared. Not to mention the staff get very passive aggressive when asked about information. Maybe the hospital is good but until all the employees are able to show proper etiquette to the patient and immediate family it remains very dodgy in my opinion.</t>
  </si>
  <si>
    <t>Borneo Medical Centre</t>
  </si>
  <si>
    <t>Lot 10992, Section 64 KTLD, &lt;span class="street-address"&gt;Jalan&lt;/span&gt;, &lt;span class="extended-address"&gt;Tun Jugah&lt;/span&gt;, &lt;span class="postal-code"&gt;93350&lt;/span&gt; &lt;span class="locality"&gt;Kuching&lt;/span&gt;, &lt;span class="region"&gt;Sarawak&lt;/span&gt;, &lt;span class="country-name"&gt;Malaysia&lt;/span&gt;</t>
  </si>
  <si>
    <t>I provided a photo of the levels just in case anyone wants to know about the departments on each floor. Came here for a medical screening. The process wasn't very fast but it's understandable as there were many patients. Rush hour will be very crowded so parking will be more difficult to find. Most of the staff are hospitable and efficient.</t>
  </si>
  <si>
    <t>Bad! Just want go get my receipt and being pass here and there. Need to improve on the process. Not friendly at all and waste ppl time</t>
  </si>
  <si>
    <t>Dr Chong Min Siew, Ophthalmologist @ BMC Kuching. Very thorough and caring!</t>
  </si>
  <si>
    <t>Came for rtk test . Had to pay $30 more as it’s the afternoon session? After waiting for awhile was brought to the back of the building and under the hot sun , the test was done thru the contraption. Then was told we have to wait 2-3 hours for a rtk test result ? Should have gone to my local clinic which is cheaper and results out in 15 mins . Truly disappointed w Borneo med Centre. Surely u guys can do a better job ?</t>
  </si>
  <si>
    <t>I want to report counter 1 female bumiputera staff (not wearing name tag and refuse to give her name after I complaint about her attitude) for emergency registration last night 7-8pm. Her attitude was not professional at all frawn and rude to me when i go to counter and explained I wanna do registration for mom as per advice from staff at door. She straightaway panicked when I told her my mom has fever, patient already felt very unwell, she kept on emphasising fevered patient (my mom) should wait outside and refuse to listen to my explaination that she gotten permission by staff outside to enter for toilet only. Perhaps Borneo should provide toilet outside too so ur staff don't overeact over fevered patient using the toilet? Not only that her English is bad, what if I am international patient will she be answering in Malay to me too when I have requested to communicate in english? We gotten covid a month ago and we know our body well enough it's not covid. Also I explained to her we taken test before visiting. My mom already felt very unwell yet all she cares about was my mom should be outside and keep on repeating that word when I tried to explain that's when I got mad and complaint. She even suggested us to go other hospital if unsatisfied with her service but the first thing I go to counter her attitude and tone was very unfriendly like unhappy to work on holiday and ask me why am I there, we are there for emergency case of course or else u think patients love to visit hospital? We visited here because we have records here as regular customer. Please ensure such attitude would not be brought to workplace and we owe you nothing. I hope we are paying for what we deserve, we hope BMC makes improvement and we will still visit for PET scan here. I did not react in time or I would have recorded her attitude as proof. The beginning happened without other staffs and witnesses around so I appeared to be a rude customer instead when they came afterwards as I complaint. My apologies for negative response too, as human i tend to be reflection of others but i do not want to be adult who do not apologize and my different response to other staffs shall be clear enough why i was triggered. I know worrying and anxious about mom is not an excuse but i work through holidays too so her rude attitude shall not be tolerated as well. Thank you.</t>
  </si>
  <si>
    <t>KPJ Kuching Specialist Hospital</t>
  </si>
  <si>
    <t>Lot 18807, Block 11 Muara Tebas Land District, &lt;span class="street-address"&gt;Jln Stutong&lt;/span&gt;, &lt;span class="postal-code"&gt;93350&lt;/span&gt; &lt;span class="locality"&gt;Kuching&lt;/span&gt;, &lt;span class="region"&gt;Sarawak&lt;/span&gt;, &lt;span class="country-name"&gt;Malaysia&lt;/span&gt;</t>
  </si>
  <si>
    <t>Good service for front door team and emergency team even i do not admit to hospital yet. However as i look into every single person especially nurses in both ward and emergency department, yes they are doing their job. Sometimes i do saw some patients or patients' guardian complaining regarding about their service, but please bear in mind that nurses do not have thousand hand to serve whole people in 1 goal. By the way, thank you for the service 🙂</t>
  </si>
  <si>
    <t>The set up of the specialists rooms are easy to navigate. The general area is clean. The ladies toilets are smelly and wet. There is no toilet paper. Revolting !</t>
  </si>
  <si>
    <t>Don't bother wasting your time here. We booked an appointment for my gf at the gynaecology clinic for 9:30. We arrived on time, did the registration at the counter, passed the forms to the clinic and then waited... for almost 2 HOURS. My gf then went to ask for the estimated waiting time left and was told "There's a lot of people" and that there are 6 people before here. How can there be 6 people ahead of her when her appointment was for 9:30AM? They kept letting walk-ins cut the queue and go ahead first, then what's the point of an appointment?? Never again.</t>
  </si>
  <si>
    <t>no consultation at all, but i need to pay for consultation, i had to gve 1 one star, Honestly speaking, Kpj kuching not deserve to get any star! bad management 👎🏻👎🏻👎🏻👎🏻👎🏻</t>
  </si>
  <si>
    <t>The best experienced it was done here. Keep it up KPJ Kuching teams 🥰</t>
  </si>
  <si>
    <t>Petra Jaya Health Clinic</t>
  </si>
  <si>
    <t>&lt;span class="extended-address"&gt;Petra Jaya&lt;/span&gt;, &lt;span class="postal-code"&gt;93050&lt;/span&gt; &lt;span class="locality"&gt;Kuching&lt;/span&gt;, &lt;span class="region"&gt;Sarawak&lt;/span&gt;, &lt;span class="country-name"&gt;Malaysia&lt;/span&gt;</t>
  </si>
  <si>
    <t>Rate kurang sebab perempuan yang handle counter 4 (klinik pergigian) is always being rude to me. Not only to me but to other patients as well. I've been watching her for a long time, since I was 16 year old and now I am already 20+. Mana etika bekerja? If she is stress, we all have our own problems as well but we are still managed to speak with budi bahasa. That woman always handle counter 4, sbb tu i hate that counter. If we did a mistake, tell us nicely, no need to shout or yell at us til everyone can hear it. Bad services from counter 4. Someone needs to fix her attitude!</t>
  </si>
  <si>
    <t>Why are they not picking up phone calls lmao suspicious stuff going down or something</t>
  </si>
  <si>
    <t>Nice place and safety</t>
  </si>
  <si>
    <t>Tip top service like always. Some pictures to help you be informed and book your appointment during this pandemic. Don't hesitate to see your dentist okay. Let's take care of our teeth 😊</t>
  </si>
  <si>
    <t>Chong Specialist Clinic</t>
  </si>
  <si>
    <t>Lot 561,Ground Floor, Jalan Permaisuri, 98000, Miri, Sarawak, &lt;span class="postal-code"&gt;98000&lt;/span&gt; &lt;span class="locality"&gt;Miri&lt;/span&gt;, &lt;span class="region"&gt;Sarawak&lt;/span&gt;, &lt;span class="country-name"&gt;Malaysia&lt;/span&gt;</t>
  </si>
  <si>
    <t>A very experienced doctor, my family's go-to doctor for consultation for most sickness. He has treated me numerous times over the years ever since I was a child. His staff are also friendly and helpful. Dr Chong may come as very serious looking as he does not smile as much but he is very kind and attentive, so don't be intimidated by his serious looks. He is also very knowledgable in the area of the heart as well! Wish him and his staff the best of health!</t>
  </si>
  <si>
    <t>Excellent service and friendly staff</t>
  </si>
  <si>
    <t>Usually long waiting here.</t>
  </si>
  <si>
    <t>Good doctor</t>
  </si>
  <si>
    <t>Goh Medical Specialist Clinic</t>
  </si>
  <si>
    <t>Lot 917, Ground Floor, &lt;span class="street-address"&gt;Jalan Hokkien&lt;/span&gt;, &lt;span class="postal-code"&gt;98000&lt;/span&gt; &lt;span class="locality"&gt;Miri&lt;/span&gt;, &lt;span class="region"&gt;Sarawak&lt;/span&gt;, &lt;span class="country-name"&gt;Malaysia&lt;/span&gt;</t>
  </si>
  <si>
    <t>doctor without medical ethic, don’t care about your well-being at all :)</t>
  </si>
  <si>
    <t>Borneo Specialist Hospital</t>
  </si>
  <si>
    <t>&lt;span class="street-address"&gt;95, 801-2B Jalan Tun Jugah&lt;/span&gt;, &lt;span class="extended-address"&gt;Tun Jugah&lt;/span&gt;, &lt;span class="postal-code"&gt;93250&lt;/span&gt; &lt;span class="locality"&gt;Kuching&lt;/span&gt;, &lt;span class="region"&gt;Sarawak&lt;/span&gt;, &lt;span class="country-name"&gt;Malaysia&lt;/span&gt;</t>
  </si>
  <si>
    <t>Good service in medical attention and wellness screening</t>
  </si>
  <si>
    <t>Columbia Asia Hospital - Bintulu</t>
  </si>
  <si>
    <t>Bintulu</t>
  </si>
  <si>
    <t>Lot 3582, Block 26, Jalan Tan Sri Ikhwan, &lt;span class="street-address"&gt;Kemena Land District, Tanjung Kidurong&lt;/span&gt;, &lt;span class="postal-code"&gt;97000&lt;/span&gt; &lt;span class="locality"&gt;Bintulu&lt;/span&gt;, &lt;span class="region"&gt;Sarawak&lt;/span&gt;, &lt;span class="country-name"&gt;Malaysia&lt;/span&gt;</t>
  </si>
  <si>
    <t>See Dr. Abi Ling for my antenatal check up. Really good doctor and given a gd advise to a new mom like me. Good service by the staffs too. Thanks!</t>
  </si>
  <si>
    <t>One of best option for medical treatment centre.. Doctors &amp; all staff were polite, full of etiquette and helpful.. Admission process and other procedures were swiftly managed..</t>
  </si>
  <si>
    <t>Excellent services &amp; hospitality . Well done GM &amp; his CAHB team!</t>
  </si>
  <si>
    <t>1.The food is delicious.
2. Service also good. The nurses are nice and kind.</t>
  </si>
  <si>
    <t>Excellent customer services,nurses and doctors.the best private hospital.</t>
  </si>
  <si>
    <t>TAN &amp; NG PSYCHIATRY CLINIC (IPOH BRANCH)</t>
  </si>
  <si>
    <t>Ipoh</t>
  </si>
  <si>
    <t>&lt;span class="street-address"&gt;20, Jalan Bercham Bistari 1&lt;/span&gt;, &lt;span class="extended-address"&gt;Medan Bercham Bistari&lt;/span&gt;, &lt;span class="postal-code"&gt;31400&lt;/span&gt; &lt;span class="locality"&gt;Ipoh&lt;/span&gt;, &lt;span class="region"&gt;Perak&lt;/span&gt;, &lt;span class="country-name"&gt;Malaysia&lt;/span&gt;</t>
  </si>
  <si>
    <t>Really Recommend This , I’m Patient 5 Years Ago suffering from Bipolar Disorder , Now I totally get recovered , Thank you for Dr Tan</t>
  </si>
  <si>
    <t>Not recommended. The psychiatrist is only interested in selling you medications and don’t want to listen to your problems or give suggestions on how to deal with it</t>
  </si>
  <si>
    <t>Dr Tan is very kind , The service was really good. Plus, Clinic asst also kind . recommended</t>
  </si>
  <si>
    <t>Warning !!!
I strongly don't recommend this clinic to you at all. The 1st consultation charged RM170.00 for less than 5 minutes and 6 days medicine cost RM80.00 .  I repeated the visit the next day due to medicine not effective. Dr. told me that he won't charge me consultation fee for the visit but and the end billed me RM100.00. He just want to grab our money.😡🤬🤬</t>
  </si>
  <si>
    <t>TAN &amp; NG Mental Health Specialist</t>
  </si>
  <si>
    <t>Dr Tan is very nice , a good explanation . Very good service . I really love to go here. Thank you Dr Tan</t>
  </si>
  <si>
    <t>Dr Tan really helps..n really convincing..hope the medicine works..total rm220 for 2 types of medicine and consultation..edited review after 1 month -my bro is getting better..he no longer hear the voices inside his head..so doc continue the medicine for 1 month..the doc medicine suits my bro..the doc started with low  dose i.e children dose..my bro can accept it..then doc increase the dose for adult..n it really helps..hope my bro can recover.tq</t>
  </si>
  <si>
    <t>Very good Dr, really spend time with patient and explain detail really clearly.</t>
  </si>
  <si>
    <t>Klinik Pakar Psikiatri</t>
  </si>
  <si>
    <t>Hospital Raja Permaisuri Bainun, Jalan Hospital, &lt;span class="postal-code"&gt;30450&lt;/span&gt; &lt;span class="locality"&gt;Ipoh&lt;/span&gt;, &lt;span class="region"&gt;Perak&lt;/span&gt;, &lt;span class="country-name"&gt;Malaysia&lt;/span&gt;</t>
  </si>
  <si>
    <t>bad service 👎🏻 please improve</t>
  </si>
  <si>
    <t>Psychiatry &amp; Mental Health Department</t>
  </si>
  <si>
    <t>&lt;span class="postal-code"&gt;31350&lt;/span&gt; &lt;span class="locality"&gt;Ipoh&lt;/span&gt;, &lt;span class="region"&gt;Perak&lt;/span&gt;, &lt;span class="country-name"&gt;Malaysia&lt;/span&gt;</t>
  </si>
  <si>
    <t>😁😁😁</t>
  </si>
  <si>
    <t>WMC Psychotherapy Centre</t>
  </si>
  <si>
    <t>&lt;span class="street-address"&gt;14A, Jalan Lapangan Siber 1&lt;/span&gt;, &lt;span class="extended-address"&gt;Bandar Cyber Ipoh&lt;/span&gt;, &lt;span class="postal-code"&gt;31350&lt;/span&gt; &lt;span class="locality"&gt;Ipoh&lt;/span&gt;, &lt;span class="region"&gt;Perak&lt;/span&gt;, &lt;span class="country-name"&gt;Malaysia&lt;/span&gt;</t>
  </si>
  <si>
    <t>Good treatment and services.  Very recommended for those are having mental illness.</t>
  </si>
  <si>
    <t>Good treatment and services . Very recommended</t>
  </si>
  <si>
    <t>Hospital Wad Psikiatri | Pesakit Jiwa | Call Us</t>
  </si>
  <si>
    <t>&lt;span class="street-address"&gt;Jalan Lahat Baru 17&lt;/span&gt;, &lt;span class="postal-code"&gt;31250&lt;/span&gt; &lt;span class="locality"&gt;Tanjung Rambutan&lt;/span&gt;, &lt;span class="region"&gt;Perak&lt;/span&gt;, &lt;span class="country-name"&gt;Malaysia&lt;/span&gt;</t>
  </si>
  <si>
    <t>Special treatment for anxiety and depression, Unknown mental deceased.</t>
  </si>
  <si>
    <t>One of the calmest place on earth...
Seriously talk!</t>
  </si>
  <si>
    <t>Cheah &amp; Lim Medical Associates Sdn. Bhd.</t>
  </si>
  <si>
    <t>&lt;span class="street-address"&gt;106, Jalan Raja Musa Aziz&lt;/span&gt;, &lt;span class="extended-address"&gt;Kampung Jawa&lt;/span&gt;, &lt;span class="postal-code"&gt;30300&lt;/span&gt; &lt;span class="locality"&gt;Ipoh&lt;/span&gt;, &lt;span class="region"&gt;Perak&lt;/span&gt;, &lt;span class="country-name"&gt;Malaysia&lt;/span&gt;</t>
  </si>
  <si>
    <t>The Indian doctor is nice, patient and friendly. With antibiotics only cost me RM34 during night time. The best deal in Ipoh.</t>
  </si>
  <si>
    <t>Most important place for me and my family.
My fav doctor..very nice person,very understanding,very helpful &amp; very kind person.All  staff here very friendly,very helpful..so sweet.</t>
  </si>
  <si>
    <t>KPJ Ipoh Specialist Hospital</t>
  </si>
  <si>
    <t>&lt;span class="street-address"&gt;26, Jalan Raja Dihilir&lt;/span&gt;, &lt;span class="postal-code"&gt;30350&lt;/span&gt; &lt;span class="locality"&gt;Ipoh&lt;/span&gt;, &lt;span class="region"&gt;Perak&lt;/span&gt;, &lt;span class="country-name"&gt;Malaysia&lt;/span&gt;</t>
  </si>
  <si>
    <t>The WORST specialist hospital i have ever been. Emergency button were not even working. When i call the nurses they said u have a leg to walk and come infront to let us know what is wrong. Even government hospitals are better than this. Extremely rude nurse, receptionist and worthless doctor. When i asked the doctor questions on how to treat my bronchitis he diverted the whole topic. Empty drips were left for more than 4 hours. I was diagnosed with bronchitis and given with sore throat and asthma medications only.  Paid 5K just to waste money there. Not worth paying this money and the best part was i was not completely healed before discharge. I wish i could give 0 stars.</t>
  </si>
  <si>
    <t>This is the worst private hospital I have ever been to.
After the all clear for discharge,it  would take them  another 3 hrs just to give you their bill (cash payer).Totallyridiculous! Never again!
T</t>
  </si>
  <si>
    <t>Everything is so slow…the staff talking more than working… even dispensary is inefficient and and not productive.. it’s not busy at all and yet takes so long to get one thing done. Worst hospital of all! Also don’t say you’re going to investigate and yet.. no response at all. Stop making everyone a fool!!</t>
  </si>
  <si>
    <t>Unsatisfactory service from receptionist at Dr.Diva gynecology clinic,indian female staff front desk. Very rude when reply question  even though the priority list is on the wall, but they don’t follow it. I and my wife came for an appointment after surgery. But had to wait almost 3 hours. Subsequently day I come with my wife in pain,reach clinic at 9am but that receptionist ask my wife to come again at 7.30 am coming morning because appointment for that morning already full even though my wife told her she's in pain.No empathy and don't know the priority. CEO please take a look at this. The hospital tortured patients after surgery.</t>
  </si>
  <si>
    <t>Very good and efficient staff. Keep it up. Really happy with their services</t>
  </si>
  <si>
    <t>Clinic B.S. Yeoh</t>
  </si>
  <si>
    <t>&lt;span class="street-address"&gt;19, Jalan Kamaruddin Isa&lt;/span&gt;, &lt;span class="extended-address"&gt;Taman Fair Park&lt;/span&gt;, &lt;span class="postal-code"&gt;31400&lt;/span&gt; &lt;span class="locality"&gt;Ipoh&lt;/span&gt;, &lt;span class="region"&gt;Perak&lt;/span&gt;, &lt;span class="country-name"&gt;Malaysia&lt;/span&gt;</t>
  </si>
  <si>
    <t>Kid had oral thrush. Doctor’s advice - scrape it off with a wooden spoon. I’m not a doctor but even I think that’s a load of rubbish. Does he make that suggestion to everyone?</t>
  </si>
  <si>
    <t>Klinik Pakar Perubatan Tan</t>
  </si>
  <si>
    <t>&lt;span class="street-address"&gt;28B, Jalan Kamaruddin Isa&lt;/span&gt;, &lt;span class="extended-address"&gt;Taman Fair&lt;/span&gt;, &lt;span class="postal-code"&gt;31400&lt;/span&gt; &lt;span class="locality"&gt;Ipoh&lt;/span&gt;, &lt;span class="region"&gt;Perak&lt;/span&gt;, &lt;span class="country-name"&gt;Malaysia&lt;/span&gt;</t>
  </si>
  <si>
    <t>The best doctor in the world. Very experienced.  Very careful when using medication.  Highly recommended.</t>
  </si>
  <si>
    <t>The nurse who give medicine is rude.</t>
  </si>
  <si>
    <t>Come as early as 8.30a.m to register first. The DR usually arrives at the clinic between 10a.m to 1.30a.m.</t>
  </si>
  <si>
    <t>Not recommend..</t>
  </si>
  <si>
    <t>Klinik K L Tan</t>
  </si>
  <si>
    <t>&lt;span class="street-address"&gt;No. 22, Jalan C.M. Yusuff&lt;/span&gt;, &lt;span class="extended-address"&gt;Taman Jubilee&lt;/span&gt;, &lt;span class="postal-code"&gt;30250&lt;/span&gt; &lt;span class="locality"&gt;Ipoh&lt;/span&gt;, &lt;span class="region"&gt;Perak&lt;/span&gt;, &lt;span class="country-name"&gt;Malaysia&lt;/span&gt;</t>
  </si>
  <si>
    <t>Good nurse..good doctor</t>
  </si>
  <si>
    <t>good doctor</t>
  </si>
  <si>
    <t>No, I am looking for</t>
  </si>
  <si>
    <t>Klinik Pergigian Ipoh Jaya</t>
  </si>
  <si>
    <t>&lt;span class="street-address"&gt;291A, Jalan Gunung Rapat&lt;/span&gt;, &lt;span class="extended-address"&gt;Taman Ipoh Jaya&lt;/span&gt;, &lt;span class="postal-code"&gt;31350&lt;/span&gt; &lt;span class="locality"&gt;Ipoh&lt;/span&gt;, &lt;span class="region"&gt;Perak&lt;/span&gt;, &lt;span class="country-name"&gt;Malaysia&lt;/span&gt;</t>
  </si>
  <si>
    <t>Was in a emergency and really need to find a dental clinic as soon as possible. Alhamdulillah this clinic was open even at 7pm and no need appointment. Straight go there and done my treatment. Not that expensive also. The dentist answered well each of my doubts.</t>
  </si>
  <si>
    <t>Raya emergency. My existing fill came out and googled this place. Dr. Balbir helped to dress back my large cavity and gave suitable advices for pregnant ladies. Was so understanding when i was in pain and kept saying it’s okay, it’s not my fault. Would totally recommend!</t>
  </si>
  <si>
    <t>Went here yesterday... Dr Balbir was very nice and he did his work smartly... I recommend this clinic to anyone who needs dental treatment during weekend...</t>
  </si>
  <si>
    <t>Opens every day including public holiday which serves well during emergency.</t>
  </si>
  <si>
    <t>not recommended ...
(old Indian doctor) as soon as he got home ... he was so good .. the medicine was not strong enough ... the way the pound worked ... but the doctor soft spoken. . .. that God only knows. .when I go back to look at the tooth that was pulled out I was halfway there .. in the middle of worrying if the root was left inside .. hope nothing serious .. Amen ..</t>
  </si>
  <si>
    <t>Perak Community Specialist Hospital</t>
  </si>
  <si>
    <t>&lt;span class="street-address"&gt;277, Jalan Raja Permaisuri Bainun&lt;/span&gt;, &lt;span class="postal-code"&gt;30250&lt;/span&gt; &lt;span class="locality"&gt;Ipoh&lt;/span&gt;, &lt;span class="region"&gt;Perak&lt;/span&gt;, &lt;span class="country-name"&gt;Malaysia&lt;/span&gt;</t>
  </si>
  <si>
    <t>I attended their antenatal session. It was very informative and beneficial. The doctors and physiotherapist explained in detail</t>
  </si>
  <si>
    <t>Todays session really great. I gained information  about antenatal. Hopefully there will be more session about antenatal after this</t>
  </si>
  <si>
    <t>Nice service nice environment nice staff.. Good flow good explanation.. Very good</t>
  </si>
  <si>
    <t>Very informative virtual session by the doctors. Enjoyed it very muxh.  Thank you.</t>
  </si>
  <si>
    <t>Excellent teamwork  from frontliners.  Very smooth slow in vaccination centre here.  Keep it up</t>
  </si>
  <si>
    <t>Perak Society for the Promotion of Mental Health</t>
  </si>
  <si>
    <t>Ulu Kinta</t>
  </si>
  <si>
    <t>&lt;span class="street-address"&gt;Kampung Tersusun Batu Lapan&lt;/span&gt;, &lt;span class="postal-code"&gt;31400&lt;/span&gt; &lt;span class="locality"&gt;Ulu Kinta&lt;/span&gt;, &lt;span class="region"&gt;Perak&lt;/span&gt;, &lt;span class="country-name"&gt;Malaysia&lt;/span&gt;</t>
  </si>
  <si>
    <t>I went there for a visit to donate. And I donated and went for a walk. Saw someone sitting and noticing me. I greeted her asking I'm looking for my friend, are you the one¿ And she replied, yes I am. Then you are the one I'm looking for.</t>
  </si>
  <si>
    <t>The staff are courteous and ideal environment for recovering patients</t>
  </si>
  <si>
    <t>FITRAH NURSING CARE</t>
  </si>
  <si>
    <t>Housing Trust, &lt;span class="street-address"&gt;9, Lengkok Batu Bungkal&lt;/span&gt;, &lt;span class="extended-address"&gt;Perumahan Jalan Kampar&lt;/span&gt;, &lt;span class="postal-code"&gt;30250&lt;/span&gt; &lt;span class="locality"&gt;Ipoh&lt;/span&gt;, &lt;span class="region"&gt;Perak&lt;/span&gt;, &lt;span class="country-name"&gt;Malaysia&lt;/span&gt;</t>
  </si>
  <si>
    <t>Staff very responsive. Home is clean and tidy.
Good service and most folks stays in this home are being well taken off with activities outdoor and ongoing class from Ustaz.</t>
  </si>
  <si>
    <t>This is like a disabled home with a disability such as a person with a health problem. Located near The Store Kampar, easy to access.</t>
  </si>
  <si>
    <t>Wong Medical Centre</t>
  </si>
  <si>
    <t>&lt;span class="street-address"&gt;14/16, Jalan Lapangan Siber 1&lt;/span&gt;, &lt;span class="extended-address"&gt;Bandar Cyber&lt;/span&gt;, &lt;span class="postal-code"&gt;31350&lt;/span&gt; &lt;span class="locality"&gt;Ipoh&lt;/span&gt;, &lt;span class="region"&gt;Perak&lt;/span&gt;, &lt;span class="country-name"&gt;Malaysia&lt;/span&gt;</t>
  </si>
  <si>
    <t>I stay in here for 4 months due to i had lumbar problem. Now i can walk by using walker by myself. Good service &amp; treatment here. Very recommended. 👍👍👍</t>
  </si>
  <si>
    <t>Good and friendly therapist. Nice environment of the facilities. Definitely will come back again for another treatment soon</t>
  </si>
  <si>
    <t>Very unique and effective treatment method. Highly recommended</t>
  </si>
  <si>
    <t>The best medical centre in Ipoh. Combined treatment for many type of injury. Good!!!!</t>
  </si>
  <si>
    <t>Nice environment..  doctor n staff friendly with me..</t>
  </si>
  <si>
    <t>Hospital Fatimah</t>
  </si>
  <si>
    <t>1 Lebuh Chew Peng Loon Off Jalan Dato’ Lau Pak Khuan Ipoh Garden, &lt;span class="extended-address"&gt;Taman Ipoh&lt;/span&gt;, &lt;span class="postal-code"&gt;31400&lt;/span&gt; &lt;span class="locality"&gt;Ipoh&lt;/span&gt;, &lt;span class="region"&gt;Perak&lt;/span&gt;, &lt;span class="country-name"&gt;Malaysia&lt;/span&gt;</t>
  </si>
  <si>
    <t>Dr Alex Khoo bed side manners, support of parents anxiety and diagnostic skills are excellent. From start to end he gave the best treatment, best advise and kept us in the loop of every single plan. Mr Tee of the pharmacy and his team were excellent in their counselling and services. All the nurses from ED to peads ward 2A were supportive, kind and alert despite nurses always being so busy. As a parent I had one meltdown moment due to strict policy and thank the nurse for handling my stress well after we had a chat. Thank you Fatimah Hospital ❤️</t>
  </si>
  <si>
    <t>Dr Eva from health and screening department so good and nice for explanation regarding my health after body check for comprehensive coverage, good service and recommended</t>
  </si>
  <si>
    <t>Highly recommend Dr Chan Wee Han from hospital fatimah.
Top oncologist in Malaysia. He is so caring towards his patients that he hasten their demise. Thanks to him, my father passed away earlier than expected.
Highly recommended oncologist!</t>
  </si>
  <si>
    <t>Bad service as a private hospital . Waiting time for a xray report is more than 1 hour. Seeing doctor 1 min, wait for xray more than one hour . Worse than government hospital.
When go counter to ask the progress, the staff attitude is bad .</t>
  </si>
  <si>
    <t>Visited Dr Yeat Siw Eng for earwax removal, The consulting process only took less than 5 minutes, but the price is damn HIGH!!! COSTS RM300 for simple earwax removal and they didn't even include any meds.</t>
  </si>
  <si>
    <t>Dr. Shan Paediatrics &amp; Child health clinic</t>
  </si>
  <si>
    <t>Suite 42A, Ground Floor , Hospital Fatimah, &lt;span class="street-address"&gt;No.1, Lebuh Chew Peng Loon&lt;/span&gt;, &lt;span class="extended-address"&gt;Ipoh Garden&lt;/span&gt;, &lt;span class="postal-code"&gt;31400&lt;/span&gt; &lt;span class="locality"&gt;Ipoh&lt;/span&gt;, &lt;span class="region"&gt;Perak&lt;/span&gt;, &lt;span class="country-name"&gt;Malaysia&lt;/span&gt;</t>
  </si>
  <si>
    <t>Friendly staff &amp; very helpful too. They will go milestone to assist parents at their utmost best. Dr Shan will listen to your child issues patiently and check thoroughly before prescribing any kind of medicine. Would like to suggest if they can put some toys or books at the corner of the clinic or a TV with kids show might help so that the kids will occupy their waiting time playing with the toys without parents have to give their gadgets.</t>
  </si>
  <si>
    <t>My niece and nephew came here to consult doctor. This doctor is very nice and good. As a parents, we are actually worries about our little one. The way the doctor explain is just making us to rest assured is just a viral fever and colic. And I have a child with Autism, he has very severe tantrum. But what Dr Shan told us to do, we follow and now he is getting better. The best doctor I have been consult and recommend to others.</t>
  </si>
  <si>
    <t>A  very caring and professional doctor who gives utmost attention and cares to his patients. Doctor shan communicated clearly to us the issues and solutions clinic nurse are polite and helpful too.Highly recommend pleads.</t>
  </si>
  <si>
    <t>A  very caring and professional doctor who gives utmost attention and cares to his patients.He is only one managed to treat my son ,after visited so many doctor in the past.Doctor shan communicated clearly to us the issues and solutions clinic nurse are polite and helpful too.my son is just 2 years plus is if  he is not well he will said mummy let’s go see doctor shan❤️Highly recommend peads</t>
  </si>
  <si>
    <t>Paediatrician need to be friendly and playful gesture towards child to attract them, this doctor doesn't have smile on his face. not friendly user, not asking to create a playgorund inside but atleast a small toy to console child would be good, just because specialist doesnt mean you need to strict, we are paying but the doctor doesnt want to help to come over to car to check on baby. its better to go goverment, your leadership is out. all the kids crying to enter such bad vibration clinic. close soon better.</t>
  </si>
  <si>
    <t>Dr. Saw Khay Chee</t>
  </si>
  <si>
    <t>Pantai Hospital Ipoh, Ground Floor, G10, No. 126, Jalan Tambun, Taman Ipoh, Perak, &lt;span class="extended-address"&gt;Taman Ipoh&lt;/span&gt;, &lt;span class="postal-code"&gt;30350&lt;/span&gt; &lt;span class="locality"&gt;Ipoh&lt;/span&gt;, &lt;span class="region"&gt;Perak&lt;/span&gt;, &lt;span class="country-name"&gt;Malaysia&lt;/span&gt;</t>
  </si>
  <si>
    <t>Very bad doctor for me.for me he is racist.he dont have manners while talking with my farther,i pergi for check up,my father post stroke,slow to catch up up while talking,the way he talk and explained sgt rude. Dont ever go to this doctor . He the only urologist at hospital pantai ipoh.and yah he make us waited for almost 2 houre just to review report after blood and ultrasound report , so for me i menyesal byr him for rm2 hundred plus , plus ultrasound rm134 . Seriusly i sakit ht. sbb i work hard tuk buat terbaik tuk ayah i. Bawa dia check up private . But this happend. Very sakit hati. Hello dr saw. U was so bad. Nevermind. I trust and believe in karma u will get back wht u give one day
Pity u 🤕 . Just please read review before meet any doctor in private. I learn from mistakes.</t>
  </si>
  <si>
    <t>Inquiry about ED and Dr just told his nurse that he don't solve this kind of problem. Made me feel embarrassing.</t>
  </si>
  <si>
    <t>Pantai Hospital Ipoh</t>
  </si>
  <si>
    <t>&lt;span class="street-address"&gt;126, Jalan Tambun&lt;/span&gt;, &lt;span class="extended-address"&gt;Taman Ipoh&lt;/span&gt;, &lt;span class="postal-code"&gt;31400&lt;/span&gt; &lt;span class="locality"&gt;Ipoh&lt;/span&gt;, &lt;span class="region"&gt;Perak&lt;/span&gt;, &lt;span class="country-name"&gt;Malaysia&lt;/span&gt;</t>
  </si>
  <si>
    <t>Very professional. My aunt got admitted and her surgery went well as well.
Happy on how they treat the people and the way it's run.
Overall building:
There's a lot of uplifting messages around the hospital. Very nice feel for this.
Parking:
Parking can be limited and confusing for first timers as there seems serveral places or areas allocated to park.
Cafe and food
Rarely you hear that
Food  is good in a hospital. This is one of them.
My aunt really enjoyed the  food and care and also the food in the cafe is great during our visit for breakfast.</t>
  </si>
  <si>
    <t>I WILL RECOMMEND PEOPLE TO PANTAI HOSPITAL  BECAUSE THE SERVICE WAS GOOD, GOOD CARE OF NURSES AND MOREOVER THE DOCTORS HERE ARE REALLY TRUSTABLE....</t>
  </si>
  <si>
    <t>Pantai hospital ipoh provided excellent and prompt service. The doctors  and nurses are very attentive</t>
  </si>
  <si>
    <t>Dr Loo Is Very Good n Helpful Doctor.Enviroment Hospital Also Very Good n staff pantai also really friendly..</t>
  </si>
  <si>
    <t>Unhappy experiences with this hospital but after concern raised, issue solved.. credit to Crystal Ooi who take the action to investigate and clarified for me. Thank you for the excellent follow up service.
Updated status</t>
  </si>
  <si>
    <t>Pusat Jagaan Maju Jaya (PJMJ)</t>
  </si>
  <si>
    <t>Batu 9 1/2, Jalan Jelapang Chemor, &lt;span class="postal-code"&gt;31200&lt;/span&gt; &lt;span class="locality"&gt;Ipoh&lt;/span&gt;, &lt;span class="region"&gt;Perak&lt;/span&gt;, &lt;span class="country-name"&gt;Malaysia&lt;/span&gt;</t>
  </si>
  <si>
    <t>Lovely place with Resort-like environment. Full of greenery and very spacious too!</t>
  </si>
  <si>
    <t>Dr. Tan Wei Ming</t>
  </si>
  <si>
    <t>Pantai Hospital Ipoh, 3rd Floor, Suite 306, No. 126, Jalan Tambun, Taman Ipoh, Perak, &lt;span class="extended-address"&gt;Taman Ipoh&lt;/span&gt;, &lt;span class="postal-code"&gt;30350&lt;/span&gt; &lt;span class="locality"&gt;Ipoh&lt;/span&gt;, &lt;span class="region"&gt;Perak&lt;/span&gt;, &lt;span class="country-name"&gt;Malaysia&lt;/span&gt;</t>
  </si>
  <si>
    <t>One of the best neurosurgeon in ipoh</t>
  </si>
  <si>
    <t>Dr. Selvan a/l Nallayan</t>
  </si>
  <si>
    <t>Pantai Hospital Ipoh, 5th Floor, Suite 506, No. 126, Jalan Tambun, Taman Ipoh, Perak, &lt;span class="extended-address"&gt;Taman Ipoh&lt;/span&gt;, &lt;span class="postal-code"&gt;30350&lt;/span&gt; &lt;span class="locality"&gt;Ipoh&lt;/span&gt;, &lt;span class="region"&gt;Perak&lt;/span&gt;, &lt;span class="country-name"&gt;Malaysia&lt;/span&gt;</t>
  </si>
  <si>
    <t>I admitted to Pantai Hospital recently. I believe Dr. Selvan is one of the best. Even I visited one surgeon in another specialist hospital but I prefer to continue my medical procedure with Dr. Selvan.</t>
  </si>
  <si>
    <t>Vry good , polite, humble n well experienced.</t>
  </si>
  <si>
    <t>Klinik Pakar Kulit Ratti</t>
  </si>
  <si>
    <t>10, Persiaran Greenhill, Greentown, 30450, Ipoh, Perak, &lt;span class="street-address"&gt;58, Persiaran Greenhill&lt;/span&gt;, &lt;span class="postal-code"&gt;30450&lt;/span&gt; &lt;span class="locality"&gt;Ipoh&lt;/span&gt;, &lt;span class="region"&gt;Perak&lt;/span&gt;, &lt;span class="country-name"&gt;Malaysia&lt;/span&gt;</t>
  </si>
  <si>
    <t>The Dr explained very well about my son problem. And staff very friendly too 👍🏼</t>
  </si>
  <si>
    <t>Effective medicine, friendly staff,</t>
  </si>
  <si>
    <t>Good doctor but humid staff ... slow</t>
  </si>
  <si>
    <t>Simee Health Clinic</t>
  </si>
  <si>
    <t>&lt;span class="street-address"&gt;Jln Kompleks Sukan&lt;/span&gt;, &lt;span class="postal-code"&gt;31400&lt;/span&gt; &lt;span class="locality"&gt;Ipoh&lt;/span&gt;, &lt;span class="region"&gt;Perak&lt;/span&gt;, &lt;span class="country-name"&gt;Malaysia&lt;/span&gt;</t>
  </si>
  <si>
    <t>Good and convienent and help for b40 low income</t>
  </si>
  <si>
    <t>Visited this clinic today n saw this Indian or could b a Punjabi lady nurse.  She is very efficient in carrying out her duties. The Malay chap manning the BP n weight counter is also very friendly.towards the patients.</t>
  </si>
  <si>
    <t>The clinic closes during lunch break and opens at 2pm. Parking space is limited so you have to go early just to find a parking spot. everything else is good.  I just find the staff that are working at the lab (urine/sputum tests) are quite rude.  Saw a guy who doesn't know where to go and brought his number to the staff and being told rudely to go to the correct counter.</t>
  </si>
  <si>
    <t>Doctors have no ethics!  Doctors are rushing to off work.  Pharmacy staffs were so rude unfriendly!</t>
  </si>
  <si>
    <t>I have visited this clinic for around 3 times in past 2 months, my overall observation that the white uniform staff (Puteri Zainatul)  is rather rude to the patient/patient family when providing guidance on the queue number/room. When patient family passing  the medical card to Puteri Zainatul for the room   no., she would rather rudely answer or addressing patient name. I would expect a clinic officer to address patient ie : Madam, Sir rather than "oi oi oi"....or commented that patient didn't clearly look at the basket where to place the medical card.
I humbly requested the management in Klinik Kesihatan Kampung Simee to look into this manner specifically on staffs attitude towards patients.</t>
  </si>
  <si>
    <t>klinik kasih ipoh</t>
  </si>
  <si>
    <t>&lt;span class="street-address"&gt;22, Jalan Pengkalan Barat 23&lt;/span&gt;, &lt;span class="extended-address"&gt;Taman Pengkalan Gerbang Mutiara&lt;/span&gt;, &lt;span class="postal-code"&gt;31650&lt;/span&gt; &lt;span class="locality"&gt;Ipoh&lt;/span&gt;, &lt;span class="region"&gt;Perak&lt;/span&gt;, &lt;span class="country-name"&gt;Malaysia&lt;/span&gt;</t>
  </si>
  <si>
    <t>Very good doctor.good explaination.</t>
  </si>
  <si>
    <t>Dah daftar untuk rawatan ,
Tapi rawatan sekerat jalan !
Tutup lagi bagus !
Bad attitude !
🤬🤬🤬🤬</t>
  </si>
  <si>
    <t>The doctor is very good, attentive and patient</t>
  </si>
  <si>
    <t>Treatment for ketum addiction is very effective</t>
  </si>
  <si>
    <t>V S Loo Surgical Clinic Sdn Bhd</t>
  </si>
  <si>
    <t>No. 38, Jalan Fair Park, Fair Park, 31400 Ipoh, PerakNo. 38, Fair Park, Persiaran Fair Park, 31400, Ipoh, Perak, &lt;span class="extended-address"&gt;Taman Fair&lt;/span&gt;, &lt;span class="postal-code"&gt;31400&lt;/span&gt; &lt;span class="locality"&gt;Ipoh&lt;/span&gt;, &lt;span class="region"&gt;Perak&lt;/span&gt;, &lt;span class="country-name"&gt;Malaysia&lt;/span&gt;</t>
  </si>
  <si>
    <t>Bad experience with this surgeon.
There was plenty of negative feedback about this surgeon from locals too.</t>
  </si>
  <si>
    <t>Bring my mother to the clinic today to draw out the water tumor, the doctor is very experienced, the procedure is smooth and fast 👍</t>
  </si>
  <si>
    <t>Sent someone home with Haemoglobin 5 g/dl. Patient could have died .perhaps Dr Loo shd consider retirement.</t>
  </si>
  <si>
    <t>This is my First time bad experience. Doctor are bad attitude, no patience all.
Pls Don''t go there</t>
  </si>
  <si>
    <t>Has a very unpleasant experience with this doctor. Personally feel this doctor is not patient centric and very money minded.</t>
  </si>
  <si>
    <t>Kompleks Psikiatri &amp; Kesihatan Mental HSNZ</t>
  </si>
  <si>
    <t>Kuala Terengganu</t>
  </si>
  <si>
    <t>Terengganu</t>
  </si>
  <si>
    <t>&lt;span class="postal-code"&gt;20400&lt;/span&gt; &lt;span class="locality"&gt;Kuala Terengganu&lt;/span&gt;, &lt;span class="region"&gt;Terengganu&lt;/span&gt;, &lt;span class="country-name"&gt;Malaysia&lt;/span&gt;</t>
  </si>
  <si>
    <t>Big and comfort health facility.. With new surroundings and new assets.. Helpful staff..</t>
  </si>
  <si>
    <t>Klinik Pakar Hashim</t>
  </si>
  <si>
    <t>66/14, Jalan Sultan Omar, Kuala Terengganu, 20300, Kuala Terengganu, Terengganu, &lt;span class="extended-address"&gt;Taman Intan&lt;/span&gt;, &lt;span class="postal-code"&gt;20300&lt;/span&gt; &lt;span class="locality"&gt;Kuala Terengganu&lt;/span&gt;, &lt;span class="region"&gt;Terengganu&lt;/span&gt;, &lt;span class="country-name"&gt;Malaysia&lt;/span&gt;</t>
  </si>
  <si>
    <t>The greatest doctor I ever met !! 🤩👍 The staff is very friendly and always smiling. I highly recommend everyone go to this clinic. The good news is that my pain is getting less after seeing this doctor. This doctor also cares about his patients.</t>
  </si>
  <si>
    <t>Specialist clinic</t>
  </si>
  <si>
    <t>Klinik Iddrus</t>
  </si>
  <si>
    <t>Kerteh</t>
  </si>
  <si>
    <t>Lot 29, Bangunan Pmint, Bandar Baru Kerteh, Kerteh, Kemaman, &lt;span class="postal-code"&gt;24300&lt;/span&gt; &lt;span class="locality"&gt;Kerteh&lt;/span&gt;, &lt;span class="region"&gt;Terengganu&lt;/span&gt;, &lt;span class="country-name"&gt;Malaysia&lt;/span&gt;</t>
  </si>
  <si>
    <t>Doctor friendly</t>
  </si>
  <si>
    <t>KMI Kuala Terengganu Medical Centre</t>
  </si>
  <si>
    <t>&lt;span class="street-address"&gt;Lot 3963, Jalan Sultan Mahmud&lt;/span&gt;, &lt;span class="postal-code"&gt;20400&lt;/span&gt; &lt;span class="locality"&gt;Kuala Terengganu&lt;/span&gt;, &lt;span class="region"&gt;Terengganu&lt;/span&gt;, &lt;span class="country-name"&gt;Malaysia&lt;/span&gt;</t>
  </si>
  <si>
    <t>the service was REALLY BAD! the staff and nurse were not friendly at all. not worth the money!! other hospital is better than this!</t>
  </si>
  <si>
    <t>Alhamdulillah my mom procedures went well.Tq to Dr and all KMIKT staff..Dr explain briefly..nice staffs and nice place 😊</t>
  </si>
  <si>
    <t>Awesome service hospital!Doctors are well talented and treating my mother very well..</t>
  </si>
  <si>
    <t>Not professional orthopedic  doctor and not friendly at all. Not recommend!! Just want to let the orthopedic dr knw that im nt coming for “free” im paying money and come!</t>
  </si>
  <si>
    <t>A very well equiped specialist hospital with experiant specialist doctors nurses and very humble management personels.Parking is spaceous.Wards are spaceous too and clean.Take a chance to visit  this specialist hospital.</t>
  </si>
  <si>
    <t>SALAM Specialist Hospital Kuala Terengganu</t>
  </si>
  <si>
    <t>&lt;span class="street-address"&gt;Lot 4075, Jalan Engku Sar&lt;/span&gt;, &lt;span class="postal-code"&gt;20300&lt;/span&gt; &lt;span class="locality"&gt;Kuala Terengganu&lt;/span&gt;, &lt;span class="region"&gt;Terengganu&lt;/span&gt;, &lt;span class="country-name"&gt;Malaysia&lt;/span&gt;</t>
  </si>
  <si>
    <t>This is my third time here. Service is great, in fact has improved much from time to time,  waiting time is acceptable and doctor is knowledgeable to solve my medical issue.  Not a very big hospital but it is well equipped and doctors are very helpful. After all, I'm healthy again 😁😁😁 Thanks!</t>
  </si>
  <si>
    <t>After reading all the bad review, no wonder i also had a bad experience. Very poor services and below expectation especially when using our own money like me. Highly not recommend at all. I just cant believe the fact that government hospital is far better than Salam Hospital. The staffs and the guard was very unprofessional at all. Their have no ethical to the patients and their guardians. I think the management should train them to have some manners when dealing with the customers.</t>
  </si>
  <si>
    <t>Very very bad service.Highly not recommended at all. I just cant believe the fact that government hospital is far better than salam “specialist” in terms of staff services especially  staff from covid19 swab test section from what i had experienced. U will thanks to me later. Dont waste your money here.</t>
  </si>
  <si>
    <t>Very poor services and below far from expectation if using your own money.</t>
  </si>
  <si>
    <t>Register at early morning (no 2) for PCR covid  test. But last name call for testing. When asking hospital staff, tak masuk akal... Ikut tangga.
(ikut tangga???)</t>
  </si>
  <si>
    <t>UniSZA Medical Specialist Clinic</t>
  </si>
  <si>
    <t>Bangunan Pusat Perubatan UniSZA Universiti Sultan Zainal Abidin Kampus, &lt;span class="extended-address"&gt;Kampung Gong Badak&lt;/span&gt;, &lt;span class="postal-code"&gt;21300&lt;/span&gt; &lt;span class="locality"&gt;Kuala Terengganu&lt;/span&gt;, &lt;span class="region"&gt;Terengganu&lt;/span&gt;, &lt;span class="country-name"&gt;Malaysia&lt;/span&gt;</t>
  </si>
  <si>
    <t>clinics</t>
  </si>
  <si>
    <t>Sultanah Nur Zahirah Hospital, Kuala Terengganu</t>
  </si>
  <si>
    <t>Hospital Sultanah Nur Zahirah, &lt;span class="postal-code"&gt;20400&lt;/span&gt; &lt;span class="locality"&gt;Kuala Terengganu&lt;/span&gt;, &lt;span class="region"&gt;Terengganu&lt;/span&gt;, &lt;span class="country-name"&gt;Malaysia&lt;/span&gt;</t>
  </si>
  <si>
    <t>👍wd 2cd</t>
  </si>
  <si>
    <t>First time in my experience tht comfirmation MC need to pay rm40 &amp; wait 4week (ITS NOT MEDICAL REPORT, if it's a medical report, I understand you have to pay the usual procedure) Ask the staff in charge at the report department: rm40 ?? So far I don't need to pay pounds for MC confirmation because the hospital here, I have to pay ?? The answer is another another pital another another procedure !! Are u the same goverment hospital? I asked again so if there is an MC who has to pay the usual mcm summit here, will he pay another RM40? Jawbnya yer !! 😱 dasyat !! The staff is not professional in controlling !!! Not friendly and not caliber !!</t>
  </si>
  <si>
    <t>bad experience..dr cleaner sampai lah doktor mmg smua biadap..hospital kerajaan yg plg terok</t>
  </si>
  <si>
    <t>Ad surat refer pakar tp kene daftar jugak baik xyah ad surat refer dtg walk in daftar je. Bkn nye yg dtg ni semua dekat2</t>
  </si>
  <si>
    <t>The last call was answered indifferently. He knew he was tired, at least he answered nicely when people asked the call to find out. This officer is really confused.</t>
  </si>
  <si>
    <t>Hospital Pengajar UniSZA</t>
  </si>
  <si>
    <t>&lt;span class="extended-address"&gt;Kampung Gong Badak&lt;/span&gt;, &lt;span class="postal-code"&gt;21300&lt;/span&gt; &lt;span class="locality"&gt;Kuala Terengganu&lt;/span&gt;, &lt;span class="region"&gt;Terengganu&lt;/span&gt;, &lt;span class="country-name"&gt;Malaysia&lt;/span&gt;</t>
  </si>
  <si>
    <t>This would be the new teaching and fully functional hospital under UniSZA administration in the future. After finish, this would be the first hospital ever build in Kuala Nerus area. Currently this hospital are in construction since 2017. The position of this hospital will be overlooking the UniSZA lake beside UMT.</t>
  </si>
  <si>
    <t>The latest hospital in the city of gong badak</t>
  </si>
  <si>
    <t>inshaAllah can make it easier for the local community ..</t>
  </si>
  <si>
    <t>KLINIK SARAF DR FADZLAN AL-ASHIRIN</t>
  </si>
  <si>
    <t>Blok G Perkedaian, &lt;span class="extended-address"&gt;Kampung Ladang Tok Pelam&lt;/span&gt;, &lt;span class="postal-code"&gt;20000&lt;/span&gt; &lt;span class="locality"&gt;Kuala Terengganu&lt;/span&gt;, &lt;span class="region"&gt;Terengganu&lt;/span&gt;, &lt;span class="country-name"&gt;Malaysia&lt;/span&gt;</t>
  </si>
  <si>
    <t>For nerves</t>
  </si>
  <si>
    <t>Dr Tan Psychiatry Clinic (心理精神科）</t>
  </si>
  <si>
    <t>Kuantan</t>
  </si>
  <si>
    <t>Pahang</t>
  </si>
  <si>
    <t>Ground floor A2632, Klinik S. T. Chong &amp;amp; Tan, &lt;span class="street-address"&gt;2634, Jalan Alor Akar&lt;/span&gt;, &lt;span class="postal-code"&gt;25250&lt;/span&gt; &lt;span class="locality"&gt;Kuantan&lt;/span&gt;, &lt;span class="region"&gt;Pahang&lt;/span&gt;, &lt;span class="country-name"&gt;Malaysia&lt;/span&gt;</t>
  </si>
  <si>
    <t>I think Dr. Tan is very patient and attentive to see a doctor.. He helped me to live a normal life.. Thank you for having you. Dr. Tan. Thank you</t>
  </si>
  <si>
    <t>Klinik Kumpulan Muslimah</t>
  </si>
  <si>
    <t>PT 2381, K. Ibai, &lt;span class="extended-address"&gt;Taman Adis Indah&lt;/span&gt;, &lt;span class="postal-code"&gt;20400&lt;/span&gt; &lt;span class="locality"&gt;Kuala Terengganu&lt;/span&gt;, &lt;span class="region"&gt;Terengganu&lt;/span&gt;, &lt;span class="country-name"&gt;Malaysia&lt;/span&gt;</t>
  </si>
  <si>
    <t>Alhamdulillah, I like going to the Muslimah clinic</t>
  </si>
  <si>
    <t>Nam Hoe Medical Hall</t>
  </si>
  <si>
    <t>&lt;span class="street-address"&gt;No. 5, Jalan Banggol&lt;/span&gt;, &lt;span class="postal-code"&gt;20100&lt;/span&gt; &lt;span class="locality"&gt;Kuala Terengganu&lt;/span&gt;, &lt;span class="region"&gt;Terengganu&lt;/span&gt;, &lt;span class="country-name"&gt;Malaysia&lt;/span&gt;</t>
  </si>
  <si>
    <t>Reasonable price.</t>
  </si>
  <si>
    <t>Klinik Nuraeen</t>
  </si>
  <si>
    <t>2727, &lt;span class="street-address"&gt;Jalan Mawar 1&lt;/span&gt;, &lt;span class="extended-address"&gt;Taman Permint Jaya&lt;/span&gt;, &lt;span class="postal-code"&gt;21080&lt;/span&gt; &lt;span class="locality"&gt;Kuala Terengganu&lt;/span&gt;, &lt;span class="region"&gt;Terengganu&lt;/span&gt;, &lt;span class="country-name"&gt;Malaysia&lt;/span&gt;</t>
  </si>
  <si>
    <t>Good service, staffs are friendly too</t>
  </si>
  <si>
    <t>Nice service</t>
  </si>
  <si>
    <t>Friendly doctor and for details. The atmosphere of the clinic is clean and comfortable. Gentle female doctor. Panel clinic.</t>
  </si>
  <si>
    <t>Not too crowded</t>
  </si>
  <si>
    <t>Waiting time is closer to KK. Hope can improve in the future. !</t>
  </si>
  <si>
    <t>Pusat Perubatan Intan Sdn. Bhd.</t>
  </si>
  <si>
    <t>&lt;span class="street-address"&gt;2236&lt;/span&gt;, &lt;span class="extended-address"&gt;Kampung Bukit Kubang Jambu&lt;/span&gt;, &lt;span class="postal-code"&gt;20050&lt;/span&gt; &lt;span class="locality"&gt;Kuala Terengganu&lt;/span&gt;, &lt;span class="region"&gt;Terengganu&lt;/span&gt;, &lt;span class="country-name"&gt;Malaysia&lt;/span&gt;</t>
  </si>
  <si>
    <t>Bad service..Really bad</t>
  </si>
  <si>
    <t>Good and fast services....went there for my vaccination</t>
  </si>
  <si>
    <t>Edited 2021: Waiting a long queue. It is 24 hours operation. Therefore, it is the best option clinic to go after 10pm emergency sickness instead of General Hospital. IMPO, their services at night (the doctors) after 12am based on personal experiences towards senior citizens were frequently not too good. Maybe becoz of the "doktor muda" . I guess.</t>
  </si>
  <si>
    <t>The doctor &amp; nurses are very kind.</t>
  </si>
  <si>
    <t>Public holiday buka x erk</t>
  </si>
  <si>
    <t>Setiu Hospital</t>
  </si>
  <si>
    <t>Permaisuri</t>
  </si>
  <si>
    <t>HOSPITAL SETIU, &lt;span class="postal-code"&gt;22100&lt;/span&gt; &lt;span class="locality"&gt;Permaisuri&lt;/span&gt;, &lt;span class="region"&gt;Terengganu&lt;/span&gt;, &lt;span class="country-name"&gt;Malaysia&lt;/span&gt;</t>
  </si>
  <si>
    <t>Just repair some attitudes, that all..</t>
  </si>
  <si>
    <t>Okay</t>
  </si>
  <si>
    <t>Good Services</t>
  </si>
  <si>
    <t>Just nice</t>
  </si>
  <si>
    <t>Sangt puas hati cara layanan nurse dgn gurd dsitu,, time nk kluar wad nurse dgn gurd hntar sampai ke pintu kreta utk memastikan keselamatan baby dgn isteri.. Trima kasih</t>
  </si>
  <si>
    <t>Klinik Kelulut Dr Fadzlan Al Ashirin</t>
  </si>
  <si>
    <t>Marang</t>
  </si>
  <si>
    <t>Taman Koperat Perdana, &lt;span class="extended-address"&gt;Kampung Kelulut&lt;/span&gt;, &lt;span class="postal-code"&gt;21600&lt;/span&gt; &lt;span class="locality"&gt;Marang&lt;/span&gt;, &lt;span class="region"&gt;Terengganu&lt;/span&gt;, &lt;span class="country-name"&gt;Malaysia&lt;/span&gt;</t>
  </si>
  <si>
    <t>Friendly doc n staff 👍🏻👍🏻</t>
  </si>
  <si>
    <t>Best doctor service, full explanation 👍🏻 recommended!</t>
  </si>
  <si>
    <t>the worst in treatment</t>
  </si>
  <si>
    <t>Hulu Terengganu Hospital</t>
  </si>
  <si>
    <t>Kuala Berang</t>
  </si>
  <si>
    <t>&lt;span class="street-address"&gt;Batu 23, Jalan Kuala Berang&lt;/span&gt;, &lt;span class="extended-address"&gt;Kampung Batu 23&lt;/span&gt;, &lt;span class="postal-code"&gt;21700&lt;/span&gt; &lt;span class="locality"&gt;Kuala Berang&lt;/span&gt;, &lt;span class="region"&gt;Terengganu&lt;/span&gt;, &lt;span class="country-name"&gt;Malaysia&lt;/span&gt;</t>
  </si>
  <si>
    <t>POOR ER SERVICES; I was with my mum, who is a stroke patient. She suffered mild fever and heavy cough last midnight. She waited for one hour and 45 minutes to receive treatment (which was never).
Regular blood check-up was carried out and it was fine. I tried to justify to the long hours of waiting but I could not accept the answers that the doctor  in charge gave. He said that there are more seriously ill patients that need the care more than my mum does, a stroke patient who got fever, not FEVERISH. I am sure he is just about making that statement as there were many patients needed treatment. Second triage was expected but never avail.
I canceled and call it a night around 2 a.m. as my mum could not sit on the wheelchair for a long period of time. There were no special need toilets for OKUs around ER available. So, if you are on a wheel chair, you could wear adult-diapers early to avoid unnecessary circumstances.
For KKM, please make sure these officers esp the doctors speak nicely to customers. I was sad by the level of answer received does not have enough empathy. I am not asking sympathy from you guys at ER Kuala Berang, just BE BETTER.
WHY I did not go to other clinic? It was midnight and other places were closed. I needed attention to my mother's illness and not for me. Hospital Kuala Berang ER gave the first triage and not the second one. May have to write a letter of complaint.</t>
  </si>
  <si>
    <t>Very efficient staf
Clean and tidy hospital
My kids love the playground 🎪</t>
  </si>
  <si>
    <t>Eng@</t>
  </si>
  <si>
    <t>Tokyo</t>
  </si>
  <si>
    <t>Besut Hospital</t>
  </si>
  <si>
    <t>Besut</t>
  </si>
  <si>
    <t>Jerteh, Kampung Alor Keladi, Terengganu, &lt;span class="extended-address"&gt;Kampung Tanduk&lt;/span&gt;, &lt;span class="postal-code"&gt;22000&lt;/span&gt; &lt;span class="locality"&gt;Besut&lt;/span&gt;, &lt;span class="region"&gt;Terengganu&lt;/span&gt;, &lt;span class="country-name"&gt;Malaysia&lt;/span&gt;</t>
  </si>
  <si>
    <t>Big mosque. Easy access.</t>
  </si>
  <si>
    <t>The worst hospital. From management, nurses and also doctors. Super rude especially near emergencies. Answering and insulting patients. Lawsuit how many hospitals but the culture has never changed. Awful just awful.</t>
  </si>
  <si>
    <t>Abeli ​​Handsome's birthplace.....but he admits he's late....hukaloohhh....ic no 11 kot....</t>
  </si>
  <si>
    <t>Service &amp; service is a bit bad .. Not polite. Especially a handful of nurses. Even though there aren't many people..go to the Terengganu hospital, it's good for the service .. Do the work indifferently..please KKM monitor this hospital.</t>
  </si>
  <si>
    <t>Bad service org said if you go to the maternity ward..I'm embarrassed.not once did you hear about this case..The Ministry is doing what you know</t>
  </si>
  <si>
    <t>Dungun Hospital</t>
  </si>
  <si>
    <t>Kuala Dungun</t>
  </si>
  <si>
    <t>&lt;span class="street-address"&gt;Jalan Paka&lt;/span&gt;, &lt;span class="postal-code"&gt;23000&lt;/span&gt; &lt;span class="locality"&gt;Kuala Dungun&lt;/span&gt;, &lt;span class="region"&gt;Terengganu&lt;/span&gt;, &lt;span class="country-name"&gt;Malaysia&lt;/span&gt;</t>
  </si>
  <si>
    <t>Efficient and great hospitality by staff</t>
  </si>
  <si>
    <t>Unsafe act by contractor workers. No safety helmet. No safety vest. Standing on the top most of the ladder. Working area was not cordoned. Hospital management should not engage a contract that neglect safety.</t>
  </si>
  <si>
    <t>This the first hospital in Dungun currently they are building a new hospital outskirt of Dungun. I rate 2 star only because this hospital sucks. The nurses mostly useless af and lazy. The system are quite slow. If you come at 10am u probably can go home 4-5pm later. I suggest you just go to clinic nearby much more better. But if you short on money, yeah there ni other choice. ;)</t>
  </si>
  <si>
    <t>this place was wrong location,the exactly place was at main road jalan paka-kuala terengganu</t>
  </si>
  <si>
    <t>Laziest staff ever! Left a bunch of old folks wating for two hours, the waiting lines is nt moving,doctors and nursee are hanging around in the room chit chating!</t>
  </si>
  <si>
    <t>Kemaman Hospital</t>
  </si>
  <si>
    <t>Chukai</t>
  </si>
  <si>
    <t>Jalan Da&amp;#39; Omar, &lt;span class="extended-address"&gt;Kampung Gong Pauh&lt;/span&gt;, &lt;span class="postal-code"&gt;24000&lt;/span&gt; &lt;span class="locality"&gt;Chukai&lt;/span&gt;, &lt;span class="region"&gt;Terengganu&lt;/span&gt;, &lt;span class="country-name"&gt;Malaysia&lt;/span&gt;</t>
  </si>
  <si>
    <t>Required bigger room capacity. Too crowded with patient. Do not have sufficient staff.</t>
  </si>
  <si>
    <t>freindly</t>
  </si>
  <si>
    <t>Bad staff attitude</t>
  </si>
  <si>
    <t>Department of Mental Health Psikiatridan HRPZ II</t>
  </si>
  <si>
    <t>Kota Bharu</t>
  </si>
  <si>
    <t>Kelantan</t>
  </si>
  <si>
    <t>&lt;span class="extended-address"&gt;Bandar Kota Bharu&lt;/span&gt;, &lt;span class="postal-code"&gt;15200&lt;/span&gt; &lt;span class="locality"&gt;Kota Bharu&lt;/span&gt;, &lt;span class="region"&gt;Kelantan&lt;/span&gt;, &lt;span class="country-name"&gt;Malaysia&lt;/span&gt;</t>
  </si>
  <si>
    <t>It's a nice mental clinic. Everybody is super nice even the security guard. No prejudice or judgemental, if you have anxiety issues or depression, get a medical check and come here because it's worth it.Do not be ashamed, you are not crazy just because the doctors send you here.;^)</t>
  </si>
  <si>
    <t>The best hospital psychiatrist.</t>
  </si>
  <si>
    <t>Comfort and best advice related services</t>
  </si>
  <si>
    <t>Klinik Insaf</t>
  </si>
  <si>
    <t>Klinik Insaf, PT 1045A, Kampung. tanjong Mas, Jalan Rambutan Rendang, Kota Bharu, Kota Bharu, Kota Bharu, &lt;span class="extended-address"&gt;Kampung Tanjung Mas&lt;/span&gt;, &lt;span class="postal-code"&gt;15400&lt;/span&gt; &lt;span class="locality"&gt;Kota Bharu&lt;/span&gt;, &lt;span class="region"&gt;Kelantan&lt;/span&gt;, &lt;span class="country-name"&gt;Malaysia&lt;/span&gt;</t>
  </si>
  <si>
    <t>Absolute fail at reception! First encounter must be awesome. Smile, soft tone and warm walcome are utmost important!</t>
  </si>
  <si>
    <t>Came here for 5th time and as usual the service is the best that you can ever receive. I got treatment for ear infection. no doctor can treat me as well as Dr Norma can. If you have ear problem, just go there!</t>
  </si>
  <si>
    <t>A good place for consultation regarding ear problems. I came here twice. Dr Normah is very attentive and empathetic towards my concerns. The service is quite cheap too. Tq Klinik Insaf 💛</t>
  </si>
  <si>
    <t>The doctor is so nice and soft spoken. I'm always at ease whenever I met her and she also listens to her patient's concern really well</t>
  </si>
  <si>
    <t>If you have a problem with your ear, this is one of the best solutions.</t>
  </si>
  <si>
    <t>Klinik Dr Nik</t>
  </si>
  <si>
    <t>Tanah Merah</t>
  </si>
  <si>
    <t>Lot PT 177, Jalan Hospital, Bandar Baru Tanah Merah, Tanah Merah, Tanah Merah, &lt;span class="extended-address"&gt;Taman Barakah&lt;/span&gt;, &lt;span class="postal-code"&gt;17500&lt;/span&gt; &lt;span class="locality"&gt;Tanah Merah&lt;/span&gt;, &lt;span class="region"&gt;Kelantan&lt;/span&gt;, &lt;span class="country-name"&gt;Malaysia&lt;/span&gt;</t>
  </si>
  <si>
    <t>Dpt mc</t>
  </si>
  <si>
    <t>KPJ Perdana Specialist Hospital</t>
  </si>
  <si>
    <t>PT 37 &amp;amp; 600 Dan Lot 684 (Level 1,2&amp;amp;3), Seksyen, &lt;span class="street-address"&gt;14, Jalan Bayam&lt;/span&gt;, &lt;span class="extended-address"&gt;Bandar Kota Bharu&lt;/span&gt;, &lt;span class="postal-code"&gt;15200&lt;/span&gt; &lt;span class="locality"&gt;Kota Bharu&lt;/span&gt;, &lt;span class="region"&gt;Kelantan&lt;/span&gt;, &lt;span class="country-name"&gt;Malaysia&lt;/span&gt;</t>
  </si>
  <si>
    <t>The Doctor is good but the hospital management still with typical-local-community style</t>
  </si>
  <si>
    <t>I couldn't agree more with the most of the review which was mentioning about the lousy and slow service and the unprofessional of the staff(especially those who are wearing  blue dress: there are light,mid,dark blue.)excluded the docs.The docs are nice and know the ethics and the manner when they are interacting with patients or person who accompanied them.The blue dress staff seemed lack of PR skills especially those who are sitting at the front counter(4th floor).It seemed like we are at the free hospital(government hospital).Please bear in mind not only the patients who were emotionally affected but we the relatives too.Hospital is not a place we want to be.You,the blue dress, earn your living there.Show your passionate towards your career.</t>
  </si>
  <si>
    <t>servis so slow babe. lol</t>
  </si>
  <si>
    <t>Waiting for 1one report request by insurance takes almost 1 month. Please improve your operational system especially "unit rekod".</t>
  </si>
  <si>
    <t>My call was picked up promptly by receptionist and she transfered it to ED. However only to be taken by ED staff after about 2 minutes waiting. I cant understand this</t>
  </si>
  <si>
    <t>Dr. Wee Tiang Goh (M.B.B.S. (S'pore) M.R.C.P. (UK) F.R.C.P. (Edin) A.M. (M'sia), Klinik Wee</t>
  </si>
  <si>
    <t>&lt;span class="street-address"&gt;Jalan Padang Garong&lt;/span&gt;, &lt;span class="extended-address"&gt;Bandar Kota Bharu&lt;/span&gt;, &lt;span class="postal-code"&gt;15000&lt;/span&gt; &lt;span class="locality"&gt;Kota Bharu&lt;/span&gt;, &lt;span class="region"&gt;Kelantan&lt;/span&gt;, &lt;span class="country-name"&gt;Malaysia&lt;/span&gt;</t>
  </si>
  <si>
    <t>Can fomema de-list this clinic from their services? Always not available. And despite called earlier for confirmation, the doctor suddenly not available on arrival for check up.</t>
  </si>
  <si>
    <t>Doctors are amiable</t>
  </si>
  <si>
    <t>Raja Perempuan Zainab II Hospital, Kota Bharu</t>
  </si>
  <si>
    <t>&lt;span class="extended-address"&gt;Bandar Kota Bharu&lt;/span&gt;, &lt;span class="postal-code"&gt;15586&lt;/span&gt; &lt;span class="locality"&gt;Kota Bharu&lt;/span&gt;, &lt;span class="region"&gt;Kelantan&lt;/span&gt;, &lt;span class="country-name"&gt;Malaysia&lt;/span&gt;</t>
  </si>
  <si>
    <t>Due to my own horrible experience when my baby was warded only for 1 day, and also because of the recent case of the death of the 2 months old baby. That just reminds me of how awful the hospitality was. And also, the MO and the nurses were so rude to me including the one who was at the payment counter.</t>
  </si>
  <si>
    <t>No comment. Different from KL obviously</t>
  </si>
  <si>
    <t>killed a 2 -month -old baby due to negligence by giving milk that has expired !!! ( video viral )</t>
  </si>
  <si>
    <t>one day i wanna be a doctor in the hospital 💪</t>
  </si>
  <si>
    <t>Main goverment hospitals. Do aspect some waiting time, que. Carpark is main issue for visitors</t>
  </si>
  <si>
    <t>Hospital Kuala Krai</t>
  </si>
  <si>
    <t>Kuala Krai</t>
  </si>
  <si>
    <t>D223, Pahi, &lt;span class="street-address"&gt;Jalan Kuala Krai - Gua Musang&lt;/span&gt;, &lt;span class="extended-address"&gt;Pekan Kuala Krai&lt;/span&gt;, &lt;span class="postal-code"&gt;18000&lt;/span&gt; &lt;span class="locality"&gt;Kuala Krai&lt;/span&gt;, &lt;span class="region"&gt;Kelantan&lt;/span&gt;, &lt;span class="country-name"&gt;Malaysia&lt;/span&gt;</t>
  </si>
  <si>
    <t>New hospital. The facilities has been improved.</t>
  </si>
  <si>
    <t>i need medical record due to claim insunrance two month already …they promise for 1 month will be complete,but stay pending… very bad</t>
  </si>
  <si>
    <t>Ccu unit and all staff in the hospital are very efficient in doing their task.</t>
  </si>
  <si>
    <t>The hospital deserve 5 star because of beautiful design and construction,the hospital is just opened for public,and just started operations, hospital is the only place where we cannot say I like that place but this is really good and we have to appreciate the interior design, amunities, modern and latest equipments,even every thing is world class,the hospital is located such healthy place ,have own football ground, specialist clinic, the area is really huge and massive number of parking is available, beautiful purple theme is looking good, latest escalaters and public lifts, very well managed, clean and tidy,good security system, recommend for every kind of patients, wheelchair accessible entrance and parking available,</t>
  </si>
  <si>
    <t>Doctor and staff decided to make 'dangdut' concert near forensic room and icu. Disrespectful to the dead and their family members. You should be ashamed of yourselves. Janggut panjang, tudung labuh, tp perangai cam kafir.</t>
  </si>
  <si>
    <t>Kota Bharu Medical Centre</t>
  </si>
  <si>
    <t>PT 179, &lt;span class="street-address"&gt;184, Jalan Sultan Yahya Petra&lt;/span&gt;, &lt;span class="extended-address"&gt;Taman Aman&lt;/span&gt;, &lt;span class="postal-code"&gt;15200&lt;/span&gt; &lt;span class="locality"&gt;Kota Bharu&lt;/span&gt;, &lt;span class="region"&gt;Kelantan&lt;/span&gt;, &lt;span class="country-name"&gt;Malaysia&lt;/span&gt;</t>
  </si>
  <si>
    <t>Service satisfactory. Doctor &amp; Nurses very friendly and helpfull. Discharged process very fast. Tq KBMC.</t>
  </si>
  <si>
    <t>good service. satisfactory. friendly work. good treatment. comfortable room condition .. service is ok.</t>
  </si>
  <si>
    <t>Bad customer service!</t>
  </si>
  <si>
    <t>Made appointment for result review, post medical check up. 2 hours plus after register still not able to see the doctor. Slow service. Not recommended.</t>
  </si>
  <si>
    <t>Not recomended. Service worse than gov hospital</t>
  </si>
  <si>
    <t>Usains Tech Services Sdn. Bhd.</t>
  </si>
  <si>
    <t>University Sains Malaysia,, &lt;span class="street-address"&gt;Health Campus, Kubang Kerian,&lt;/span&gt;, &lt;span class="extended-address"&gt;Kubang Kerian&lt;/span&gt;, &lt;span class="postal-code"&gt;16150&lt;/span&gt; &lt;span class="locality"&gt;Kota Bharu&lt;/span&gt;, &lt;span class="region"&gt;Kelantan&lt;/span&gt;, &lt;span class="country-name"&gt;Malaysia&lt;/span&gt;</t>
  </si>
  <si>
    <t>Poor management</t>
  </si>
  <si>
    <t>Service is slow, take blood for close to an hour, wait while you don't have an orgpon</t>
  </si>
  <si>
    <t>Hospital Universiti Sains Malaysia Kubang Kerian</t>
  </si>
  <si>
    <t>&lt;span class="street-address"&gt;Jalan Raja Perempuan Zainab II&lt;/span&gt;, &lt;span class="extended-address"&gt;Kubang Kerian&lt;/span&gt;, &lt;span class="postal-code"&gt;16150&lt;/span&gt; &lt;span class="locality"&gt;Kota Bharu&lt;/span&gt;, &lt;span class="region"&gt;Kelantan&lt;/span&gt;, &lt;span class="country-name"&gt;Malaysia&lt;/span&gt;</t>
  </si>
  <si>
    <t>Not so excellent... plenty of practical dr...no parking lot, also the nurse and sometimes the dr, seem to be forgotten about something...</t>
  </si>
  <si>
    <t>Disappointed with the attitude of the staff (ED).. rude &amp; unfriendly.. but their hotline service, save the day. Thank you for your friendly service.. 😊</t>
  </si>
  <si>
    <t>Poor service. Didn't know how to discharge patient. Rude staff at payment counter. We need to literally do their job to solve our issues. As expected from government service. Very dissapointing experience. Should choose other hospital.</t>
  </si>
  <si>
    <t>Not getting enough info of what's happening around. Sad. =(</t>
  </si>
  <si>
    <t>Sevices is very conventional and slow. Should be more advance since it is well known hospital. No reporting or explaination to relative when admission extension required. Not clear for patient health condition and discharge timing.</t>
  </si>
  <si>
    <t>Usains HUSM Executive Health Services Polyclinic &amp; Ward</t>
  </si>
  <si>
    <t>Usains Tech Services Sdn. Bhd,, &lt;span class="street-address"&gt;University Sains Malaysia, Health Campus, Jalan Raja Perempuan Zainab 1, Kubang Kerian, 16150 Kota Bharu, Kelantan&lt;/span&gt;, &lt;span class="extended-address"&gt;Kubang Kerian&lt;/span&gt;, &lt;span class="postal-code"&gt;15200&lt;/span&gt; &lt;span class="locality"&gt;Kota Bharu&lt;/span&gt;, &lt;span class="region"&gt;Kelantan&lt;/span&gt;, &lt;span class="country-name"&gt;Malaysia&lt;/span&gt;</t>
  </si>
  <si>
    <t>Never pick up all. Appointment with ophthalmologist but given cardiologist. Worst hospital ever</t>
  </si>
  <si>
    <t>Overall is satisfactory.</t>
  </si>
  <si>
    <t>Please place an operator who knows about the procedure in usains mcm admission etc. Call usains lift mission, bgth can admit through emergency. Go emergency said actually x can, usains mission doesn't explain well2 ..</t>
  </si>
  <si>
    <t>Usains, if you want to have a standard like other private hospitals, please hire an operator to answer the call. I never want to pick up when a patient calls</t>
  </si>
  <si>
    <t>Service is slow, take blood and wait for hours while there are no people!!</t>
  </si>
  <si>
    <t>Tanah Merah Hospital</t>
  </si>
  <si>
    <t>&lt;span class="postal-code"&gt;17500&lt;/span&gt; &lt;span class="locality"&gt;Tanah Merah&lt;/span&gt;, &lt;span class="region"&gt;Kelantan&lt;/span&gt;, &lt;span class="country-name"&gt;Malaysia&lt;/span&gt;</t>
  </si>
  <si>
    <t>Worst ED ever...poor service...</t>
  </si>
  <si>
    <t>Staff have no sense of politeness, once sent my father into this so called hospital, will never have business with them anymore.</t>
  </si>
  <si>
    <t>Staff in here so far ok and thank for helping my wife delivered child but the guard (Mak guard) are quite bite unpolite to people..Need to teach how to respect others..overall this hospital just nice and quite bite small compare to other hospital..</t>
  </si>
  <si>
    <t>I love this hospital because it doesn't have a lot of people and good service .. But I hope the hospital is well organized .. I miss it because of the weird building ..</t>
  </si>
  <si>
    <t>a public (government) hospitals serving local community. Medical doctors (specialists) available here. located on top of a hill, hence it is called as "hospital atas bukit" by local people. it is a tertiary hospital with 24 hour Emergency Department.</t>
  </si>
  <si>
    <t>Machang Hospital</t>
  </si>
  <si>
    <t>Machang</t>
  </si>
  <si>
    <t>&lt;span class="street-address"&gt;D18 Jalan Pasir Puteh&lt;/span&gt;, &lt;span class="extended-address"&gt;Kampung Bukit Tiu&lt;/span&gt;, &lt;span class="postal-code"&gt;18500&lt;/span&gt; &lt;span class="locality"&gt;Machang&lt;/span&gt;, &lt;span class="region"&gt;Kelantan&lt;/span&gt;, &lt;span class="country-name"&gt;Malaysia&lt;/span&gt;</t>
  </si>
  <si>
    <t>Hyde I said not going to get some</t>
  </si>
  <si>
    <t>Doctors and nurses are not even concerned about patients wellbeing. Tahu bagi ubat tahan sakit je.</t>
  </si>
  <si>
    <t>Take a long time</t>
  </si>
  <si>
    <t>Nurse dan doctor tak concern and give a really bad service</t>
  </si>
  <si>
    <t>Very bad service..so slow 👎..if i can give zero star i would give -ve star</t>
  </si>
  <si>
    <t>Kompleks Rawatan Harian, HRPZ II</t>
  </si>
  <si>
    <t>The new Daily Treatment Center is very nice. The arrival lobby is very wide and comfortable for disable people like me. The warm welcome at covid-19 detection by the lobby entrance is well organized. The air conditioning temperature is not very cold, it's just nice. The directions label is well designed and it helps to keep our track to where we are going. Lots of chairs everywhere to wait for your number to be called for the treatment or to take a break for elderly people.</t>
  </si>
  <si>
    <t>Main Lobby</t>
  </si>
  <si>
    <t>School of Medical Sciences, USM</t>
  </si>
  <si>
    <t>&lt;span class="extended-address"&gt;Kubang Kerian&lt;/span&gt;, &lt;span class="postal-code"&gt;15200&lt;/span&gt; &lt;span class="locality"&gt;Kota Bharu&lt;/span&gt;, &lt;span class="region"&gt;Kelantan&lt;/span&gt;, &lt;span class="country-name"&gt;Malaysia&lt;/span&gt;</t>
  </si>
  <si>
    <t>I would not recommend this University
This is not at the universal level. Not appropriate for international students.</t>
  </si>
  <si>
    <t>I work as a lecturer here. What do you expect?</t>
  </si>
  <si>
    <t>Family Care Clinic Labuan</t>
  </si>
  <si>
    <t>Victoria</t>
  </si>
  <si>
    <t>Block A, Lot 40306 Jati Commercial Shophouse, &lt;span class="extended-address"&gt;Bandar Labuan&lt;/span&gt;, &lt;span class="postal-code"&gt;87012&lt;/span&gt; &lt;span class="locality"&gt;Victoria&lt;/span&gt;, &lt;span class="region"&gt;Labuan Federal Territory&lt;/span&gt;, &lt;span class="country-name"&gt;Malaysia&lt;/span&gt;</t>
  </si>
  <si>
    <t>Extremely rude staff !!
Dr. V the one wearing specs and bald is rude and don't deserve to be a doctor. Shame on you !!
Family care but no care at all !!! :(</t>
  </si>
  <si>
    <t>Fast response and good queue social distancing.</t>
  </si>
  <si>
    <t>It's was good service</t>
  </si>
  <si>
    <t>Urgency for your RTK/PCR? Here is 1 alternative cilinic that given for swab covid-19 services. Cheap!!!</t>
  </si>
  <si>
    <t>Yes, staff are rude as if they dont need patients especially the most senior lady, but Dr Silva is a good doctor</t>
  </si>
  <si>
    <t>Klinik Wawasan Labuan</t>
  </si>
  <si>
    <t>Lot 6 (U0234F), Ground Floor Bangunan Bay Resort, Jalan Kemajuan Labuan (Opposite Pulau Labuan Restaurant, W.P, &lt;span class="extended-address"&gt;Bandar Labuan&lt;/span&gt;, &lt;span class="postal-code"&gt;87000&lt;/span&gt; &lt;span class="locality"&gt;Labuan&lt;/span&gt;, &lt;span class="region"&gt;Wilayah Persekutuan Labuan&lt;/span&gt;, &lt;span class="country-name"&gt;Malaysia&lt;/span&gt;</t>
  </si>
  <si>
    <t>The place was clean and smelled good. Dr Eric is extremely professional and the staff was always helpful and kind. They ensured that I am properly informed about my health and care. I am so glad I chose Klinik Wawasan and would highly recommend to anyone!👍🏻👍🏻</t>
  </si>
  <si>
    <t>I have undergone the Covid-19 Swad Test here. The clinic staff carried out the work diligently and quickly even though there were many clients. The condition of the clinic is clean, satisfactory and located in a strategic area that makes it easy for people to come.</t>
  </si>
  <si>
    <t>Wonderful experience in Klinik Wawasan. The doctor is very understanding and listens to patient's problem. Besides, the fee for covid 19 screening is also affordable. Highly recommended clinic 👍</t>
  </si>
  <si>
    <t>Clinic open since morning but doctor only available around 3 pm. Came at two different days and different times. But no doctor in the clinic. No point of opening.  At least get a locum doctor to be in clinic when the main doctor is out.</t>
  </si>
  <si>
    <t>Great place! such a great experience. Very friendly and compassionate staff and doctor. Took all the time to go over my questions. The doctor was really great in explaining everything, definitely coming again :)</t>
  </si>
  <si>
    <t>Klinik Perubatan Ong Sdn. Bhd.</t>
  </si>
  <si>
    <t>jalan melati labuan, &lt;span class="extended-address"&gt;Bandar Labuan&lt;/span&gt;, &lt;span class="postal-code"&gt;87007&lt;/span&gt; &lt;span class="locality"&gt;Victoria&lt;/span&gt;, &lt;span class="region"&gt;Wilayah Persekutuan Labuan&lt;/span&gt;, &lt;span class="country-name"&gt;Malaysia&lt;/span&gt;</t>
  </si>
  <si>
    <t>Thanks Dr Siti from Klinik Perubatan Ong in Jati. Your diagnostic on my foot pain is spot on. Treatment works. My pain and suffering slowly subside</t>
  </si>
  <si>
    <t>Friendly, efficient and welcoming staffs.</t>
  </si>
  <si>
    <t>Caring physician, popular by locals.</t>
  </si>
  <si>
    <t>Location in folder does not match the current location ...</t>
  </si>
  <si>
    <t>Klinik Ramlee &amp; Partners</t>
  </si>
  <si>
    <t>U0048, Lot 5, Tingkat Bawah, Jalan Bunga Mawar, Peti Surat 266, Wilayah Persekutuan, &lt;span class="postal-code"&gt;87008&lt;/span&gt; &lt;span class="locality"&gt;Labuan&lt;/span&gt;, &lt;span class="region"&gt;Labuan Federal Territory&lt;/span&gt;, &lt;span class="country-name"&gt;Malaysia&lt;/span&gt;</t>
  </si>
  <si>
    <t>Hantar anak sebab demam. Sudah cek suhu di telinga 38.sampai di klinik doktor yang bertugas dia cek suhu pakai termometer yang harga 17rm, dia kasi ketuk2 dulu termometer, cek suhu guna tu pn Dia cakap baru 36?? Serius la doktor..  dgn guna termometer yang tak proper how can you achieve the accurate result?? ni pesakit dtg tau. Diagnose la betul2. i do not recommend this clinic.</t>
  </si>
  <si>
    <t>Klinik Wong &amp; Ung</t>
  </si>
  <si>
    <t>U0369, BA, Jalan Bunga Anggerik, 87000, Labuan, Sabah, &lt;span class="extended-address"&gt;Bandar Labuan&lt;/span&gt;, &lt;span class="postal-code"&gt;91000&lt;/span&gt; &lt;span class="locality"&gt;Victoria&lt;/span&gt;, &lt;span class="region"&gt;Labuan Federal Territory&lt;/span&gt;, &lt;span class="country-name"&gt;Malaysia&lt;/span&gt;</t>
  </si>
  <si>
    <t>one of the best clinic in labuan 👍👏</t>
  </si>
  <si>
    <t>Helpful receptionists there.</t>
  </si>
  <si>
    <t>So far the best</t>
  </si>
  <si>
    <t>Klinik Suria (Labuan) Sdn. Bhd.</t>
  </si>
  <si>
    <t>U0200, &lt;span class="street-address"&gt;700&lt;/span&gt;, &lt;span class="postal-code"&gt;87000&lt;/span&gt; &lt;span class="locality"&gt;Labuan&lt;/span&gt;, &lt;span class="region"&gt;Labuan Federal Territory&lt;/span&gt;, &lt;span class="country-name"&gt;Malaysia&lt;/span&gt;</t>
  </si>
  <si>
    <t>I went here twice for pregnancy ultrasound checkup. The front desk service was good and the staff were friendly. But the doctor could’ve been friendly and should show more effort to serve patients. No greetings, no smiling, short answers given when we asked questions. We paid for the service, at least show some effort.</t>
  </si>
  <si>
    <t>Great customer service, consulted by both doctors and it's always a pleasant visit</t>
  </si>
  <si>
    <t>Good klinik . Very good doctor</t>
  </si>
  <si>
    <t>Long wait. Medicine not very potent.</t>
  </si>
  <si>
    <t>Good clinic</t>
  </si>
  <si>
    <t>Klinik Dr Tan</t>
  </si>
  <si>
    <t>U0272, JATI SHOPHOUSE, PHASE 2, &lt;span class="street-address"&gt;700&lt;/span&gt;, &lt;span class="extended-address"&gt;Bandar Labuan&lt;/span&gt;, &lt;span class="postal-code"&gt;87000&lt;/span&gt; &lt;span class="locality"&gt;Labuan&lt;/span&gt;, &lt;span class="region"&gt;Labuan Federal Territory&lt;/span&gt;, &lt;span class="country-name"&gt;Malaysia&lt;/span&gt;</t>
  </si>
  <si>
    <t>12/4/22
I think this clinic is good., always a pasien come even not much while I'm waiting for RTK.
will be better if develop the hospitality.
more good in communication.
over all, good</t>
  </si>
  <si>
    <t>Went to the clinic during hari raya 2nd, usual doctor to see not in, no choice but to see the other lady dr.. debie if not mistaken, cincai check ja tu, nda sampai 3 minit kali.. lol .</t>
  </si>
  <si>
    <t>Their reception really has an attitude. As a sick person coming in for the first time n already not very clear of mind, just inform me to put my IC on the box. She looked at me but never acknowledged me, letting me stand there for ages until I asked. Seriously, I just entered thru the front door, not coming in thru the back door and she saw me. Can't be bothered to open her mouth to inquire?</t>
  </si>
  <si>
    <t>Said open at 8am but doc only arrived 8.40am. Better state  your clinic open at 9am. Plus, old clinic</t>
  </si>
  <si>
    <t>Great services</t>
  </si>
  <si>
    <t>Klinik Leong</t>
  </si>
  <si>
    <t>Lot 2, 1st Floor, &lt;span class="street-address"&gt;479, Jalan Okk Awang Besar&lt;/span&gt;, &lt;span class="extended-address"&gt;Bandar Labuan&lt;/span&gt;, &lt;span class="postal-code"&gt;87000&lt;/span&gt; &lt;span class="locality"&gt;Victoria&lt;/span&gt;, &lt;span class="region"&gt;Wilayah Persekutuan Labuan&lt;/span&gt;, &lt;span class="country-name"&gt;Malaysia&lt;/span&gt;</t>
  </si>
  <si>
    <t>A very trusted and experienced doctor 🙏🏻</t>
  </si>
  <si>
    <t>Klinik Pergigian Bakti(Klinik Surgeri &amp; Pergigian Bakti Sdn Bhd)</t>
  </si>
  <si>
    <t>Lot 20 1st Floor Lazenda Shophouse, &lt;span class="street-address"&gt;700&lt;/span&gt;, &lt;span class="extended-address"&gt;Bandar Labuan&lt;/span&gt;, &lt;span class="postal-code"&gt;87000&lt;/span&gt; &lt;span class="locality"&gt;Victoria&lt;/span&gt;, &lt;span class="region"&gt;Labuan Federal Territory&lt;/span&gt;, &lt;span class="country-name"&gt;Malaysia&lt;/span&gt;</t>
  </si>
  <si>
    <t>Nurses are lovely, doctors are informative and patient when answering questions. The settings were professional, I was attended by a male dr, and physical examination were chaperoned by a nurse I assume. Its a small gesture but it made me feel safe considering the physical examination was done by a male dr. Highly recommended. The waiting time was not that bad as well.</t>
  </si>
  <si>
    <t>All this while with no issue of waiting in line. Today no one waiting in line for X-ray. Follow up twice in 40 minutes still no staff attended. Then follow up 3 RD time with only arrange with other staff. Very slow follow up by their team. Please check this issue won’t arise again. Today is 8thApril 2021. Customer at 10.45 and done on 11.45 am while no body in line waiting for x-ray service.
Thank you.</t>
  </si>
  <si>
    <t>A very experienced  Dentist
Very professional in performing dental treatments
Gentle and caring
Recommended
For all your dental requirements and needs  please visit Klinik Pergigian Bakti</t>
  </si>
  <si>
    <t>Very expensive dental care. Last week I went there for scaling, took 8mins then 235MYR gone. When I look into the mirror, it's not really clean completely. 1mins earn 29/30MYR. If u are Rich then not a problem for u to visit there.</t>
  </si>
  <si>
    <t>Dr Mohammad gave very detail explanation. Very satisfied and definitely recommend pregnant mommy to check here.</t>
  </si>
  <si>
    <t>Klinik Kesihatan Labuan</t>
  </si>
  <si>
    <t>Jalan Hospital, Peti Surat 80832 Labuan, &lt;span class="postal-code"&gt;87000&lt;/span&gt; &lt;span class="locality"&gt;Victoria&lt;/span&gt;, &lt;span class="region"&gt;Labuan Federal Territory&lt;/span&gt;, &lt;span class="country-name"&gt;Malaysia&lt;/span&gt;</t>
  </si>
  <si>
    <t>The best dental clinic among all the government clinics. affordable price, efficient and friendly staff..</t>
  </si>
  <si>
    <t>klinik pergigian dlm membedai 👍
polite services, 👍
walk in 7.30am
for late comers will have to make appt for other days
klinik pergigian at lvl 1
got 3 stairs
1 only up(in the middle?), 1 only down(inner most), 1 for staffs only (from entrance)
dont get it wrong!!</t>
  </si>
  <si>
    <t>Handicapped friendly, no smoking zone covering the entire clinic structure perimeters .</t>
  </si>
  <si>
    <t>A great government facility providing affordable healthcare!
The wait time can be a bit long.</t>
  </si>
  <si>
    <t>klinik ni memang ramai pengunjung.. bersih.. doctors &amp; nurses also very friendly..</t>
  </si>
  <si>
    <t>Klinik Kesihatan UTC Labuan</t>
  </si>
  <si>
    <t>UTC Central Market,, &lt;span class="postal-code"&gt;87000&lt;/span&gt; &lt;span class="locality"&gt;Labuan&lt;/span&gt;, &lt;span class="region"&gt;Wilayah Persekutuan Labuan&lt;/span&gt;, &lt;span class="country-name"&gt;Malaysia&lt;/span&gt;</t>
  </si>
  <si>
    <t>Worst service ever ! Unprofessional dentist 👎</t>
  </si>
  <si>
    <t>The service are good</t>
  </si>
  <si>
    <t>In the morning, the counter service is not friendly. If you understand in the evening, this morning he is in a bad mood 😒 he is not friendly, it's too late!</t>
  </si>
  <si>
    <t>Klinik Desa Sungai Lada</t>
  </si>
  <si>
    <t>Peti Surat 80832 Labuan, &lt;span class="postal-code"&gt;87000&lt;/span&gt; &lt;span class="locality"&gt;Labuan&lt;/span&gt;, &lt;span class="region"&gt;Labuan Federal Territory&lt;/span&gt;, &lt;span class="country-name"&gt;Malaysia&lt;/span&gt;</t>
  </si>
  <si>
    <t>Near Jer Pun ...</t>
  </si>
  <si>
    <t>Jabatan Perkhidmatan Veterinar (Klinik)</t>
  </si>
  <si>
    <t>&lt;span class="street-address"&gt;Jalan Patau-Patau&lt;/span&gt;, &lt;span class="extended-address"&gt;Peti Surat 81180&lt;/span&gt;, &lt;span class="postal-code"&gt;87021&lt;/span&gt; &lt;span class="locality"&gt;Labuan&lt;/span&gt;, &lt;span class="region"&gt;Wilayah Persekutuan Labuan&lt;/span&gt;, &lt;span class="country-name"&gt;Malaysia&lt;/span&gt;</t>
  </si>
  <si>
    <t>Good serve..im happy wit ma pets</t>
  </si>
  <si>
    <t>Inquired about how to bring my cat 🐈 back to Sabah, they were very helpful and kind.</t>
  </si>
  <si>
    <t>First impression when entering the premise, counter lady off the bat rude!
Asked about how to get travel permit (to and from Sabah) for my cat but instantly was turned away telling me to call Sabah Vet and I was like whattt..
I asked why she say just call them then I told her the cat is with me now but still she refused to entertain saying sabah vet got own procedure this and that.
#Rudecounterstaff</t>
  </si>
  <si>
    <t>The veteriners are great! Helpful and friendly. However, the lady at the counter is rude. Not helpful at all. They need to limit the number of people inside. Too crowded especially during the pandemic. Better safe than sorry.</t>
  </si>
  <si>
    <t>Good service and friendly staffs</t>
  </si>
  <si>
    <t>Pejabat Kesihatan Daerah Wilayah Persekutuan Labuan</t>
  </si>
  <si>
    <t>Wilayah Persekutan Labuan, &lt;span class="postal-code"&gt;87018&lt;/span&gt; &lt;span class="locality"&gt;Labuan&lt;/span&gt;, &lt;span class="region"&gt;Labuan Federal Territory&lt;/span&gt;, &lt;span class="country-name"&gt;Malaysia&lt;/span&gt;</t>
  </si>
  <si>
    <t>Thumbs up</t>
  </si>
  <si>
    <t>Labuan Matriculation College</t>
  </si>
  <si>
    <t>&lt;span class="extended-address"&gt;Kolej Matrikulasi Labuan&lt;/span&gt;, &lt;span class="postal-code"&gt;87000&lt;/span&gt; &lt;span class="locality"&gt;Labuan&lt;/span&gt;, &lt;span class="region"&gt;Wilayah Persekutuan Labuan&lt;/span&gt;, &lt;span class="country-name"&gt;Malaysia&lt;/span&gt;</t>
  </si>
  <si>
    <t>the easier school i been in . My GPA is 6.9</t>
  </si>
  <si>
    <t>Hello what is the best network coverage at this college</t>
  </si>
  <si>
    <t>... No comment... Experience it by yourself and you may seek the answer you looking for...</t>
  </si>
  <si>
    <t>I'm studying here now. So far, this college is great. The facilities such as field, hall, lecture hall and class are in satisfied condition even though some of them are broken. The students here are active especially on sport.</t>
  </si>
  <si>
    <t>I love the kuyuk also the meow2 also the elaun.</t>
  </si>
  <si>
    <t>State Health Department Federal Territory of Labuan</t>
  </si>
  <si>
    <t>Jalan Hospital, Tanjung Taras, &lt;span class="postal-code"&gt;87000&lt;/span&gt; &lt;span class="locality"&gt;Victoria&lt;/span&gt;, &lt;span class="region"&gt;Wilayah Persekutuan Labuan&lt;/span&gt;, &lt;span class="country-name"&gt;Malaysia&lt;/span&gt;</t>
  </si>
  <si>
    <t>very good services</t>
  </si>
  <si>
    <t>Universiti Malaysia Sabah Kampus Antarabangsa Labuan</t>
  </si>
  <si>
    <t>Menara UMS Kampus Antarabangsa Labuan, &lt;span class="postal-code"&gt;87000&lt;/span&gt; &lt;span class="locality"&gt;Labuan&lt;/span&gt;, &lt;span class="region"&gt;Wilayah Persekutuan Labuan&lt;/span&gt;, &lt;span class="country-name"&gt;Malaysia&lt;/span&gt;</t>
  </si>
  <si>
    <t>nice..</t>
  </si>
  <si>
    <t>Pusat Komuniti Kesihatan Mental Putrajaya (MENTARI)</t>
  </si>
  <si>
    <t>Putrajaya</t>
  </si>
  <si>
    <t>Wilayah Persekutuan Putrajaya</t>
  </si>
  <si>
    <t>&lt;span class="street-address"&gt;Jalan P11j&lt;/span&gt;, &lt;span class="extended-address"&gt;Presint 11&lt;/span&gt;, &lt;span class="postal-code"&gt;62000&lt;/span&gt; &lt;span class="locality"&gt;Putrajaya&lt;/span&gt;, &lt;span class="region"&gt;Wilayah Persekutuan Putrajaya&lt;/span&gt;, &lt;span class="country-name"&gt;Malaysia&lt;/span&gt;</t>
  </si>
  <si>
    <t>1. Didn't show up in GoogleMap.
2. Hard to get parking.
It only appeared after I try to add it.</t>
  </si>
  <si>
    <t>😎😎</t>
  </si>
  <si>
    <t>Professional doctor, don't hide the problem of acting healthy, just express &amp; share, the doctor is good at digging, if you're shy again</t>
  </si>
  <si>
    <t>This clinic is located at the bottom level of block B</t>
  </si>
  <si>
    <t>Specialist Outpatient Medical Clinic</t>
  </si>
  <si>
    <t>Hospital Putrajaya, &lt;span class="street-address"&gt;Jalan P9&lt;/span&gt;, &lt;span class="extended-address"&gt;Presint 7&lt;/span&gt;, &lt;span class="postal-code"&gt;62000&lt;/span&gt; &lt;span class="locality"&gt;Putrajaya&lt;/span&gt;, &lt;span class="region"&gt;Wilayah Persekutuan Putrajaya&lt;/span&gt;, &lt;span class="country-name"&gt;Malaysia&lt;/span&gt;</t>
  </si>
  <si>
    <t>Arrived early to get parking lot nearest to hospital entrance. Three task to do today. Firstly is taking INR. Secondly is to defer appointment time at the Rehab to 11:00 am.However need to register first (half an hour before appointment time).Thirdly is to change appointment day at Orthopedic Clinic to another day because it clashes with appointment day at Eye Clinic at Shah Alam Hospital. Wahh.. so many ailments!   It's akin to a 6 series needing numerous check at the workshop.Putrajaya Hospital is moderate in terms of it's waiting time (compared to other government hospitals in Selangor). It's health care service is satisfactory although not to the standard and quality of Johns Hopkins University Hospital. I'd give it a 4 star rating.</t>
  </si>
  <si>
    <t>There are many specialist departments here, namely obstetrics and gynaecology, surgery, orthopaedic, medical, opthalmology, ENT, psychiatry, audiology, dental, imaging, rehabilitation and occupational therapy, endocrinology, physiotherapy and pharmacy.</t>
  </si>
  <si>
    <t>The Ear Nose and Throat (ENT) Specialist Clinic is one of the clinics within the premises of the Specialist Outpatient Medical Clinic, Putrajaya. They have professional and experienced doctors who can diagnose and advise you on your ENT problems. As it is a specialist clinic you need to bring a referral letter if you wish to obtain an appointment with a doctor at this clinic which has state of the art equipment. The Head of the Department, Datuk Dr Balwinder Singh is an experienced surgeon whose expertise on sleep apnoea puts patients at ease and who can explain delicate medical problems in an affable manner that you would understand. As a longstanding patient of this clinic I would not hesitate to recommend you if you have ear, nose and related conditions for treatment at this clinic.</t>
  </si>
  <si>
    <t>Very convenient hospital with friendly medical staffs except for parking lots.
Keep it up guys!</t>
  </si>
  <si>
    <t>Putrajaya Hospital</t>
  </si>
  <si>
    <t>&lt;span class="street-address"&gt;Jalan P9&lt;/span&gt;, &lt;span class="extended-address"&gt;Presint 7&lt;/span&gt;, &lt;span class="postal-code"&gt;62250&lt;/span&gt; &lt;span class="locality"&gt;Putrajaya&lt;/span&gt;, &lt;span class="region"&gt;Wilayah Persekutuan Putrajaya&lt;/span&gt;, &lt;span class="country-name"&gt;Malaysia&lt;/span&gt;</t>
  </si>
  <si>
    <t>Came here to accompany my brother in ED who got involved in an accident.  Waiting time is on par just like any other public hospitals (around 2 hours before a doctor could attend my brother).
Parking space is very limited there's nothing can be done.
Could be improved:
Cafeteria was so-so not so clean there was a lot of uncleaned tables and spillage near the drinks station. The toilets after the ED was in bad shape, some faucets was damaged too.
Good experience:
The hospital is quick with their diagnostic imaging, only have to wait for doctor to arrive for a diagnose.
Bad experience:
I was chased out by the security guards for simply waiting at a nearby seating area in front of ED. The reason was because it was solely for ED patients, but no prohibition signs or whatsoever was put on place. Where else can next of kin wait waiting for hours? squat in front of the ED entrance??  To make matters worse, right after after my brother was discharge from ED, his request for a simple discharge note was simply brushed off rudely by the doctor on duty (past 3pm shift change) , he said "you are just paying RM1! don't expect too much by requesting such things, who else would need such a note" my brother is a civil servant too and this is the best that a public doctor can do? such a disappointment tbh.</t>
  </si>
  <si>
    <t>Have been going to this hospital ever since 3 years ago, still 10/10 rating
the doctor,nurse,staff is professional and understanding
canteen food, toilet and everything is well maintained</t>
  </si>
  <si>
    <t>I was at the hospital this morning for my wife appointment, despite the high no, of patients for various reasons, I must say the entire staff, including the security guards, the front desk receptionists, the doctors, the staff at the pharmacy r, wonderful ppl, during their job as the best as they can, may Allah swt, bless them all, and here I send my thanks and gratitude to the entire hospital staff, and keep the good team spirit.</t>
  </si>
  <si>
    <t>The biggest regret in my life is sending my son to HOSPITAL PUTRAJAYA. I had lost my son due to medical negligence in this hospital. The irresponsible nurses and doctors did not take care him, in fact, they always ignored his request even when they have time for chitchatting. Their medical negligence caused the wound infection and it became festered. The big wound had tortured him every second until his heart stop beating. This is the unforgivable pain and lost for me and my family.</t>
  </si>
  <si>
    <t>Unfortunately, the worst experience ever! The emergency service was inferior. No proper waiting places, and patients are treated in a camp like an after war. I regret taking my very sick mom here, and I'm upset because my effort to take her for treatment has caused her sickness to worsen.
I regret it so much and am disappointed with the hospital management.</t>
  </si>
  <si>
    <t>Precint 11 Putrajaya Health Clinic</t>
  </si>
  <si>
    <t>Pangsapuri Zon 6B, &lt;span class="street-address"&gt;Lot B-C-00-U03, Jalan P11j&lt;/span&gt;, &lt;span class="extended-address"&gt;Presint 11&lt;/span&gt;, &lt;span class="postal-code"&gt;62300&lt;/span&gt; &lt;span class="locality"&gt;Putrajaya&lt;/span&gt;, &lt;span class="country-name"&gt;Malaysia&lt;/span&gt;</t>
  </si>
  <si>
    <t>Dr Chan... Very good.. Very understanding and very friendly</t>
  </si>
  <si>
    <t>Such a pleasant experience. Friendly and nice staff esp from the point nak msk clinic smpailah pharmacist 😊 oh ya, make sure make appointments online. app by 9,arrive by 8.20,before 9am dah settle</t>
  </si>
  <si>
    <t>Came for some documentations and liaised with Pn. Mastura. Staff are awesomely friendly.</t>
  </si>
  <si>
    <t>Good service and frendly staff..</t>
  </si>
  <si>
    <t>I nk share a little yea better sape² nk for an appointment near here have to be patient byk sbb what. Mcm this is his story, I made an online appointment for 8.30am..then in the system I wrote 30 minutes early from the morning..I arrived at 7.50am later..then at 9.30am I just called to check everything .then the staff he xyah ckp lah bad service. Most of it. I don't know what the problem is.</t>
  </si>
  <si>
    <t>CPC International</t>
  </si>
  <si>
    <t>Bandar Baru Bangi</t>
  </si>
  <si>
    <t>&lt;span class="street-address"&gt;76-1, Jalan 7/7a&lt;/span&gt;, &lt;span class="extended-address"&gt;Seksyen 7 Bandar Baru Bangi&lt;/span&gt;, &lt;span class="postal-code"&gt;43650&lt;/span&gt; &lt;span class="locality"&gt;Bandar Baru Bangi&lt;/span&gt;, &lt;span class="region"&gt;Selangor&lt;/span&gt;, &lt;span class="country-name"&gt;Malaysia&lt;/span&gt;</t>
  </si>
  <si>
    <t>Had our first and second session here so far for my child who is having difficulty in handling his emotions at times. But what i can say abt this center is their services are very pricey. First session is charged rm350 with a child counsellor and she went through a background history session. The 2nd session is for the diagnostic test which also charged rm350. Each session was abt 1 hr. The 3rd test will be about the test report which they will charge abt the same price. Still not had any therapy session but already charging us abt 1k.</t>
  </si>
  <si>
    <t>Klinik Zubir Sdn. Bhd.</t>
  </si>
  <si>
    <t>&lt;span class="street-address"&gt;10-GF, Jalan 15/1e&lt;/span&gt;, &lt;span class="extended-address"&gt;Seksyen 15&lt;/span&gt;, &lt;span class="postal-code"&gt;43650&lt;/span&gt; &lt;span class="locality"&gt;Bandar Baru Bangi&lt;/span&gt;, &lt;span class="region"&gt;Selangor&lt;/span&gt;, &lt;span class="country-name"&gt;Malaysia&lt;/span&gt;</t>
  </si>
  <si>
    <t>Doesn't follow timetable, the klinik is always closed. Even if open no doctor and closed from inside. The klinik itself looks so scary no renovation.</t>
  </si>
  <si>
    <t>Dr. Zubir is always ready to listen and explain further for better comprehension. Have been going to Dr Zubir way years back till now</t>
  </si>
  <si>
    <t>Dr Zubir is a friendly and emphatic Dr and one of the best GP in town. I only went for a simple medical check up but he went to great lengths to explain the different types of test and whether it's useful or not to me. Recommended. Staffs are friendly as well.</t>
  </si>
  <si>
    <t>I went there due to allergic dermatitis and Dr. Zubir really took time to understand my condition and explained on the possible causes and the treatment. 2 days after the treatment and I can see my skin condition has improved a lot.</t>
  </si>
  <si>
    <t>Doc is super nice. A young doctor and very polite. But he prescribed me cough syrup for children...</t>
  </si>
  <si>
    <t>Poliklinik An-Nisa' Cyberjaya</t>
  </si>
  <si>
    <t>Cyberjaya</t>
  </si>
  <si>
    <t>42 g, biz avenue neocyber, lingkaran cyberpoint barat,, &lt;span class="extended-address"&gt;Cyberjaya&lt;/span&gt;, &lt;span class="postal-code"&gt;63000&lt;/span&gt; &lt;span class="locality"&gt;Cyberjaya&lt;/span&gt;, &lt;span class="region"&gt;Selangor&lt;/span&gt;, &lt;span class="country-name"&gt;Malaysia&lt;/span&gt;</t>
  </si>
  <si>
    <t>I was well treated, a big thank you to doctor and nurses.</t>
  </si>
  <si>
    <t>Clinic has changed its name to klinik dermissa cyberjaya.</t>
  </si>
  <si>
    <t>my son went for circumcision (khatan) and Dr. Afiq is very professional and patiently explaining the after-care, etc. The nurses also very friendly.
Thank you very much!</t>
  </si>
  <si>
    <t>Agree with others said SARCASTIC male doctor. Been there because of migraine once / fever once.
I went there and expect for female doctor, but got the same MALE doctor yang 'acah2' sangat. Annoying!!!
Prefer klinik Azhar dan rakan-rakan nearby there.</t>
  </si>
  <si>
    <t>We had Covid-19 Test here with reasonable price. Thank you Dr &amp; Team</t>
  </si>
  <si>
    <t>BravuraMind</t>
  </si>
  <si>
    <t>Subang Jaya</t>
  </si>
  <si>
    <t>&lt;span class="street-address"&gt;11-1, Jalan Putra Mahkota 7/6c&lt;/span&gt;, &lt;span class="extended-address"&gt;Putra Heights&lt;/span&gt;, &lt;span class="postal-code"&gt;47650&lt;/span&gt; &lt;span class="locality"&gt;Subang Jaya&lt;/span&gt;, &lt;span class="region"&gt;Selangor&lt;/span&gt;, &lt;span class="country-name"&gt;Malaysia&lt;/span&gt;</t>
  </si>
  <si>
    <t>The therapist assigned is very professional and patient. They provides career coaching too at cheaper rate. When i compare their services with others, this clinic offers really affordable rates. For those looking for therapy and career coaching, can ask for Dr Ateff. Recommended professionals.</t>
  </si>
  <si>
    <t>Thank you Dr Ateff, our counsellor. We went to see him when we had marital problems a month ago, we were almost divorce. Dr Ateff analyzed our problems and guided us with solutions. And today, my wife and I found back the feeling of the first time we fall in love.</t>
  </si>
  <si>
    <t>Dr Ateff and Mr Hakim were helpful and very professional. They remind client days prior to appointment date. Highly recommended for those seeking therapist, group counselling such as firms or companies looking for speaker and anyone needing help. They cater for organisations, individuals, and married couple. Well trained clinical psychologist and counsellors. Thank you BravuraMind. You change how we look at the world and work.</t>
  </si>
  <si>
    <t>This center is very warm welcoming and the staff and psychologists available are really great and patient. I would recommend this place to anyone looking to improve their mental health state. They are reasonably priced for students as well as all ages are welcome for their services.</t>
  </si>
  <si>
    <t>Very happy to recommend this psychology, therapy &amp; counselling centre. The place is beautifully set up for therapy needs and conveniently located, and my art therapy session with Dr Ateff was really healing. I definitely recommend Dr Ateff’s services as well for his experience and expertise.</t>
  </si>
  <si>
    <t>Psychalife Consultant</t>
  </si>
  <si>
    <t>C-4-1,Aman Height Condominium, &lt;span class="extended-address"&gt;Taman Bukit Serdang&lt;/span&gt;, &lt;span class="postal-code"&gt;43300&lt;/span&gt; &lt;span class="locality"&gt;Seri Kembangan&lt;/span&gt;, &lt;span class="region"&gt;Selangor&lt;/span&gt;, &lt;span class="country-name"&gt;Malaysia&lt;/span&gt;</t>
  </si>
  <si>
    <t>When I did my session first session with Summer, I express how I felt about my past events, walking out from it, wishing to cleansed from it and etc. She point out a feeling I have been avoiding, and it was true. I learnt not to blame myself for what happened after the session with her is liberating.
Her technique and recommendation to cleanse my energy, her recommendation of supplementations helped me along the way. I still have a homework to do before continuing sessions with her, still need to process the trauma but I'm looking forward to this healing journey.
Thank You Summer... ^ ^</t>
  </si>
  <si>
    <t>Before starting the healing session with "song bowl" , a very detailed one to one communication will be brought out between the master and the "patient" in order to know more about the daily lifestyle and routine ,which is directly related to the healing session. After that the master will start to explain about the "song bowl" in depth , anyway you have to believe it first before imbibe the new knowledge. It is vital to have the logic to know what is actually going on and how it affects us ,so be patient with the one to one talking session. Once the started the healing session, relax yourself and just follow every instructions that given by the master, all you need to do is to enjoy the process and live at the moment. As for me, this session is pretty helpful to me, especially when the master analyse your current condition mentally and physically after the healing session , somehow the master will provide tips and solutions to help improve some of the conditions . Strongly recommend to give a try if there is an opportunity, and for me, I will follow up and continue joining the coming song bowl healing sessions. Deserved a FULL STAR RATINGS. THANKS SO MUCH.</t>
  </si>
  <si>
    <t>For those who seeking a way to calm your self or even heal your self, here’s is the best way that I can found in town, all the best.</t>
  </si>
  <si>
    <t>Thank you Teacher Summer for your guidance. I have a deeper understanding of myself and learn to get along with others. The anxiety and tension in life have also been reduced.</t>
  </si>
  <si>
    <t>After more than a month of consultation, I feel that this is a great experience! Teacher Summer listens patiently, and provides assistance and guidance based on personal physical and psychological conditions, and gradually improves life from living habits and eating habits.</t>
  </si>
  <si>
    <t>Enrich Counselling &amp; Therapy Centre</t>
  </si>
  <si>
    <t>3Rd Floor, &lt;span class="street-address"&gt;17-3, Jalan Puteri 1/6&lt;/span&gt;, &lt;span class="extended-address"&gt;Bandar Puteri&lt;/span&gt;, &lt;span class="postal-code"&gt;47100&lt;/span&gt; &lt;span class="locality"&gt;Puchong&lt;/span&gt;, &lt;span class="region"&gt;Selangor&lt;/span&gt;, &lt;span class="country-name"&gt;Malaysia&lt;/span&gt;</t>
  </si>
  <si>
    <t>Best service ever!!!</t>
  </si>
  <si>
    <t>Ding Psychology Centre</t>
  </si>
  <si>
    <t>&lt;span class="street-address"&gt;No 19-B, Jalan SS 21/56b&lt;/span&gt;, &lt;span class="extended-address"&gt;Damansara Utama&lt;/span&gt;, &lt;span class="postal-code"&gt;47400&lt;/span&gt; &lt;span class="locality"&gt;Petaling Jaya&lt;/span&gt;, &lt;span class="region"&gt;Selangor&lt;/span&gt;, &lt;span class="country-name"&gt;Malaysia&lt;/span&gt;</t>
  </si>
  <si>
    <t>Charged RM350 per hour total RM1050 for 3 hours chat with us without a solution. Gives to written report but just verbal diagnose without an option to seek for alternative help but only to commit more therapy based on the exorbitant fees.
Don't expect the care of a doctor but arrogance.</t>
  </si>
  <si>
    <t>The professional services provided by experienced specialists are skillful at solving problems. I can see the team has more individuals who are high visibility experts in their field. They specialize in serving people of the common characteristic - the kids with dyslexia issues.
The dyslexia lessons provided are so helpful and children can improve face-to-face interaction at the same time learning new knowledge.</t>
  </si>
  <si>
    <t>This centre offers good psychological services. The psychologist is very experience.</t>
  </si>
  <si>
    <t>Dont bother making an appointment to see Ms Ding.  Have to wait 2-3 months for an appointment and then she will cancel the week before!!!</t>
  </si>
  <si>
    <t>Experienced psychologist, comfortable environment and well-mannered staff</t>
  </si>
  <si>
    <t>WQ Park Bangi | Health &amp; Rehabilitation Centre</t>
  </si>
  <si>
    <t>Bangi</t>
  </si>
  <si>
    <t>&lt;span class="street-address"&gt;21, Jln Puteri 2A/1&lt;/span&gt;, &lt;span class="extended-address"&gt;Bandar Puteri&lt;/span&gt;, &lt;span class="postal-code"&gt;43000&lt;/span&gt; &lt;span class="locality"&gt;Bangi&lt;/span&gt;, &lt;span class="region"&gt;Selangor&lt;/span&gt;, &lt;span class="country-name"&gt;Malaysia&lt;/span&gt;</t>
  </si>
  <si>
    <t>The place setting very relevant for kids in the spectrum.
The therapist very good, skillful, almost there in terms of breaking up the deficits.
The only consultation with therapist is thru verbal on what is the activities during session and the progress.
Well perhaps parents could have writing report on quaterly basis on what is the  the programme design for kids. Then we can track the progress,
Just my two cents and then we know the goal to be achieved by kids.</t>
  </si>
  <si>
    <t>The service is good with good experiences Therapist
But frustated with the facilities not well organize for parents/guardian whom send and waiting for their children...no table space for those parent need do their job (wfa mode) while waiting for their kids
They have it before but recently the space has been taken out without any reason. Why? 😏</t>
  </si>
  <si>
    <t>Highly qualified therapist and interventionist. Highly recommended</t>
  </si>
  <si>
    <t>Jabatan Psikiatri</t>
  </si>
  <si>
    <t>Serdang</t>
  </si>
  <si>
    <t>&lt;span class="postal-code"&gt;43400&lt;/span&gt; &lt;span class="locality"&gt;Serdang&lt;/span&gt;, &lt;span class="region"&gt;Selangor&lt;/span&gt;, &lt;span class="country-name"&gt;Malaysia&lt;/span&gt;</t>
  </si>
  <si>
    <t>So far I got the best treatment here. Doctor and nurses at here is so lovely and nice! Glad that I come here to seek for help.</t>
  </si>
  <si>
    <t>At least not yet. Let's call to inquire, he'll give us 10 min. So when the noise is too long, it drives us back many patients to serve first. If you want to tell them to call back in the afternoon it will be fun. Don't know why he asked to hold. Angry plaques when the client is angry about the delay. Common sense = 0%</t>
  </si>
  <si>
    <t>Klinik Alam Medic</t>
  </si>
  <si>
    <t>&lt;span class="street-address"&gt;26, Jalan Putra Mahkota 7/8e&lt;/span&gt;, &lt;span class="extended-address"&gt;Putra Heights&lt;/span&gt;, &lt;span class="postal-code"&gt;40400&lt;/span&gt; &lt;span class="locality"&gt;Subang Jaya&lt;/span&gt;, &lt;span class="region"&gt;Selangor&lt;/span&gt;, &lt;span class="country-name"&gt;Malaysia&lt;/span&gt;</t>
  </si>
  <si>
    <t>best doctor i've ever known. Dr. Narinder has been my doctor ever since i was a child.</t>
  </si>
  <si>
    <t>Dr Narinder - a very good doctor that goes the extra mile in attending to patients.  Gives very good advice.  She will definitely becomes my family doctor from now.</t>
  </si>
  <si>
    <t>service very slow &amp; the doctor not very helpful, she said my illness not serious at all but in fact i’m facing this pain around 1 week 😔 so disappointed.</t>
  </si>
  <si>
    <t>Dr Narinder - a very good doctor that goes the extra mile in attending to patients. Today we went for vaccination she treated us in very kind manner  Gives very good advice.
Thank you doctor Dr Narinder 😁😁😁😎😎</t>
  </si>
  <si>
    <t>Went for my jab today as I received a vaccination appointment at 4pm.
When I arrived there, I was relieved to see the clinic was not crowded (only 3 patients waiting) and they adhered to the SOP by sitting more than 3 meters away from each other.
To be honest, I was in awe. The nurses and doctor were really quick and efficient in doing their work. The duration of the whole process, from registering my name, checking my blood pressure, getting my vaccine and waiting during the 15 min observation period, it only took 30 mins in total!
Dr Narinder, a truly skilled, professional and caring doctor. Before injecting the vaccine, she adhered to the protocol strictly. She made sure I did not have any health complications/allergies, showed me the vaccine bottle as well as explaining the side effects that might arise after vaccination thoroughly. More importantly, she showed me the syringe containing the vaccine before and after the jab to give me assurance that she had done her job. During the 15 min observation period, the doctor went out of her way and check on each patient one by one (including me) just to ensure we are doing fine.
All in all, I’m just glad my first vaccination experience was wonderful and it is all thanks to the hardworking nurses and Dr. Narinder in Klinik Alam Medic! I sincerely hope more doctors in private clinics will also be given the chance to be PPV as well as more vaccines will be given to the current existing private clinic as PPV to speed up the vaccination rate. It is so much more convenient and safer compared to other big PPV centres which are usually crowded due to long queue. Can’t wait to get my second dose of vaccine here soon!</t>
  </si>
  <si>
    <t>Hospital Pengajar Universiti Putra Malaysia(HPUPM)</t>
  </si>
  <si>
    <t>&lt;span class="street-address"&gt;Persiaran Mardi - Upm&lt;/span&gt;, &lt;span class="postal-code"&gt;43400&lt;/span&gt; &lt;span class="locality"&gt;Serdang&lt;/span&gt;, &lt;span class="region"&gt;Selangor&lt;/span&gt;, &lt;span class="country-name"&gt;Malaysia&lt;/span&gt;</t>
  </si>
  <si>
    <t>I ve to ortho. Bring my dad. Our appointment was set at 10.45. They segreagate the appointment time from 8 -9, 9-10, and 10 -11. It has been 12 oclock. The 9-11 session is not yet finish. The nurses or whoever in charge should do a better job in arranging patient appointment. No point u lump everyone in one day and end up let everybody wait for a long time. Very not much productivity from waiting. Make clinik day frequent. Dont lump people altogether in one day. Bila tanya kaunter encik kena bersabar.. ye kena bersabar but this is not the first time. Wasting too much people time. If u dont have enough doctor, reschdule, set a different date. Your arrangment is bad. Ortho clinic is full like sardine can.</t>
  </si>
  <si>
    <t>Wife admitted to HPUPM under orthopaedic specialist Dr Hazery, Dr Abbas &amp; Dr Khairil Anwar, for PID aka slipped disc. Good experience from emergency dept visit at 3am in morning till discharge after many days of hospitalizations. New hospital, spacious ward, less crowded, can use GL if govt servant, equipped with a new MRI machine which is very nice (better than some private hospitals in klang valley tbh). Thank you &amp; keep up the good work!</t>
  </si>
  <si>
    <t>Since the hospital is relatively new, the place, facilities, furnitures etc are still looking new and clean. Less crowded here compared to other govt/semi-government hospitals. Parking space is not a problem here. There is also cafe and mini mart, or you can also order food delivery and pick up at the main lobby. They have 24hrs emergency room and their specialty is stroke treatment. The service from the doctors and staff is top notch. There are also other specialists here. Bear in mind though, that this is a teaching hospital, so be prepared to experience being asked the same questions by 4-5 different student doctors, one after another.</t>
  </si>
  <si>
    <t>This is not a semi government hospital. No money canot come Bcz everything is about the money. Ths hospital is for rich people only. Not all the dr here friendly. Some are so ego! Thy nt event like to answer the question u request and make and excuse.. vy baf</t>
  </si>
  <si>
    <t>Easy parking. Clean, good &amp; modern facilities.</t>
  </si>
  <si>
    <t>Qualitas SV Care Clinic Cyberjaya 24 hours</t>
  </si>
  <si>
    <t>No 2-G, Nadayu Square, &lt;span class="extended-address"&gt;Persiaran Bestari&lt;/span&gt;, &lt;span class="postal-code"&gt;63000&lt;/span&gt; &lt;span class="locality"&gt;Cyberjaya&lt;/span&gt;, &lt;span class="region"&gt;Selangor&lt;/span&gt;, &lt;span class="country-name"&gt;Malaysia&lt;/span&gt;</t>
  </si>
  <si>
    <t>I recently visited the clinic for my annual health screening and I was pleasantly surprised by how efficient the process went as my previous experience at a reputable hospital was a put off by the long waiting time. Dr Sujith was lovely to speak with during my appointment. He combines personal touch and care for his patient, which I hardly come across these days. My experience did not feel rushed at any point as he took time to go through my medical report. The nurse who attended to me was also pleasant. The clinic is spacious, comfortable and provides a range of services. Overall, I'm glad I chose this clinic and I would recommend to anyone.</t>
  </si>
  <si>
    <t>What is the point of stating 24 hours if you guys sleeping inside anyway? Here I am 5 am in the morning with my sick child. Calling at the door and no one is answering.. i called on the phone also no one pick up.. why sleep in the clinic? Go home la everybody.. sleep with your bed and fluffy pillows.. why trouble yourself putting 24 hours sign?</t>
  </si>
  <si>
    <t>I did go here last Friday. The place seems comfortable do u wanna know why i give one star review? The reason is… i was sick &amp; have fever, i talk to the doc about my situation and guess what, she says im not having fever or nothing! I refuse to listen to her explanation. After 10 minutes like that, I received my medicine ( this only after I request to get it okay!) then after reach home, my fever got very bad… really bad… i have my hard time to handling this, its because the doc really not checking my sickness very carefully. So this would be my last time going here . Sorry but this is true. I write this reviews after my body become more healthy.</t>
  </si>
  <si>
    <t>Great experience as a first timer. The services was amazing and the staff are very friendly and professional.
More important enough parking lot.</t>
  </si>
  <si>
    <t>All the doctor's are recommended..
Except :
1 - Staff - cashier and front desk are truly rude. 0 level brain.
2 - Waiting for medicine 30mins after doctor consultation??
3 - I suggest u check your staff well. Get a humble one and human mentality.</t>
  </si>
  <si>
    <t>Cawangan Kawalan Amalan Perubatan Swasta</t>
  </si>
  <si>
    <t>Aras 3, Blok E1, Parcel E, Pusat Pentadbiran Kerajaan Persekutuan, &lt;span class="extended-address"&gt;Presint 1&lt;/span&gt;, &lt;span class="postal-code"&gt;62590&lt;/span&gt; &lt;span class="locality"&gt;Putrajaya&lt;/span&gt;, &lt;span class="country-name"&gt;Malaysia&lt;/span&gt;</t>
  </si>
  <si>
    <t>This place deserves negative star. They don't provide proper parking for visitors. Nearest insufficient paid parking area found is about 8 minutes walk away. You get a spot if you're lucky. Though they prepared two lanes in the road but they blocked almost everywhere of the whole complex leaving enough space for a car to pass by. Don't understand their intention of blocking the passage for clearer traffic? They don't provide enough passes for visitors.</t>
  </si>
  <si>
    <t>Useless. Inefficient. Lousy communication. You guys don’t have KPI ke?</t>
  </si>
  <si>
    <t>Cases of missing submitted documents and applications continue to recur. Hope can improve and act responsibly.</t>
  </si>
  <si>
    <t>Dr Faridah from CKAPS is really helpful, she always listen to our problems patiently and provide clear explanation to clear our doubts. Moreover, she gives good guidance to solve the problems. A good example for all government officer, always there to help the public.</t>
  </si>
  <si>
    <t>This is directing to ACC department. A DR received the call at 835am. I was explaining the situation but she was so impatience and tell me “just tell what is the questions?”? How do you justify if you do not know the situation? And also she says i thought i have answer your question that day? Excuse me? Dod you even listen to my question?!
I wonder if this happen to the patients.</t>
  </si>
  <si>
    <t>Klinik Bandar Puteri</t>
  </si>
  <si>
    <t>LPC-GF, &lt;span class="street-address"&gt;16, Jalan Puteri 7/13&lt;/span&gt;, &lt;span class="extended-address"&gt;Bandar Puteri&lt;/span&gt;, &lt;span class="postal-code"&gt;47100&lt;/span&gt; &lt;span class="locality"&gt;Puchong&lt;/span&gt;, &lt;span class="region"&gt;Selangor&lt;/span&gt;, &lt;span class="country-name"&gt;Malaysia&lt;/span&gt;</t>
  </si>
  <si>
    <t>Dr Darren is professional, prompt and would not recommend unnecessary medication and treatment. Been doing my travelling pcr tests with him, the process was gentle. Clinic is clean and new. Service from the nurse and front desk staff is very good.</t>
  </si>
  <si>
    <t>Only been here a few times so far but doctor is very patient and quite willing to take the time to explain his diagnosis. Even better, the clinic charges are quite reasonable, I saw other clinics charge RM60 more for RT-PCR tests than this clinic.</t>
  </si>
  <si>
    <t>Overall service consider good. Kindly recommended. 😊 The doctor is friendly....</t>
  </si>
  <si>
    <t>Loveeee the doctor and the staff! Reasonable price as well compare to other clinic in this area!</t>
  </si>
  <si>
    <t>Yes, this clinic is indeed live to its name. I just met Dr Darren, a young doctor but very caring and patience, telling you your problem and how serious it is.
Due to my severe back pain, I told him I need a letter of recommendation to government hospital and he written two letters for me to see the Orthopedic and MOPD doctor. The price is very affordable.
Dr Darren, thank you, you are the best!!
Keep it up!!</t>
  </si>
  <si>
    <t>Poliklinik UKM Kesihatan</t>
  </si>
  <si>
    <t>Kajang</t>
  </si>
  <si>
    <t>&lt;span class="street-address"&gt;40, Jalan Bangi Avenue 1/8&lt;/span&gt;, &lt;span class="extended-address"&gt;Bangi Avenue&lt;/span&gt;, &lt;span class="postal-code"&gt;43000&lt;/span&gt; &lt;span class="locality"&gt;Kajang&lt;/span&gt;, &lt;span class="region"&gt;Selangor&lt;/span&gt;, &lt;span class="country-name"&gt;Malaysia&lt;/span&gt;</t>
  </si>
  <si>
    <t>Nice medical practitioners.</t>
  </si>
  <si>
    <t>Alhamdulillah. Sy likes the female doct on duty. My son took the Influenza vaccine today and the doctor was very gentle and careful when he wanted to prick my son. Thanks doct.</t>
  </si>
  <si>
    <t>Dr. woman in the morning is not good at treating, the patient in pain is made stupid &amp; busy gossiping!</t>
  </si>
  <si>
    <t>Not satisfied with the price .. why add five ringgit here to buy medicine only ?? And ckp every time you come here add 5 ringgit, why do you want to charge until it's like that ..other health clinics charge 1 ringgit at most, I see a doctor first time it's 5 ringgit then it's free, I don't even pay a penny here..I want to eat People's money, you know</t>
  </si>
  <si>
    <t>Bring my dad to get the third shot of the vaccine. There are some questions to ask the doctor, because we don’t listen to and speak Malay. Dr. Nurshaxxxx xxx Salim said that we must be able to speak in Malaysia and go back to China if we don’t speak. I heard that I was angry, if we hadn't come to get the vaccine, we would have cursed it a long time ago.</t>
  </si>
  <si>
    <t>Befrienders KL</t>
  </si>
  <si>
    <t>The Befrienders, &lt;span class="street-address"&gt;95, Jalan Templer&lt;/span&gt;, &lt;span class="extended-address"&gt;Pjs 7&lt;/span&gt;, &lt;span class="postal-code"&gt;46000&lt;/span&gt; &lt;span class="locality"&gt;Petaling Jaya&lt;/span&gt;, &lt;span class="region"&gt;Selangor&lt;/span&gt;, &lt;span class="country-name"&gt;Malaysia&lt;/span&gt;</t>
  </si>
  <si>
    <t>Carmen's a good listener, thanks a lot for helping me out. Appreciate it:)</t>
  </si>
  <si>
    <t>After tried to call them several time, there was someone finally picked up the call. I was feeling really down at 5 am and I couldn’t sleep at all. And i decided to call them for the first time. Big thanks to the admin named Sri. She was really a good listener and helpful. She helped me to feel better after crying for hours. I wish i can give 100 stars to this review. Even though it takes time to call them but guys, they will pick up and they are really good platform when you feel lonely. Once again thank you miss Sri :)</t>
  </si>
  <si>
    <t>Thank you for these helpful services in this difficult time</t>
  </si>
  <si>
    <t>I need help..please..answer me..please
...im begging..</t>
  </si>
  <si>
    <t>I write this review because I did not have the chance to say thank you since the call was interrupted. Thank you very much to that one kind soul who answered my calls tonight. I feel so much better talking to someone who put my words so well, who tried to put herself in my shoes. I’m glad I decided to call. Thank you for telling me something that I’ve been longing to hear. Thank you very much ❤️ It means the world to me 🌙</t>
  </si>
  <si>
    <t>Klinik Selva - Bandar Puteri 1</t>
  </si>
  <si>
    <t>&lt;span class="street-address"&gt;No. 18, Jalan Puteri 1/1&lt;/span&gt;, &lt;span class="extended-address"&gt;Bandar Puteri&lt;/span&gt;, &lt;span class="postal-code"&gt;47100&lt;/span&gt; &lt;span class="locality"&gt;Puchong&lt;/span&gt;, &lt;span class="region"&gt;Selangor&lt;/span&gt;, &lt;span class="country-name"&gt;Malaysia&lt;/span&gt;</t>
  </si>
  <si>
    <t>Had a very good experience ..the staff was very friendly and helpful . The staff Ms. Malla was  professional and she  treated me very well.. I'm very happy with their service. ✌</t>
  </si>
  <si>
    <t>Happy with the service. Been many timea never disappointed.</t>
  </si>
  <si>
    <t>Dr Yamuna is good doctor  as she really asked and checked the patient throughly before she determine on the root caused of sickness.
Thank you her once again.
Jimmy Ong.</t>
  </si>
  <si>
    <t>The doctor really lansi and rude. The PCR test was also priced at RM250, far higher than other much better clinics which all charge below RM200. Highly likely that treatment here would cost a lot more than other clinics. Puchong is full of clinics, just go to another one. You'll regret coming to this one.</t>
  </si>
  <si>
    <t>all my family was tested PCR in tun shin hospital was Positive!
my result was test in this clinic was RM145 in 12hrs result WhatsApps show Covit not detected - Negative!
so i test again with test kit still show positive!
then go other place do at RTK show positive!
(( they have no doctor support to do swab test and no PPE dress, no wear mask while no ppl walk in, very disappointed! Not recommended go this lousy place do any test or see doctor! )) DONT EVENT THINK OF ASK FOR REFUND OR TEST AGAIN!</t>
  </si>
  <si>
    <t>Klinik Orthopedik Hospital Serdang</t>
  </si>
  <si>
    <t>Friendly staff. crowded with patients. First visit RM100. Registered at 10am, seen Doc at 12.30pm. Suggest they put up a screen monitor just to be able to see queue number at the main lobby as there are many more seats there.</t>
  </si>
  <si>
    <t>Call the orthopedic department many times to ask about the appointment but did not answer ...</t>
  </si>
  <si>
    <t>Kol ortho part many times for the question about the appointment .. a piece of dust is lifted .. !!</t>
  </si>
  <si>
    <t>please do not review slow service.
Doctors and medical assistants here work hard to treat you. their system is based on the patient's category with their specialist doctor. if your number is too long you may try to ask your medical assistant at the front desk. as all who wait is a patient. so be patient. thank you hospital Good luck and the quality of service is improving over time.</t>
  </si>
  <si>
    <t>Klinik Mediviron Kota Warisan, Sepang</t>
  </si>
  <si>
    <t>Sepang</t>
  </si>
  <si>
    <t>No 75-G, KIP Warisan, &lt;span class="street-address"&gt;Jln Warisan Sentral 1&lt;/span&gt;, &lt;span class="extended-address"&gt;Kota Warisan&lt;/span&gt;, &lt;span class="postal-code"&gt;43900&lt;/span&gt; &lt;span class="locality"&gt;Sepang&lt;/span&gt;, &lt;span class="region"&gt;Selangor&lt;/span&gt;, &lt;span class="country-name"&gt;Malaysia&lt;/span&gt;</t>
  </si>
  <si>
    <t>1. Staff were rude. You could have done better, especially when patient/customer come and ask any info on the clinic services.
2. Doctor is ok. But don't be shock if the consultation took only like less than 3 minutes.
3. Wonder how much they charged for consultation as the receipt didn't mentioned the sub service we were charged for.</t>
  </si>
  <si>
    <t>Worst clinic ever. Staff rude, no soft skill, bercakap dgn tangan peluk tubuh. Talk like customer doesnt have money. Doctor pon kena bayar gaji tapi act macam klinik dia punya. Really bad for enquiries, nak dapatkn rawatan or etc. If youre the owner. Pls la replace ur staff with the one that have qualification and willing to work. From reception to the doctor, is straight bad.. Bayar mahal2 but still act mcm customer have no value. Go get another clinic that value customer more. 🤡🤡</t>
  </si>
  <si>
    <t>The staff are not well inform! If you have services to offer please ensure you have a knowledge about it..or else please don't include in your services ! You are look silly when blabbering about services that are not aware about!! Clueless!</t>
  </si>
  <si>
    <t>Dr Ahmad is good, and the facilities are good too</t>
  </si>
  <si>
    <t>Very bad service. Never come again.</t>
  </si>
  <si>
    <t>The Mind Hub, Malaysian Mental Health Association</t>
  </si>
  <si>
    <t>TTDI Plaza, Block A Unit 2, &lt;span class="street-address"&gt;8, Jalan Wan Kadir 3&lt;/span&gt;, &lt;span class="extended-address"&gt;Taman Tun Dr Ismail&lt;/span&gt;, &lt;span class="postal-code"&gt;60000&lt;/span&gt; &lt;span class="locality"&gt;Kuala Lumpur&lt;/span&gt;, &lt;span class="region"&gt;Wilayah Persekutuan Kuala Lumpur&lt;/span&gt;, &lt;span class="country-name"&gt;Malaysia&lt;/span&gt;</t>
  </si>
  <si>
    <t>Office quite small, some of the therapy rooms are not sound proof, so you can hear what they are talking from outside waiting area. Expensive parking., just bout 2 hours cost bout RM12.</t>
  </si>
  <si>
    <t>Great services. Might wanna plan your logistics there, packed public parking and expensive indoor private parking. Best if you can take the MRT. Just stop at "Taman Tun Dr Ismail" station and it's a 3 minute walk over to Plaza TTDI</t>
  </si>
  <si>
    <t>Poliklinik South City</t>
  </si>
  <si>
    <t>G-55, GROUND FLOOR, South City Plaza, &lt;span class="street-address"&gt;Persiaran Serdang Perdana&lt;/span&gt;, &lt;span class="extended-address"&gt;Taman Serdang Perdana&lt;/span&gt;, &lt;span class="postal-code"&gt;43300&lt;/span&gt; &lt;span class="locality"&gt;Seri Kembangan&lt;/span&gt;, &lt;span class="region"&gt;Selangor&lt;/span&gt;, &lt;span class="country-name"&gt;Malaysia&lt;/span&gt;</t>
  </si>
  <si>
    <t>An amazing experience. Their time management is amazing. They tell you your results will come out at 7pm, trust me, just open your phone at 6:59pm. Very professional</t>
  </si>
  <si>
    <t>Exceptional services when it comes to Covid19 vaccination program. Ultra friendly and pro-active. Both of my boosters are done here via backup list.
Parking is ok and the current location inside the mall is not bad too! Hop over if you have any businesses for them!</t>
  </si>
  <si>
    <t>Good service, the staffs are friendly and kind to he patients. Overall good and satisfied service. Highly recommended clinic are Serdang Perdana</t>
  </si>
  <si>
    <t>Went for PCR test for my 5 yr daughter... Service is efficient and timely. The staff are welcoming and willing to guide appropriately.</t>
  </si>
  <si>
    <t>I went there by public transport so I went to the clinic first and the healthcare worker led me to the car park (you can straight walk in to the car park). The staff was helpful and professional
Prepare cash rm180/ can online transfer on the spot
I did the test around 9am and got my result before 9pm! Efficient! Negative 🙏🏻🙏🏻 Finally can sleep well</t>
  </si>
  <si>
    <t>Subang Jaya Medical Centre (SJMC)</t>
  </si>
  <si>
    <t>&lt;span class="street-address"&gt;No. 1, Jalan SS12/1A&lt;/span&gt;, &lt;span class="extended-address"&gt;Ss 12&lt;/span&gt;, &lt;span class="postal-code"&gt;47500&lt;/span&gt; &lt;span class="locality"&gt;Subang Jaya&lt;/span&gt;, &lt;span class="region"&gt;Selangor&lt;/span&gt;, &lt;span class="country-name"&gt;Malaysia&lt;/span&gt;</t>
  </si>
  <si>
    <t>Shout out to Sara at the Imaging Center, Ramsey Subang Medical Center, for her caring and understanding approach to taking care of my very anxious 104 year old mother yesterday 23rd March 2022 during the CT scan. Her caring approach,  taking time to comfort my mother is deeply appreciated and  this has not gone unnoticed. Thank you Sara.</t>
  </si>
  <si>
    <t>Doctor appointment at 10am, and rescheduled to 11am due to doctor is having an operation. Then at 11am, was told by the nurse that the operation is took longer than is expected, so we went to nearby Starbucks and wait. 12.30pm received call from the nurse that doctor operation is still going on, and asked us to wait longer. Finally 1.30pm nurse called us that the doctor operation is done, and is able to meet with us. BUT we waited outside the doctor clinic from 1.30pm until 3pm, and still didn’t see the doctor. The nurse just keep telling us that the doctor will be available to meet us SOON, please wait. So what is the point of making appointment upfront if the doctor is just going to leave us waiting forever? I can understand that doctor might have urgent operation sometime, but how about the wait outside of his clinic after he summon us? Unprofessional &amp; unacceptable.</t>
  </si>
  <si>
    <t>No communication among other departments, I was informed by the nurse 8AM to take an ultrasound. After arriving to the ultrasound department, the nurse told me the doctor will be available on 930AM. Okay, it's fine, I waited until 10:45am then only start taking ultrasound. So can pay me back my 2.5 hours just to do a ultrasound? The bladders have to be full only can do ultrasound, how long do you want me to hold?</t>
  </si>
  <si>
    <t>Well recommended hospital and services in those years. Recently notice the front desk are short assistance to serve the patients. Always the front desk not at the place and patient have to wait for quite sometimes. Patient have to put the registration form on the desk without assistance and without any waiting time to be informed. Please observe the clinics at 7th floor to ensure at least 2 person in the front desk. Thank You!</t>
  </si>
  <si>
    <t>Service was pretty good/okay, very long waiting time but being born here, and had my dad treated last week. Nurses were very kind and helpful especially the one who assisted my dad. ☺👍</t>
  </si>
  <si>
    <t>Sultan Haji Ahmad Shah Hospital</t>
  </si>
  <si>
    <t>Temerloh</t>
  </si>
  <si>
    <t>&lt;span class="street-address"&gt;Jalan Maran&lt;/span&gt;, &lt;span class="postal-code"&gt;28000&lt;/span&gt; &lt;span class="locality"&gt;Temerloh&lt;/span&gt;, &lt;span class="region"&gt;Pahang&lt;/span&gt;, &lt;span class="country-name"&gt;Malaysia&lt;/span&gt;</t>
  </si>
  <si>
    <t>Being a public hospital, you could not possibly expect a 5 star facilities and services. Maybe feeling underpaid, under-recognized, overworked and overwhelmed make SOME of the staff act/behave the way they do. Hopefully the younger generation staff will not be JADED as their seniors - remember, you are in a delicate profession. Only God will reward you for your accountability, resilience and patience in dealing with the patients; so,  while waiting for that divine reward, keep your calm and kindness always in check. Good luck to all public hospital staff. Keep your heart BIG.</t>
  </si>
  <si>
    <t>service quite good, wards are clean. plenty of parking but still not enough.</t>
  </si>
  <si>
    <t>worst hospital ever ! not recommended</t>
  </si>
  <si>
    <t>The hospital is clean and look like new even though it has apparently been in service for quite some time. The guard really take care of the main entrance gate (you can only enter the building during visiting hours which i found i really short for a public hospital).
Nurse staff are friendly.</t>
  </si>
  <si>
    <t>My wife having caeser here.​ The nurse in morning was really handy and quite helpful but the nightmare came at night where none of the nurse was available at all till end of shift.​</t>
  </si>
  <si>
    <t>Klinik Lee</t>
  </si>
  <si>
    <t>&lt;span class="street-address"&gt;B21, Lorong Sri Kuantan 25&lt;/span&gt;, &lt;span class="extended-address"&gt;Taman Intan&lt;/span&gt;, &lt;span class="postal-code"&gt;25250&lt;/span&gt; &lt;span class="locality"&gt;Kuantan&lt;/span&gt;, &lt;span class="region"&gt;Pahang&lt;/span&gt;, &lt;span class="country-name"&gt;Malaysia&lt;/span&gt;</t>
  </si>
  <si>
    <t>Very rude doctor, not allowed me to take photo during covid19 vaccine shot.  What was the reason behind this action? Anything to hide from? Even the government allows us to take photo during the vaccine shot.</t>
  </si>
  <si>
    <t>customer friendly clinic ... fast and cheap</t>
  </si>
  <si>
    <t>IIUM Family Health Clinic</t>
  </si>
  <si>
    <t>&lt;span class="extended-address"&gt;Bandar Indera Mahkota&lt;/span&gt;, &lt;span class="postal-code"&gt;25200&lt;/span&gt; &lt;span class="locality"&gt;Kuantan&lt;/span&gt;, &lt;span class="region"&gt;Pahang&lt;/span&gt;, &lt;span class="country-name"&gt;Malaysia&lt;/span&gt;</t>
  </si>
  <si>
    <t>Sharing experiences + trying to write about this with empathy and no biases--hoping to educate. Also some details may be hazy because this was years ago, BEFORE Covid.
1) Came in after having a fever for 2 days. I normally wouldn't think a fever is a big deal, and expected to be quickly sent away with prescriptions, like with every other previous fevers.
At some point, a nurse pulled out a needle.
I wasn't fully acknowledging my disabilities at the time, because of self-denial. But looking back, I've known myself to have needle anxiety for a long time. So my unpreparedness at facing a needle that day actually made me feel faint, and the staff got worried. A nurse laid me down and checked whether I was going hypoglycemic. That somewhat upset me because that was a problem I've NEVER faced, but I completely understand that nobody knows my health history; you should prepare for the unexpected; etc.
Also, of course, I was biased against my own judgement, since the people surrounding me were medical professionals and I was just a patient. I was asking myself "why SHOULD I speak up about my needle anxiety? Maybe they know better, and have seen this set of symptoms, etc."
Then they actually had me transported for further treatments at the main hospital.
I keep thinking... if I DIDN'T have needle anxiety to the point of feeling faint, WOULD they have been so worried as to send me to the hospital?
...COULD everyone have just not used up time and resources? Could workers instead encourage patients more to speak up about what they think is happening to them, because they know themselves better?
MAYBE, if it weren't for the worry that I was in a critical condition, I could've not:
- had a urinary catheter inserted
- develop RASHES on my arms from how much they were struggling with IV therapy on me (too frequent skin sterilization?)
- have to suture a whole other IV thing on my thigh because it was so hard to do anything on my arms
- [I could add like 15 more points to this list]
- not get hospital-acquired pneumonia
- stayed there for 2 weeks
God knows what COULD have happened. The best we can hope for is that we keep an experience like this in mind, and always think on what could be improved.
2) Requesting days off from classes for a mental health break. Saw a male doctor.
I didn't know that doctor well, I don't know how he thinks, what his experiences are, his personal biases, his expectations, etc. -- I'm saying this because I would still validate everyone's experiences, even if I don't agree with the behaviors they end up showing.
When the doctor gives me TWO days off from class to recover... I'm disgusted. Of course, everyone's mental health is different. But I'm inclined to think that, to a LOT of chronically suffering folks, a mere two days of rest is straight up unfruitful. I've read a story on the Internet where a mother insisted on giving her child a mental health break that lasted WEEKS despite the school disagreeing, and the child later came back much healthier and happier.
I also see a possible other train of thought--that the doctor WANTED time for my mind to heal, but was worried about my academics.
This would be an instance our ideals not lining up. I couldn't care LESS about my academics crashing and burning, if my mind and emotions were numbing + my quality of life was deteriorating.
Possible takeaway from this event: maybe, we BOTH could've pushed a little harder. The doctor could've asked more questions, more specifically to coax truthful answers out of a fearful patient. While I could've insisted on putting my thoughts forward.
I understand that we're all human, CONSTANTLY experience communication breakdown, and that can never be blamed on solely one party. And sometimes things just happen for no reason. So my stories aren't necessarily like a complaint. Just food for thought. Stay healthy, and I want especially younger people to passionately FIGHT for confidence in yourself. I know part of me just died from years of self-deprecation, unable to express how I had OCD, anxiety and sensory sentivity.</t>
  </si>
  <si>
    <t>Dr. Wan Najwa sangat thorough dalam melakukan check-up. Very attentive to patient’s condition. Went to a great length to understand patient. My first good experience with FHC unlike before doktor macam acuh tak acuh nak rawat. I was blessed to be treated by her.</t>
  </si>
  <si>
    <t>It's a decent place to come for a medical check up. One of the excellent facilities for IIUM student.</t>
  </si>
  <si>
    <t>Excellent services by experienced medical experts.</t>
  </si>
  <si>
    <t>How irony, a place of healthcare sells candies...</t>
  </si>
  <si>
    <t>IIUM MEDICAL CENTRE</t>
  </si>
  <si>
    <t>IIUM Medical Centre International Islamic University Malaysia, &lt;span class="street-address"&gt;Jalan Sultan Haji Ahmad Shah&lt;/span&gt;, &lt;span class="extended-address"&gt;Bandar Indera Mahkota&lt;/span&gt;, &lt;span class="postal-code"&gt;25200&lt;/span&gt; &lt;span class="locality"&gt;Kuantan&lt;/span&gt;, &lt;span class="region"&gt;Pahang&lt;/span&gt;, &lt;span class="country-name"&gt;Malaysia&lt;/span&gt;</t>
  </si>
  <si>
    <t>I have vomiting and diarrhea for more than 10 times but the doctor won't even checked me properly and no mc was given when I was nearly pitam. No one attend me when I say I was nearly pitam. After that I went to gp and the doctor even have me an IV drip. I was even nearly warded. Will never went there again after this.</t>
  </si>
  <si>
    <t>A very quiet, convenient and clean place. However the design makes it hard for visitor to find the room/places located in the hospital. The musolla are also very clean, spacious and comfortable.</t>
  </si>
  <si>
    <t>The operator service very poor and not very friendly when we ask the question..very annoying</t>
  </si>
  <si>
    <t>I had a worst experience today in Orthopedic clinic.The nurse who sitting at outside of clinic didnt give a proper information but when i was ask what time i can go inside clinic she was shouted to me and everyone starred at me.That make me ambbarasing.Hope management will take action.</t>
  </si>
  <si>
    <t>Their staff r friendly + gave gud services.. but the disadvantage is i think they r not enough staff/manpower</t>
  </si>
  <si>
    <t>Dr. Brian K. W. Ho</t>
  </si>
  <si>
    <t>Pantai Hospital Kuala Lumpur, B222, No. 8, Jalan Bukit Pantai, Taman Bukit Pantai, Wilayah Persekutuan, &lt;span class="extended-address"&gt;Bangsar&lt;/span&gt;, &lt;span class="postal-code"&gt;59100&lt;/span&gt; &lt;span class="locality"&gt;Kuala Lumpur&lt;/span&gt;, &lt;span class="region"&gt;Federal Territory of Kuala Lumpur&lt;/span&gt;, &lt;span class="country-name"&gt;Malaysia&lt;/span&gt;</t>
  </si>
  <si>
    <t>Dr. Brian is a  great doctor. Hit the right diagnosis, give the right treatment, no time wasted. Optimistic doctor. Professional with great communication skills.</t>
  </si>
  <si>
    <t>My daughter was suffering from eating disorder and I took her to Dr Brian to seek his advice. Not 3 minutes into taking her history, and without asking any questions, he told my daughter that she has to go on the medication, Prozac. It was like he already decided that it was medication or nothing. As a parent, I questioned him in the alacrity of his decision in dispensing Prozac, almost like a one-size-fits-all kind of attitude. He told us that if we do not want to take medication, he can't treat my daughter. For that mere 7 minutes, we were slapped with a RM350+ bill.
Yesterday, we came to Singapore to seek treatment for my daughter. The psychiatrist she saw was really so much more professional and caring. She took my daughter's history for close to an hour, asking so many questions. Then she asked me into the consultation room and gave us a few options of treatment, of which, only one was taking medication,  and even then, she gave us 3 choices of medicines. With each choices of the medication,  she concisely briefed us through the side-effects. After that, she discussed the non-medication options as well. Then, she told us to go home and discuss the few options given and revert to her the following visit. The best part was that the lengthy and detailed session, with a doctor who was oozing with concern and care, only cost SGD140 (RM424).
I had initially given Dr Brian a one-star rating without any comments but after visiting the psychiatrist in Singapore yesterday, I had to share my experience with anyone who need help for the similar condition. Don't let any psychiatrist bully you into thinking that medication is the only way out.</t>
  </si>
  <si>
    <t>Horrible doctor to go to. Never ever consider seeing him if you have a mental health condition or struggles.
He doesn't empathise, doesn't explain his diagnosis and asks his patients to search things up themselves on WebMD.
He's harsh and impatient with his patients. He lashed out at my mother and caused her to have a breakdown. As a psychiatrist, people come to you for help when they're down. You are supposed to help them, not break them down further. He suggested for me to be checked into a psych ward for simply not following his advice. This is not acceptable.
Seeing other experiences and reviews from other people, it seems that I am not alone. Dr Brian Ho is a horrible doctor that shouldn't be allowed to practice psychiatry. Patients who see him will only be worse off. Look for another doctor, trust me.</t>
  </si>
  <si>
    <t>Used to be a decent psychiatrist when I saw him in
2017 but took a bad turn in 2018
In general, Dr Brian is quite passive and content to wait for you to bring up your issues and is never very interested in patients(forgets your case and never checks case notes)
but he was street smart in terms of providing advice at managing a mental disorder at the workplace, which is not always easy to find.
Good guidance with Cognitive Behavioural Therapy as well.
And he is savvy at conveying to family members if they are part of the problem(he offers to talk to them and he is effective)
But after a year of seeing him, I felt we were just going round in circles- probably due to said passiveness and CBT never progressing beyond a behavioral journal.
Thus I ended the therapy around 2018.
However I recommended a friend to see him soon after, and they reported that Dr Brian Ho looked a shambles being unshaven and with messy hair
And he sounded utterly disinterested in mannerism and speech
Yet during this first visit without much interaction he  also made a snap judgement that my friend had a serious hereditary mental disorder.
Just off one very basic test and family history(only one distant aunt with the same condition iirc).
As he proceeded to recommend medication with strong side effects, this seemed a very rushed and hasty diagnosis. Moreover, his bedside manner left one very doubtful of his focus and abilities to make such a call.
I can only hope that Dr Brian was just undergoing a tough time at the time and is doing better these days as it was still a decent experience to have seen him back in the day.</t>
  </si>
  <si>
    <t>KPJ Pahang Specialist Hospital</t>
  </si>
  <si>
    <t>&lt;span class="street-address"&gt;Jalan Tanjung Lumpur&lt;/span&gt;, &lt;span class="postal-code"&gt;26060&lt;/span&gt; &lt;span class="locality"&gt;Kuantan&lt;/span&gt;, &lt;span class="region"&gt;Pahang&lt;/span&gt;, &lt;span class="country-name"&gt;Malaysia&lt;/span&gt;</t>
  </si>
  <si>
    <t>Not recommend Dato' Dr. P. Rajagopal A/L Palanisamy. Worst doctor ever met. Lack of knowledge and irresponsible at all.</t>
  </si>
  <si>
    <t>Had my follow up &amp; delivery with Dr soraya arshad. Very satisfied with the service. Staffs were friendly &amp; helpful. Comfortable 2 bedroom with my husband while admitted. Pantang food was okay. Price not too crazy, affordable. Thanks very much KPJ</t>
  </si>
  <si>
    <t>It a good place.. Ample space for parking.
Very nice consultants..</t>
  </si>
  <si>
    <t>The worst facilities for parking a car for patient who sped thousend of ringgit. And the staff having first class facilities. If patient make a complaint nothing had been done.</t>
  </si>
  <si>
    <t>Just across the Tanjung Lumpur bridge and in a serene environment with great view overlooking Kuantan River and the town proper. Kuantan Tower 188 stands proud as the latest landmark and tourist attraction in town.  A must visit place in Kuantan. Stay safe always everyone.</t>
  </si>
  <si>
    <t>Pahang Medical Centre</t>
  </si>
  <si>
    <t>Lot 1, Wisma MUIP, &lt;span class="street-address"&gt;Jalan Gambut&lt;/span&gt;, &lt;span class="extended-address"&gt;Sri Dagangan Bussiness Centre&lt;/span&gt;, &lt;span class="postal-code"&gt;25000&lt;/span&gt; &lt;span class="locality"&gt;Kuantan&lt;/span&gt;, &lt;span class="region"&gt;Pahang&lt;/span&gt;, &lt;span class="country-name"&gt;Malaysia&lt;/span&gt;</t>
  </si>
  <si>
    <t>Great experience. Nice &amp; friendly staff. Affordable place to go if sick👍🏻</t>
  </si>
  <si>
    <t>Dr Azlina was very good doctor there.. Feel so easy to labour my baby. She was cool and humble.. Bersalin tahun 2016..sebelum nama hospital ni ditukar ke PMC.</t>
  </si>
  <si>
    <t>the only islamic private hospital in Pahang</t>
  </si>
  <si>
    <t>Darul Makmur Medical Centre</t>
  </si>
  <si>
    <t>Jalan Kempadang Makmur, Taman Kempadang Makmur, &lt;span class="extended-address"&gt;Taman Kempadang Makmur&lt;/span&gt;, &lt;span class="postal-code"&gt;26060&lt;/span&gt; &lt;span class="locality"&gt;Kuantan&lt;/span&gt;, &lt;span class="region"&gt;Pahang&lt;/span&gt;, &lt;span class="country-name"&gt;Malaysia&lt;/span&gt;</t>
  </si>
  <si>
    <t>I really like DMMC because of their  fast services , when i entering the hospital for registration the staffs over there are ready to assist patient and the staffs are very friendly and helpful. I will definitely come to repeat the treatment again and will recommend this hospital to others.</t>
  </si>
  <si>
    <t>I love this place cause a good hospitality with friendly staff ! All staff did their god job. I would reccomend to others . 💪🏻</t>
  </si>
  <si>
    <t>Despite the distance from town, i am glad i visited DMMC instead of other hospitals located in town. All the staffs are very helpful and friendly. This starts from those who answered the calls for enquiries, the receptionist at the front desk, and all the medical staffs. Recommended!!</t>
  </si>
  <si>
    <t>Good services nurse and easy in admission</t>
  </si>
  <si>
    <t>Bad srvice sorry .</t>
  </si>
  <si>
    <t>MY HEALTH CLINIC PEKAN (24JAM)</t>
  </si>
  <si>
    <t>Pekan</t>
  </si>
  <si>
    <t>Unnamed Road, &lt;span class="extended-address"&gt;Kampung Peramu Jaya Tiga&lt;/span&gt;, &lt;span class="postal-code"&gt;26600&lt;/span&gt; &lt;span class="locality"&gt;Pekan&lt;/span&gt;, &lt;span class="region"&gt;Pahang&lt;/span&gt;, &lt;span class="country-name"&gt;Malaysia&lt;/span&gt;</t>
  </si>
  <si>
    <t>Please update operation hours correctly. It is not 24 hours clinic tho</t>
  </si>
  <si>
    <t>Please update operation hour...</t>
  </si>
  <si>
    <t>If clinic close pls update on google.....i came from far for emergency, unfortunately  clinic was close</t>
  </si>
  <si>
    <t>Clinic environment is nice with friendly staff and excellent doc..doc hawa..highly recommended👍👍👍</t>
  </si>
  <si>
    <t>Excellent service.</t>
  </si>
  <si>
    <t>Klinik Suffimas</t>
  </si>
  <si>
    <t>&lt;span class="street-address"&gt;B620, Jalan Beserah&lt;/span&gt;, &lt;span class="extended-address"&gt;Taman Semambu 1&lt;/span&gt;, &lt;span class="postal-code"&gt;25300&lt;/span&gt; &lt;span class="locality"&gt;Kuantan&lt;/span&gt;, &lt;span class="region"&gt;Pahang&lt;/span&gt;, &lt;span class="country-name"&gt;Malaysia&lt;/span&gt;</t>
  </si>
  <si>
    <t>Closed permanently</t>
  </si>
  <si>
    <t>Best treatment and service ever.</t>
  </si>
  <si>
    <t>Mentari Mentakab</t>
  </si>
  <si>
    <t>Mentakab</t>
  </si>
  <si>
    <t>Mentari Mentakab, &lt;span class="extended-address"&gt;Taman Bendera&lt;/span&gt;, &lt;span class="postal-code"&gt;28400&lt;/span&gt; &lt;span class="locality"&gt;Mentakab&lt;/span&gt;, &lt;span class="region"&gt;Pahang&lt;/span&gt;, &lt;span class="country-name"&gt;Malaysia&lt;/span&gt;</t>
  </si>
  <si>
    <t>No service</t>
  </si>
  <si>
    <t>The best</t>
  </si>
  <si>
    <t>Pahang Polyclinic Surgery &amp; Maternal Child Health Centre</t>
  </si>
  <si>
    <t>&lt;span class="street-address"&gt;38, Jalan Putra Square 1&lt;/span&gt;, &lt;span class="extended-address"&gt;Putra Square&lt;/span&gt;, &lt;span class="postal-code"&gt;25200&lt;/span&gt; &lt;span class="locality"&gt;Kuantan&lt;/span&gt;, &lt;span class="region"&gt;Pahang&lt;/span&gt;, &lt;span class="country-name"&gt;Malaysia&lt;/span&gt;</t>
  </si>
  <si>
    <t>1st experience with this Pahang Polyclinic was recommended from my sis. We met Dr Lee, when my daughter was down with fever at age 4 months and almost 4 days then only we went to clinic. Dr Lee is very friendly and the staff was so presentable.  As I already went to the clinic for 3 times treatment for my lil daughter I can say this Dr Lee is amazing and take fast action towards the patient without any hanky-panky. We always be our 1st choice of clinic</t>
  </si>
  <si>
    <t>The services that I receive from Dr Lee is excellent. Dr Lee and the staff are friendly and ensure that I am properly informed about my health and care. I would recommend anyone to go here for a medical checkup.
P.S. remember to come at none busy hours, or just come early.</t>
  </si>
  <si>
    <t>Stay safe. Get vaccinated</t>
  </si>
  <si>
    <t>One of the best doctor in Kuantan, great service too!</t>
  </si>
  <si>
    <t>Waited more than an hour still not yet able to see doctor...way too slow service and inefficient</t>
  </si>
  <si>
    <t>Kuantan Medical Centre</t>
  </si>
  <si>
    <t>&lt;span class="street-address"&gt;Jalan Tun Razak&lt;/span&gt;, &lt;span class="extended-address"&gt;Bandar Indera Mahkota&lt;/span&gt;, &lt;span class="postal-code"&gt;25200&lt;/span&gt; &lt;span class="locality"&gt;Kuantan&lt;/span&gt;, &lt;span class="region"&gt;Pahang&lt;/span&gt;, &lt;span class="country-name"&gt;Malaysia&lt;/span&gt;</t>
  </si>
  <si>
    <t>Slow service, bad cleanliness, especially in ward room toilet. Food is not tasty.
Expensive service for poor quality</t>
  </si>
  <si>
    <t>admission and billing department so slow. overall service is average</t>
  </si>
  <si>
    <t>One of most excellent service hospital in Kuantan. Started next to Megamall until transfer in new building at Indera Mahkota, the service never change. All the staff are very kind and helpful.</t>
  </si>
  <si>
    <t>The best hospital in kuantan ❤️</t>
  </si>
  <si>
    <t>Good service! and polite staff</t>
  </si>
  <si>
    <t>KLINIK PUTRAMEDIC KUANTAN INDERA MAHKOTA</t>
  </si>
  <si>
    <t>No.B-146, Tingkat Bawah,, &lt;span class="street-address"&gt;33, Lorong IM 8/2&lt;/span&gt;, &lt;span class="extended-address"&gt;Bandar Indera Mahkota&lt;/span&gt;, &lt;span class="postal-code"&gt;25200&lt;/span&gt; &lt;span class="locality"&gt;Kuantan&lt;/span&gt;, &lt;span class="region"&gt;Pahang&lt;/span&gt;, &lt;span class="country-name"&gt;Malaysia&lt;/span&gt;</t>
  </si>
  <si>
    <t>Female dr with spectacle need to improve her communication skill bcause too fast talking with patient and staf at the medication counter are rude. I just ask politely but she answer dgn sombong. Will never go here againn</t>
  </si>
  <si>
    <t>If you're not so lucky you will meet young visiting doctor who really dont know what to do.Better go to pharmacy next door much better.</t>
  </si>
  <si>
    <t>Went there twice.  1st time was last year,  a chinese man doctor from uia (locum).  was very friendly and very good in communicating with patient (me).
Second time went last week. A malay woman doctor with spectacles, only examined me for one minute.  No reassurance, no diagnosis, very poor service and and communication skills.  I hope they hire doctors with good communication skills as normally patients go to private clinics for their service.</t>
  </si>
  <si>
    <t>One of the clinic that opens till late. Variety of doctors, affordable and good service.</t>
  </si>
  <si>
    <t>Good servis</t>
  </si>
  <si>
    <t>KULLIYYAH OF MEDICINE</t>
  </si>
  <si>
    <t>&lt;span class="street-address"&gt;Jalan Sultan Ahmad Shah&lt;/span&gt;, &lt;span class="extended-address"&gt;Bandar Indera Mahkota&lt;/span&gt;, &lt;span class="postal-code"&gt;25200&lt;/span&gt; &lt;span class="locality"&gt;Kuantan&lt;/span&gt;, &lt;span class="region"&gt;Pahang&lt;/span&gt;, &lt;span class="country-name"&gt;Malaysia&lt;/span&gt;</t>
  </si>
  <si>
    <t>KULLIYYAH OF MEDICINE known as KOM where there are a lot of things inside it. Other than place for medical student campus, this place provide treatment for public such as IIUM MEDICAL SPECIALISTS CENTRE, where you can get treatment like private hospital with the same doctors with SULTAN AHMAD SHAH MEDICAL CENTRE. Other than that, it has IIUM EYE SPECIALIST CENTRE, where it provides treatment for the patient who had eye complications. Next you can go to Fertility Center by IIUM MEDICAL SPECIALISTS CENTER.</t>
  </si>
  <si>
    <t>It's good for pharmaceutical student to go further</t>
  </si>
  <si>
    <t>Very nice view at Night</t>
  </si>
  <si>
    <t>Beautiful</t>
  </si>
  <si>
    <t>E 1161, Jalan Wong Ah Jang, Kuantan, Kuantan, &lt;span class="extended-address"&gt;Taman Jade&lt;/span&gt;, &lt;span class="postal-code"&gt;25100&lt;/span&gt; &lt;span class="locality"&gt;Kuantan&lt;/span&gt;, &lt;span class="region"&gt;Pahang&lt;/span&gt;, &lt;span class="country-name"&gt;Malaysia&lt;/span&gt;</t>
  </si>
  <si>
    <t>Very good clinic. Dr Lee not consult to much but very nice person. My allergic to detergent and seafood slowly back to normal. But the medicine dont have name on it. Just pack in medicine plastic. The price is ok..i pay RM80+ and get 3 medicine. Overall, im satisfied with the clinic as long as my sickness is gone. Ubat nya sangat bagus.. Hanya tunjukkan masa dlm 3 hari sahaja.</t>
  </si>
  <si>
    <t>Nice,thumbs up !!!</t>
  </si>
  <si>
    <t>Methadone Clinic HKL</t>
  </si>
  <si>
    <t>&lt;span class="postal-code"&gt;50586&lt;/span&gt; &lt;span class="locality"&gt;Kuala Lumpur&lt;/span&gt;, &lt;span class="region"&gt;Federal Territory of Kuala Lumpur&lt;/span&gt;, &lt;span class="country-name"&gt;Malaysia&lt;/span&gt;</t>
  </si>
  <si>
    <t>Bule take away tak sbb kerja 7 a.m. to 7 p.m. job offer letter there</t>
  </si>
  <si>
    <t>Tengku Ampuan Afzan Hospital, Kuantan</t>
  </si>
  <si>
    <t>&lt;span class="street-address"&gt;Jalan Tanah Putih&lt;/span&gt;, &lt;span class="postal-code"&gt;25100&lt;/span&gt; &lt;span class="locality"&gt;Kuantan&lt;/span&gt;, &lt;span class="region"&gt;Pahang&lt;/span&gt;, &lt;span class="country-name"&gt;Malaysia&lt;/span&gt;</t>
  </si>
  <si>
    <t>Very unfriendly user. I asked  for assistance the still eating and talking at the table.. Pity for me. Huhuhu sob. And they not even bother. Please don't do these to us the customer. Please</t>
  </si>
  <si>
    <t>Very poor service (record department).. pay rm40 for applying medical report from July until now December missing in action..event almost every week call asking for medical report status...very comfortable life that they having..</t>
  </si>
  <si>
    <t>Dear stakeholders，
First of all, I'm really sorry, I am a Malaysian citizen, but I am still abroad.  During the epidemic period, I also understand your concerns.  But shouldn't you be a carer and caregiver who should be more caring and take care of patients? I don't know if this channel can respond to the concerns of those patients and their families.  Because I don't know which website I should mail to, about the complain  hospital in Kuantan Malaysia.
I briefly talk about the current situation.  My father's current foot was cut off due to diabetes. We as children are very worried about his condition.  Due to the differences in flights and national regulations during this period, returning to Malaysia is also a problem. So at present, only my mother and sister are taking care of his 80s old man.  Although we can't go back, but now the technology is developed, so our children use video to see father and mother every day.  We are also very worried about the well-being of their elderly people.
Seeing that my father's hands and feet are bruised, is it so rude and tight for the medical staff to bandage the wound to a patient?  Is your so-called medicine so bandaged? My dad's tubing needle fell off, and my mom also told the nurse to trouble them to come and help pick it up.  Their response was "Wait", and after a long time they haven't arrived and moved back again. A group of medical personnel simply cannot have racial discrimination and religious extremism.
I won't say much, save a life.  It’s better to read a day more scripture than everyone. Thank you .</t>
  </si>
  <si>
    <t>Keep up the good work guys.</t>
  </si>
  <si>
    <t>Opthalmology counter staff is FOREVER RUDE. Everytime go everytime talking rudely to patient.
We talk nicely to you please have the courtesy to at least speak nicely. Not expecting u to greet us with smile but pls mind your words. We dont owe u!</t>
  </si>
  <si>
    <t>Hospital KCDC /Kuantan Clinical Diagnostic Centre Sdn. Bhd.</t>
  </si>
  <si>
    <t>&lt;span class="street-address"&gt;A37, Jalan Dato Lim Hoe Lek&lt;/span&gt;, &lt;span class="extended-address"&gt;Taman Union&lt;/span&gt;, &lt;span class="postal-code"&gt;25200&lt;/span&gt; &lt;span class="locality"&gt;Kuantan&lt;/span&gt;, &lt;span class="region"&gt;Pahang&lt;/span&gt;, &lt;span class="country-name"&gt;Malaysia&lt;/span&gt;</t>
  </si>
  <si>
    <t>Good place for health check</t>
  </si>
  <si>
    <t>Good service. Professionals care and also friendly staffs. Highly recommended👍👍👍</t>
  </si>
  <si>
    <t>Poor service. Doctor on emergency leave and doesnt notify patient. Came all the way from Kuala Lumpur and told us to go back and come another time. Terrible.</t>
  </si>
  <si>
    <t>Good services. All staffs and doctors are helpful friendly and professional</t>
  </si>
  <si>
    <t>Wonderful doctors and friendly staffs..patient care is their utmost priority.</t>
  </si>
  <si>
    <t>KPJ Tawakkal Health Centre</t>
  </si>
  <si>
    <t>&lt;span class="street-address"&gt;202A, Jalan Pahang&lt;/span&gt;, &lt;span class="extended-address"&gt;Pekeliling&lt;/span&gt;, &lt;span class="postal-code"&gt;53000&lt;/span&gt; &lt;span class="locality"&gt;Kuala Lumpur&lt;/span&gt;, &lt;span class="region"&gt;Wilayah Persekutuan Kuala Lumpur&lt;/span&gt;, &lt;span class="country-name"&gt;Malaysia&lt;/span&gt;</t>
  </si>
  <si>
    <t>Hopeless nursing care for assisted elderly patient. For the price you are going to pay, you can get better quality elsewhere in KL and selangor, may it be for Muslim or non Muslim.. I have checked several nursing homes which are prepared to assist patients with dementia with no prerequisite of medical record. Some of the patients interviewed recommended highly on the treatment they got at the nursing home hence giving us full assurance and confident of nursing care for our loved ones.</t>
  </si>
  <si>
    <t>Great staff and friendly doctors!</t>
  </si>
  <si>
    <t>done my booster vacine at KPJ Tawakkal 💉 staff very helpfull and nice 💞</t>
  </si>
  <si>
    <t>strategic location in hearts of KL. the only drawbacks are on the limited parking spaces.</t>
  </si>
  <si>
    <t>the flow process was cleared enough. recommended place for dental.</t>
  </si>
  <si>
    <t>Kuala Lipis Hospital</t>
  </si>
  <si>
    <t>Kuala Lipis</t>
  </si>
  <si>
    <t>&lt;span class="postal-code"&gt;27200&lt;/span&gt; &lt;span class="locality"&gt;Kuala Lipis&lt;/span&gt;, &lt;span class="region"&gt;Pahang&lt;/span&gt;, &lt;span class="country-name"&gt;Malaysia&lt;/span&gt;</t>
  </si>
  <si>
    <t>If you just follow the instructions, everything will be fine</t>
  </si>
  <si>
    <t>Many memories here. Until we meet again</t>
  </si>
  <si>
    <t>Work here</t>
  </si>
  <si>
    <t>The environment, facility and doctor are nice and professional. The only thing make me disappointed is 6A ward nurses, helpless and uncooperative. Please improve the spirit of service and mutual assistance, we all need your help and understanding. You all can do better.</t>
  </si>
  <si>
    <t>Not satisfied with the way u treat !
My nephew is 1 month + old has been to kuala  lipis hospital  coz of a lil fever and vomit but after transfer to private hospital done a lot of checking the result were good.
Explanation
1. Why after multiple blood taking but still can’t find out the couse?
2. Why refuse to give referral letter when we transfer to private hospital ?</t>
  </si>
  <si>
    <t>Dr Wee Penang Psychiatry / Psychological Medicine Clinic</t>
  </si>
  <si>
    <t>George Town</t>
  </si>
  <si>
    <t>Pulau Pinang</t>
  </si>
  <si>
    <t>Island Hospital, &lt;span class="street-address"&gt;308, Jalan Macalister&lt;/span&gt;, &lt;span class="postal-code"&gt;10450&lt;/span&gt; &lt;span class="locality"&gt;George Town&lt;/span&gt;, &lt;span class="region"&gt;Pulau Pinang&lt;/span&gt;, &lt;span class="country-name"&gt;Malaysia&lt;/span&gt;</t>
  </si>
  <si>
    <t>A short review for someone who is still hesitating to reach out for medical help.
When I first came to see Dr. Wee, I was desperate and mentally exhausted. All I wanted was just to seek for some help from medicine, because I could no longer consume any verbal consultancy. But one real consultation session was far from what I had imagined. It was not purely a “questions and answers” meeting followed by some textbook advices. He attentively listened to everything I told no matter how emotional I was and how stupid my stories were, then would help me analyse the causes of my condition. It’s not easy to talk about your problems in front of a stranger, but trust me, Dr. Wee is different. He was so kind and patient that there were times I felt he was like a parent, a family member, someone from whom I was unable to hide my depressed soul 😢. The first session with doctor helped me understand thoroughly many things, I felt that some heavy rocks in my heart were lifted up.
About medication: he would prescribe a small amount of drugs for the first period of time to see their effects on your body, and would switch to other drugs, so that the medication bring you the least side effects.
My personal thoughts on the medication, anti-depressant, specifically: it really helps in controlling my mood and depressive episodes, but cannot be the only solution for depression.
Have stopped seeing him already but still remember his advice “do exercise everyday”. Yes, I’m doing. And sleeping very well.</t>
  </si>
  <si>
    <t>Highly recommended! Dr Wee is so patient to listen to what I had to say to find the root cause of my panic attack and anxiety disorder. He gave helpful suggestions and explained in detail about the type of medication that he will prescribe and the side effects. He exhibited a calmness that made me feel immediately better after I walked out of his clinic room. Thank you so much Dr Wee - Ooi Seow Li</t>
  </si>
  <si>
    <t>Firstly thank you so much Dr Wee. He helped me survived depression with medications and therapy. He has been patient, great listener and extremely kind.</t>
  </si>
  <si>
    <t>Hi all, this is Lok Yee.I have been suffering from depression and anxiety for nearly four years. First met dr wee was about two years ago. Before meeting him, I have seen more than five psychiatrists, some of them are very famous in Malaysia. Why non stop changing psychiatrists?Yea, my bad, I got a really high expectation.No comments on their professionalism, but I couldn't find any connections with them. The biggest difference between Dr wee and other psychiatrists is, Dr wee is used to describe the action and reaction of the drugs and their side effects to us. At the same time, keep on trying out the best and most suitable medication so that it won't cause too much burden to our body. We able to discuss anything, like the selection of medications, dosage adjustment, etc. In addition, he is a really great listener, always on the fence, no simply judgement, provides the most professional advice. Words to describe him?Caring, kind and professional!He is really into his job, the best doctor ever.Ps, other than psychiatry consultation, he does provide hypnosis, psychotherapy &amp; counseling.Last but not least,
well-known is not necessarily the best, the right one is the best! Stop struggling, only one step away!
Words are powerless to express my gratitude.Thanks for everything!</t>
  </si>
  <si>
    <t>Dr. Wee is a very understanding , patient and kind doctor who is willing to listen to his patient on their problems. In addition, when come to medicine, he is careful and sensitive to patient's response and reaction so as not to overdose or cause unnecessary side effect on them. He is will willing to discuss on medicine prescribed and allow you to test you various types of drugs to assure suitability.  On top, Dr. Wee is observant of patient general well being and able to diagnose accurately on illnesses and thus prevent further deterioration.  Finally, I would say Dr. Wee is a wonderful doctor who not only treat you with professionalism but with his heart and soul. You will realize that you recover 30% due to medicine , 70% due to his tender loving care, this is what make a good doctor like Dr. Wee.</t>
  </si>
  <si>
    <t>ONG SPECIALIST CENTRE PENANG</t>
  </si>
  <si>
    <t>&lt;span class="street-address"&gt;8G, Lbh Sungai Pinang 1&lt;/span&gt;, &lt;span class="postal-code"&gt;11600&lt;/span&gt; &lt;span class="locality"&gt;George Town&lt;/span&gt;, &lt;span class="region"&gt;Pulau Pinang&lt;/span&gt;, &lt;span class="country-name"&gt;Malaysia&lt;/span&gt;</t>
  </si>
  <si>
    <t>Follow my friend few times already to see he is very good doctor. He give more time listens, not rushing amd not only quickly give medicine.
Doctor spend lots of time let my friend talk. But some new case talking inside very long. Also some people cry and cry so long time inside, so must wait. But we like the doctor taking time listen nicely.</t>
  </si>
  <si>
    <t>Very long waiting time. Schedule appointment at X p.m., you’d be waiting until X +2 p.m.
Horrible counter service as well.</t>
  </si>
  <si>
    <t>Very good service 👍🏻</t>
  </si>
  <si>
    <t>Excellent consultation.</t>
  </si>
  <si>
    <t>Counter attitude very bad</t>
  </si>
  <si>
    <t>Jabatan Psikiatri @ Pulau Pinang</t>
  </si>
  <si>
    <t>Penang</t>
  </si>
  <si>
    <t>Hospital Pulau Pinang, 10990 Pulau Pinang, &lt;span class="postal-code"&gt;10450&lt;/span&gt; &lt;span class="locality"&gt;George Town&lt;/span&gt;, &lt;span class="region"&gt;Penang&lt;/span&gt;, &lt;span class="country-name"&gt;Malaysia&lt;/span&gt;</t>
  </si>
  <si>
    <t>the phone number stated is not reachable...</t>
  </si>
  <si>
    <t>A department of General Hospital which provide treament for Pychastric problem.</t>
  </si>
  <si>
    <t>Psychiatric House For Peculiar People</t>
  </si>
  <si>
    <t>23F, Lorong Bukit Indah 4B, &lt;span class="street-address"&gt;Taman Bukit Indah&lt;/span&gt;, &lt;span class="extended-address"&gt;Kuah&lt;/span&gt;, &lt;span class="postal-code"&gt;07000&lt;/span&gt; &lt;span class="locality"&gt;Langkawi&lt;/span&gt;, &lt;span class="region"&gt;Kedah&lt;/span&gt;, &lt;span class="country-name"&gt;Malaysia&lt;/span&gt;</t>
  </si>
  <si>
    <t>Very good place all sorts of help .</t>
  </si>
  <si>
    <t>This is a private home and was tagged as a prank when I was staying there.</t>
  </si>
  <si>
    <t>Good price</t>
  </si>
  <si>
    <t>Dr. R. June George</t>
  </si>
  <si>
    <t>Sungai Petani</t>
  </si>
  <si>
    <t>Pantai Hospital Sungai Petani, No. 21, Persiaran Cempaka, Bandar Amanjaya, Kedah, &lt;span class="extended-address"&gt;Bandar Amanjaya&lt;/span&gt;, &lt;span class="postal-code"&gt;08000&lt;/span&gt; &lt;span class="locality"&gt;Sungai Petani&lt;/span&gt;, &lt;span class="region"&gt;Kedah&lt;/span&gt;, &lt;span class="country-name"&gt;Malaysia&lt;/span&gt;</t>
  </si>
  <si>
    <t>Dr. June George is a no-nonsense top notch Gynae. My wife delivered our first baby under her care. Doctor pushed for natural birth as she always reminded us on consequence going under knife for the mother and baby. Very good Doctor</t>
  </si>
  <si>
    <t>Experience dr...good job</t>
  </si>
  <si>
    <t>Clinic Dr. Rosly</t>
  </si>
  <si>
    <t>&lt;span class="street-address"&gt;2, Jalan Kampung Baru&lt;/span&gt;, &lt;span class="extended-address"&gt;Taman Patani Jaya&lt;/span&gt;, &lt;span class="postal-code"&gt;08000&lt;/span&gt; &lt;span class="locality"&gt;Sungai Petani&lt;/span&gt;, &lt;span class="region"&gt;Kedah&lt;/span&gt;, &lt;span class="country-name"&gt;Malaysia&lt;/span&gt;</t>
  </si>
  <si>
    <t>The receptionist is terrible with her disgust face. The doctor is ok tho</t>
  </si>
  <si>
    <t>The best family clinic!</t>
  </si>
  <si>
    <t>Dr. Rosly is good. Cuma sni xda xray</t>
  </si>
  <si>
    <t>Metro Specialisit Hospital</t>
  </si>
  <si>
    <t>&lt;span class="street-address"&gt;1, K609 Jalan Hospital Pakar Metro&lt;/span&gt;, &lt;span class="extended-address"&gt;Taman Berangan&lt;/span&gt;, &lt;span class="postal-code"&gt;08000&lt;/span&gt; &lt;span class="locality"&gt;Sungai Petani&lt;/span&gt;, &lt;span class="region"&gt;Kedah&lt;/span&gt;, &lt;span class="country-name"&gt;Malaysia&lt;/span&gt;</t>
  </si>
  <si>
    <t>Had a very bad experience with Doctor Cheong, the surgeon.
Rude and no manner.
Metro hospital will lose customers if this doctor is still working there.
Kept on pushing people to do this and that treatment as if money is free and fall from the sky. When we chose to think and consider the best alternative, he then became so sarcastic. Kept on saying things which are unpleasant to hear. I know la doctor that you got sales target. But pushing people and only think about your income is not good. Have to consider other things as well.
Say no more to Metro Hospital!
One more thing is the hospital really need to do some renovation. The room is so smelly. Toilet is old.. not comfortable at all. The facilities are out.</t>
  </si>
  <si>
    <t>They had good CS skill, good and informative in answering the call. I had good experience with the call😆</t>
  </si>
  <si>
    <t>I went to do a PCR test. It was painless and professional. Got the results in one day. Very fast.</t>
  </si>
  <si>
    <t>Emergency department need experienced Dr...</t>
  </si>
  <si>
    <t>To those who are planning on getting a swab test+result on the same day, DONT DO IT HERE. Very bad service. Came early and became the 2nd person to get a swab test. Paid RM300 to get result on same day. Called hospital in the evening to ask on the result, staff told they haven't done the test yet🤦🏻‍♀️ burn RM300 for nothing. To Metro Hospital, DONT OFFER ANY SERVICES THAT YOU CANNOT PROVIDE</t>
  </si>
  <si>
    <t>Putra Medical Centre Alor Setar</t>
  </si>
  <si>
    <t>888, Jalan Sekerat, &lt;span class="street-address"&gt;Off, Jalan Putra&lt;/span&gt;, &lt;span class="extended-address"&gt;Kampung Lubok Peringgi&lt;/span&gt;, &lt;span class="postal-code"&gt;05100&lt;/span&gt; &lt;span class="locality"&gt;Alor Setar&lt;/span&gt;, &lt;span class="region"&gt;Kedah&lt;/span&gt;, &lt;span class="country-name"&gt;Malaysia&lt;/span&gt;</t>
  </si>
  <si>
    <t>My sincere and highest gratitude to Dr Lim Tze Chou, a very thoughtful, warm and kind-hearted doctor for special arrangements to facilitate vaccination to my father. A big thank you 🙏 from my whole family.</t>
  </si>
  <si>
    <t>Poor service and nurse assitance same like goverment service. we pay your service and expect can get better service than goverment hospital. very hopeless customer service. they dont know how to work properly. i wait hours only for registration and swab test!!!!!!</t>
  </si>
  <si>
    <t>I have very bad experience with their RTK/PCR tests. Previously they are on or two runners that will come and collect ur form etc and I ask them about the process, it seems that the way they are doing this is very manual old style. When this few weeks case is getting high, there seems to be improvement by setting up special counters. I also noticed that they use existing staff as runner when saw some staff that I knew become runner where they should be carrying out their proffesional duties.
And most silly things is that they use saliva test kit for people that want to visit their family members or relatives in the ward. We all know that the saliva test kit is inaccurate and accuracy increases when doing it after waking up from bed and with no more food or drinks one hour prior to test.</t>
  </si>
  <si>
    <t>The drive thru service for RTK/PCR test are hopeless. I've informed the staff and waited for half an hour to get the service and no one turned up. I called twice and told us to wait until the staff came out and we filled in form and waited again for 15 minutes to get tested.</t>
  </si>
  <si>
    <t>Overall service is ok but lack of staff communications skills. . Had to ask and verify one by one as I found it many unsure steps on what to do next.
another thing is, my wife admitted via panel insurance yet still had to pay deposit which I cannot comprehend why and had been responded its their SOP. Nevertheless, been told that the deposit would be refunded back in 2 weeks time.</t>
  </si>
  <si>
    <t>Lifecare Physiotherapy Center</t>
  </si>
  <si>
    <t>&lt;span class="street-address"&gt;2, Jalan Anggerik 1/1&lt;/span&gt;, &lt;span class="extended-address"&gt;Amanjaya&lt;/span&gt;, &lt;span class="postal-code"&gt;08000&lt;/span&gt; &lt;span class="locality"&gt;Sungai Petani&lt;/span&gt;, &lt;span class="region"&gt;Kedah&lt;/span&gt;, &lt;span class="country-name"&gt;Malaysia&lt;/span&gt;</t>
  </si>
  <si>
    <t>Caring and dedicated!</t>
  </si>
  <si>
    <t>INS Specialist Centre Sdn Bhd, Alor Setar</t>
  </si>
  <si>
    <t>Lot 640 &amp;amp; Mukim Alor Setar, Malaysia, &lt;span class="street-address"&gt;641, Jalan Pintu Sepuluh&lt;/span&gt;, &lt;span class="extended-address"&gt;Kampung Lubok Peringgi&lt;/span&gt;, &lt;span class="postal-code"&gt;05100&lt;/span&gt; &lt;span class="locality"&gt;Alor Setar&lt;/span&gt;, &lt;span class="region"&gt;Kedah&lt;/span&gt;, &lt;span class="country-name"&gt;Malaysia&lt;/span&gt;</t>
  </si>
  <si>
    <t>Excellent service from Dr Ngee, very friendly and professional 👍</t>
  </si>
  <si>
    <t>So friendly place...</t>
  </si>
  <si>
    <t>Bad service and pool reply.
2.00pm call reply on 4.45pm.</t>
  </si>
  <si>
    <t>Dr. Ngee Pin Choon is highly recommended.  Very professional and knowledgeable.</t>
  </si>
  <si>
    <t>Klinik Vigneshwer (KIDA)</t>
  </si>
  <si>
    <t>Kulim</t>
  </si>
  <si>
    <t>&lt;span class="street-address"&gt;5004, Jalan Lunas&lt;/span&gt;, &lt;span class="extended-address"&gt;Batu 2 1/2&lt;/span&gt;, &lt;span class="postal-code"&gt;09000&lt;/span&gt; &lt;span class="locality"&gt;Kulim&lt;/span&gt;, &lt;span class="region"&gt;Kedah&lt;/span&gt;, &lt;span class="country-name"&gt;Malaysia&lt;/span&gt;</t>
  </si>
  <si>
    <t>Really good care with experienced lady doctor….very happy with her treatment and care. Will really recommend her for any follow up 👍🏽</t>
  </si>
  <si>
    <t>The clinic is under new management. Excellent service by Dr. Sindhu. She is friendly and knowledgable.</t>
  </si>
  <si>
    <t>I believe patients misunderstood Dr.Kathivel,he have my confidence as a good doctor and my trust since 1996 and a great loss to Kulim and recently I went to the Clinic and there was another nice lady doctor who has also my trust and confidence in this Clinic.Keep it up Doc.May all good things come your way.</t>
  </si>
  <si>
    <t>Excellent service plus the female doctor was very friendly</t>
  </si>
  <si>
    <t>The only doctor who asked me what he can do if we didn't get well after his medication</t>
  </si>
  <si>
    <t>KLINIK PAKAR DR. WEE (Psychiatry/Psychological Medicine)</t>
  </si>
  <si>
    <t>Butterworth</t>
  </si>
  <si>
    <t>Pusat Perniagaan Raja Uda, &lt;span class="street-address"&gt;133, Jalan Raja Uda&lt;/span&gt;, &lt;span class="extended-address"&gt;Taman Aman Jaya&lt;/span&gt;, &lt;span class="postal-code"&gt;12300&lt;/span&gt; &lt;span class="locality"&gt;Butterworth&lt;/span&gt;, &lt;span class="region"&gt;Pulau Pinang&lt;/span&gt;, &lt;span class="country-name"&gt;Malaysia&lt;/span&gt;</t>
  </si>
  <si>
    <t>After years of service in Island Hospital, Dr Wee decided to set up his own psychiatry clinic in Butterworth and still continue his half day clinic in Island hospital. He is an experience psychiatrist in child, adolescent, adult and elderly mental health.</t>
  </si>
  <si>
    <t>Pantai Hospital Sungai Petani</t>
  </si>
  <si>
    <t>&lt;span class="street-address"&gt;1, Persiaran Cempaka&lt;/span&gt;, &lt;span class="extended-address"&gt;Bandar Amanjaya&lt;/span&gt;, &lt;span class="postal-code"&gt;08000&lt;/span&gt; &lt;span class="locality"&gt;Sungai Petani&lt;/span&gt;, &lt;span class="region"&gt;Kedah&lt;/span&gt;, &lt;span class="country-name"&gt;Malaysia&lt;/span&gt;</t>
  </si>
  <si>
    <t>Best hospitality and nice treated by staff</t>
  </si>
  <si>
    <t>Facility is good but Outpatient Cashier and pharmacy extremely slow, waiting time so long</t>
  </si>
  <si>
    <t>Keadaan Balai Pelawat kurang memuaskan.Perlu tingkatkan
tahap kebersihan &amp; baik pulih
peralatan rosak</t>
  </si>
  <si>
    <t>Pantai Hospital Laguna Merbok</t>
  </si>
  <si>
    <t>No 1, Lrg BLM 1/10, Bandar Laguna Merbok,, &lt;span class="street-address"&gt;Sungai Petani, Kedah.&lt;/span&gt;, &lt;span class="extended-address"&gt;Township&lt;/span&gt;, &lt;span class="postal-code"&gt;08000&lt;/span&gt; &lt;span class="locality"&gt;Sungai Petani&lt;/span&gt;, &lt;span class="region"&gt;Kedah&lt;/span&gt;, &lt;span class="country-name"&gt;Malaysia&lt;/span&gt;</t>
  </si>
  <si>
    <t>I was admitted to Pantai Hospital Laguna Merbok for 2 days 1 night due to food poisoning &amp; dehydration. I am very satisfied with the service offered with a very clean and comfortable hospital environment. Gentle nurses, talk regularly. Good service. Thank you Pantai Hospital Laguna Merbok.</t>
  </si>
  <si>
    <t>my daughter was admitted at Pantai Hospital Laguna Merbok for 2 days 1 night due to bone fractured. I am superb satisfied with the hospital serviced. from emergency staff, the nurses, the doctors, all very profesional and gentle to patient. very Good services. Thank you Pantai Hospital Laguna Merbok.</t>
  </si>
  <si>
    <t>Had a bad experience with their staff, I request for outpatient itemized bill and summarize bill for claim purpose but received late response and actions. I had to wait two weeks and they promised to get back to me but left me hanging. I had to keep doing follow-up but every time I did they will escalate to other person and other person will escalate to other person, like passing ball and seems like at the end, no one take any action. Now I have reach the deadline to submit my claim and still haven't received itemized bill yet. So disappointed with the service.</t>
  </si>
  <si>
    <t>Excellent services from the staff, nurses and doctors. Everyone was helpful to answering my questions and guiding me to the correct department. Despite that, the hospital is very clean and hygienic.</t>
  </si>
  <si>
    <t>Very convenient, spacious and peaceful place. However pharmacy service is painfully slow. You may need to wait a long time to get medication. My experience between 40 mins to 1 hour at the pharmacy.</t>
  </si>
  <si>
    <t>KPJ Healthcare Berhad</t>
  </si>
  <si>
    <t>&lt;span class="street-address"&gt;400, Lorong Malaysia 1&lt;/span&gt;, &lt;span class="extended-address"&gt;Taman Malaysia&lt;/span&gt;, &lt;span class="postal-code"&gt;05250&lt;/span&gt; &lt;span class="locality"&gt;Alor Setar&lt;/span&gt;, &lt;span class="region"&gt;Kedah&lt;/span&gt;, &lt;span class="country-name"&gt;Malaysia&lt;/span&gt;</t>
  </si>
  <si>
    <t>I love CikSity</t>
  </si>
  <si>
    <t>Klinik Govin</t>
  </si>
  <si>
    <t>&lt;span class="street-address"&gt;1, Jalan Lapangan Terbang&lt;/span&gt;, &lt;span class="postal-code"&gt;07100&lt;/span&gt; &lt;span class="locality"&gt;Langkawi&lt;/span&gt;, &lt;span class="region"&gt;Kedah&lt;/span&gt;, &lt;span class="country-name"&gt;Malaysia&lt;/span&gt;</t>
  </si>
  <si>
    <t>Clinic open from 9.00am to 1.00pm. Rest 1.00 pm to 2.00pm and open back 2.00pm to 6.00pm. Closed every Friday. Public Holiday open from 9.00am to 1.00pm. No long queue. Normally will take about 5 to 10 minutes waiting your turn to see doctor.</t>
  </si>
  <si>
    <t>Very knowledgeable and friendly doctor, you get medication at the same place. We’re grateful for the help when my daughter got sick during the holidays.</t>
  </si>
  <si>
    <t>Wonderful and kind hearted Dr.</t>
  </si>
  <si>
    <t>Hospital Alor Setar Lama</t>
  </si>
  <si>
    <t>&lt;span class="street-address"&gt;Lorong Penjara&lt;/span&gt;, &lt;span class="extended-address"&gt;Bandar Alor Setar&lt;/span&gt;, &lt;span class="postal-code"&gt;05100&lt;/span&gt; &lt;span class="locality"&gt;Alor Setar&lt;/span&gt;, &lt;span class="region"&gt;Kedah&lt;/span&gt;, &lt;span class="country-name"&gt;Malaysia&lt;/span&gt;</t>
  </si>
  <si>
    <t>The entire road is block by this two irresponsible vehicles owner.</t>
  </si>
  <si>
    <t>The nurse in charge of the L block is responsible. Congratulations on having such a staff.</t>
  </si>
  <si>
    <t>good hospital services clean, satisfying</t>
  </si>
  <si>
    <t>Not enough parking</t>
  </si>
  <si>
    <t>Klinik Kulim</t>
  </si>
  <si>
    <t>&lt;span class="street-address"&gt;27, Jalan Raya&lt;/span&gt;, &lt;span class="extended-address"&gt;Kulim&lt;/span&gt;, &lt;span class="postal-code"&gt;09000&lt;/span&gt; &lt;span class="locality"&gt;Kulim&lt;/span&gt;, &lt;span class="region"&gt;Kedah&lt;/span&gt;, &lt;span class="country-name"&gt;Malaysia&lt;/span&gt;</t>
  </si>
  <si>
    <t>It is like a family clinic/doctor for us. Dr Jenny is good, kind, friendly and expertise in her profession. She will takes time to explain in details to her patient which is good. 👍😊</t>
  </si>
  <si>
    <t>Very satisfied with the Doctor .. very friendly..  her explaination was great compare than other clinic I've visited ..</t>
  </si>
  <si>
    <t>My experience. Doctor Jenny is a willingly listen-to-patient doctor, she helped me to check and analyse my body condition due to coughing over month. She shared with me, potential root cause. My cough is getting better. I went to meet her twice for follow up.</t>
  </si>
  <si>
    <t>1st time visit this clinic for my son treatment for Eczema. The Doc talk less but the medicine he give for my son are great. Within 1 week it had solve my son Eczema problem. 100% satisfied.</t>
  </si>
  <si>
    <t>do you have medication for psoriasis?</t>
  </si>
  <si>
    <t>RHC Training Centre</t>
  </si>
  <si>
    <t>Bukit Mertajam</t>
  </si>
  <si>
    <t>&lt;span class="street-address"&gt;59, Jalan Machang Bubok 2&lt;/span&gt;, &lt;span class="extended-address"&gt;Taman Machang Bubok&lt;/span&gt;, &lt;span class="postal-code"&gt;14020&lt;/span&gt; &lt;span class="locality"&gt;Bukit Mertajam&lt;/span&gt;, &lt;span class="region"&gt;Pulau Pinang&lt;/span&gt;, &lt;span class="country-name"&gt;Malaysia&lt;/span&gt;</t>
  </si>
  <si>
    <t>Recommended center!</t>
  </si>
  <si>
    <t>Clinical Research Center (CRC) Alor Setar, Hospital Sultanah Bahiyah</t>
  </si>
  <si>
    <t>Hospital Sultanah Bahiyah, Km6, &lt;span class="street-address"&gt;256&lt;/span&gt;, &lt;span class="extended-address"&gt;Kampung Telaga Bata&lt;/span&gt;, &lt;span class="postal-code"&gt;05460&lt;/span&gt; &lt;span class="locality"&gt;Alor Setar&lt;/span&gt;, &lt;span class="region"&gt;Kedah&lt;/span&gt;, &lt;span class="country-name"&gt;Malaysia&lt;/span&gt;</t>
  </si>
  <si>
    <t>nice</t>
  </si>
  <si>
    <t>It's very interesting i like, 😜</t>
  </si>
  <si>
    <t>State</t>
  </si>
  <si>
    <t>Count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</si>
</sst>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 customWidth="1" min="7" max="7" width="75.29"/>
    <col customWidth="1" min="8" max="26" width="8.71"/>
  </cols>
  <sheetData>
    <row r="1">
      <c r="B1" s="1" t="s">
        <v>0</v>
      </c>
      <c r="C1" s="1" t="s">
        <v>1</v>
      </c>
      <c r="D1" s="1" t="s">
        <v>2</v>
      </c>
      <c r="E1" s="1" t="s">
        <v>3</v>
      </c>
      <c r="F1" s="1" t="s">
        <v>4</v>
      </c>
      <c r="G1" s="1" t="s">
        <v>5</v>
      </c>
      <c r="H1" s="2" t="s">
        <v>6</v>
      </c>
      <c r="I1" s="2" t="s">
        <v>7</v>
      </c>
      <c r="J1" s="2" t="s">
        <v>8</v>
      </c>
    </row>
    <row r="2">
      <c r="A2" s="1">
        <v>0.0</v>
      </c>
      <c r="B2" s="3" t="s">
        <v>9</v>
      </c>
      <c r="C2" s="3" t="s">
        <v>10</v>
      </c>
      <c r="D2" s="3" t="s">
        <v>11</v>
      </c>
      <c r="E2" s="3" t="s">
        <v>12</v>
      </c>
      <c r="F2" s="3">
        <v>5.0</v>
      </c>
      <c r="G2" s="3" t="s">
        <v>13</v>
      </c>
    </row>
    <row r="3">
      <c r="A3" s="1">
        <v>1.0</v>
      </c>
      <c r="B3" s="3" t="s">
        <v>9</v>
      </c>
      <c r="C3" s="3" t="s">
        <v>10</v>
      </c>
      <c r="D3" s="3" t="s">
        <v>11</v>
      </c>
      <c r="E3" s="3" t="s">
        <v>12</v>
      </c>
      <c r="F3" s="3">
        <v>5.0</v>
      </c>
      <c r="G3" s="3" t="s">
        <v>14</v>
      </c>
    </row>
    <row r="4">
      <c r="A4" s="1">
        <v>2.0</v>
      </c>
      <c r="B4" s="3" t="s">
        <v>9</v>
      </c>
      <c r="C4" s="3" t="s">
        <v>10</v>
      </c>
      <c r="D4" s="3" t="s">
        <v>11</v>
      </c>
      <c r="E4" s="3" t="s">
        <v>12</v>
      </c>
      <c r="F4" s="3">
        <v>5.0</v>
      </c>
      <c r="G4" s="3" t="s">
        <v>15</v>
      </c>
    </row>
    <row r="5">
      <c r="A5" s="1">
        <v>3.0</v>
      </c>
      <c r="B5" s="3" t="s">
        <v>9</v>
      </c>
      <c r="C5" s="3" t="s">
        <v>10</v>
      </c>
      <c r="D5" s="3" t="s">
        <v>11</v>
      </c>
      <c r="E5" s="3" t="s">
        <v>12</v>
      </c>
      <c r="F5" s="3">
        <v>5.0</v>
      </c>
      <c r="G5" s="3" t="s">
        <v>16</v>
      </c>
    </row>
    <row r="6">
      <c r="A6" s="1">
        <v>4.0</v>
      </c>
      <c r="B6" s="3" t="s">
        <v>9</v>
      </c>
      <c r="C6" s="3" t="s">
        <v>10</v>
      </c>
      <c r="D6" s="3" t="s">
        <v>11</v>
      </c>
      <c r="E6" s="3" t="s">
        <v>12</v>
      </c>
      <c r="F6" s="3">
        <v>5.0</v>
      </c>
      <c r="G6" s="3" t="s">
        <v>17</v>
      </c>
    </row>
    <row r="7">
      <c r="A7" s="1">
        <v>5.0</v>
      </c>
      <c r="B7" s="3" t="s">
        <v>18</v>
      </c>
      <c r="C7" s="3" t="s">
        <v>10</v>
      </c>
      <c r="D7" s="3" t="s">
        <v>11</v>
      </c>
      <c r="E7" s="3" t="s">
        <v>19</v>
      </c>
      <c r="F7" s="3">
        <v>1.0</v>
      </c>
      <c r="G7" s="3" t="s">
        <v>20</v>
      </c>
    </row>
    <row r="8">
      <c r="A8" s="1">
        <v>6.0</v>
      </c>
      <c r="B8" s="3" t="s">
        <v>18</v>
      </c>
      <c r="C8" s="3" t="s">
        <v>10</v>
      </c>
      <c r="D8" s="3" t="s">
        <v>11</v>
      </c>
      <c r="E8" s="3" t="s">
        <v>19</v>
      </c>
      <c r="F8" s="3">
        <v>1.0</v>
      </c>
      <c r="G8" s="3" t="s">
        <v>21</v>
      </c>
    </row>
    <row r="9">
      <c r="A9" s="1">
        <v>7.0</v>
      </c>
      <c r="B9" s="3" t="s">
        <v>18</v>
      </c>
      <c r="C9" s="3" t="s">
        <v>10</v>
      </c>
      <c r="D9" s="3" t="s">
        <v>11</v>
      </c>
      <c r="E9" s="3" t="s">
        <v>19</v>
      </c>
      <c r="F9" s="3">
        <v>1.0</v>
      </c>
      <c r="G9" s="3" t="s">
        <v>22</v>
      </c>
    </row>
    <row r="10">
      <c r="A10" s="1">
        <v>8.0</v>
      </c>
      <c r="B10" s="3" t="s">
        <v>18</v>
      </c>
      <c r="C10" s="3" t="s">
        <v>10</v>
      </c>
      <c r="D10" s="3" t="s">
        <v>11</v>
      </c>
      <c r="E10" s="3" t="s">
        <v>19</v>
      </c>
      <c r="F10" s="3">
        <v>1.0</v>
      </c>
      <c r="G10" s="3" t="s">
        <v>23</v>
      </c>
    </row>
    <row r="11">
      <c r="A11" s="1">
        <v>9.0</v>
      </c>
      <c r="B11" s="3" t="s">
        <v>18</v>
      </c>
      <c r="C11" s="3" t="s">
        <v>10</v>
      </c>
      <c r="D11" s="3" t="s">
        <v>11</v>
      </c>
      <c r="E11" s="3" t="s">
        <v>19</v>
      </c>
      <c r="F11" s="3">
        <v>1.0</v>
      </c>
      <c r="G11" s="3" t="s">
        <v>24</v>
      </c>
    </row>
    <row r="12">
      <c r="A12" s="1">
        <v>10.0</v>
      </c>
      <c r="B12" s="3" t="s">
        <v>25</v>
      </c>
      <c r="C12" s="3" t="s">
        <v>10</v>
      </c>
      <c r="D12" s="3" t="s">
        <v>11</v>
      </c>
      <c r="E12" s="3" t="s">
        <v>26</v>
      </c>
      <c r="F12" s="3">
        <v>4.0</v>
      </c>
      <c r="G12" s="3" t="s">
        <v>27</v>
      </c>
    </row>
    <row r="13">
      <c r="A13" s="1">
        <v>11.0</v>
      </c>
      <c r="B13" s="3" t="s">
        <v>25</v>
      </c>
      <c r="C13" s="3" t="s">
        <v>10</v>
      </c>
      <c r="D13" s="3" t="s">
        <v>11</v>
      </c>
      <c r="E13" s="3" t="s">
        <v>26</v>
      </c>
      <c r="F13" s="3">
        <v>4.0</v>
      </c>
      <c r="G13" s="3" t="s">
        <v>28</v>
      </c>
    </row>
    <row r="14">
      <c r="A14" s="1">
        <v>12.0</v>
      </c>
      <c r="B14" s="3" t="s">
        <v>25</v>
      </c>
      <c r="C14" s="3" t="s">
        <v>10</v>
      </c>
      <c r="D14" s="3" t="s">
        <v>11</v>
      </c>
      <c r="E14" s="3" t="s">
        <v>26</v>
      </c>
      <c r="F14" s="3">
        <v>5.0</v>
      </c>
      <c r="G14" s="3" t="s">
        <v>29</v>
      </c>
    </row>
    <row r="15">
      <c r="A15" s="1">
        <v>13.0</v>
      </c>
      <c r="B15" s="3" t="s">
        <v>25</v>
      </c>
      <c r="C15" s="3" t="s">
        <v>10</v>
      </c>
      <c r="D15" s="3" t="s">
        <v>11</v>
      </c>
      <c r="E15" s="3" t="s">
        <v>26</v>
      </c>
      <c r="F15" s="3">
        <v>5.0</v>
      </c>
      <c r="G15" s="3" t="s">
        <v>30</v>
      </c>
    </row>
    <row r="16">
      <c r="A16" s="1">
        <v>14.0</v>
      </c>
      <c r="B16" s="3" t="s">
        <v>25</v>
      </c>
      <c r="C16" s="3" t="s">
        <v>10</v>
      </c>
      <c r="D16" s="3" t="s">
        <v>11</v>
      </c>
      <c r="E16" s="3" t="s">
        <v>26</v>
      </c>
      <c r="F16" s="3">
        <v>5.0</v>
      </c>
      <c r="G16" s="3" t="s">
        <v>31</v>
      </c>
    </row>
    <row r="17">
      <c r="A17" s="1">
        <v>15.0</v>
      </c>
      <c r="B17" s="3" t="s">
        <v>32</v>
      </c>
      <c r="C17" s="3" t="s">
        <v>10</v>
      </c>
      <c r="D17" s="3" t="s">
        <v>11</v>
      </c>
      <c r="E17" s="3" t="s">
        <v>33</v>
      </c>
      <c r="F17" s="3">
        <v>5.0</v>
      </c>
      <c r="G17" s="3" t="s">
        <v>34</v>
      </c>
    </row>
    <row r="18">
      <c r="A18" s="1">
        <v>16.0</v>
      </c>
      <c r="B18" s="3" t="s">
        <v>32</v>
      </c>
      <c r="C18" s="3" t="s">
        <v>10</v>
      </c>
      <c r="D18" s="3" t="s">
        <v>11</v>
      </c>
      <c r="E18" s="3" t="s">
        <v>33</v>
      </c>
      <c r="F18" s="3">
        <v>1.0</v>
      </c>
      <c r="G18" s="3" t="s">
        <v>35</v>
      </c>
    </row>
    <row r="19">
      <c r="A19" s="1">
        <v>17.0</v>
      </c>
      <c r="B19" s="3" t="s">
        <v>32</v>
      </c>
      <c r="C19" s="3" t="s">
        <v>10</v>
      </c>
      <c r="D19" s="3" t="s">
        <v>11</v>
      </c>
      <c r="E19" s="3" t="s">
        <v>33</v>
      </c>
      <c r="F19" s="3">
        <v>1.0</v>
      </c>
      <c r="G19" s="3" t="s">
        <v>36</v>
      </c>
    </row>
    <row r="20">
      <c r="A20" s="1">
        <v>18.0</v>
      </c>
      <c r="B20" s="3" t="s">
        <v>32</v>
      </c>
      <c r="C20" s="3" t="s">
        <v>10</v>
      </c>
      <c r="D20" s="3" t="s">
        <v>11</v>
      </c>
      <c r="E20" s="3" t="s">
        <v>33</v>
      </c>
      <c r="F20" s="3">
        <v>1.0</v>
      </c>
      <c r="G20" s="3" t="s">
        <v>37</v>
      </c>
    </row>
    <row r="21" ht="15.75" customHeight="1">
      <c r="A21" s="1">
        <v>19.0</v>
      </c>
      <c r="B21" s="3" t="s">
        <v>38</v>
      </c>
      <c r="C21" s="3" t="s">
        <v>10</v>
      </c>
      <c r="D21" s="3" t="s">
        <v>11</v>
      </c>
      <c r="E21" s="3" t="s">
        <v>39</v>
      </c>
      <c r="F21" s="3">
        <v>5.0</v>
      </c>
      <c r="G21" s="3" t="s">
        <v>40</v>
      </c>
    </row>
    <row r="22" ht="15.75" customHeight="1">
      <c r="A22" s="1">
        <v>20.0</v>
      </c>
      <c r="B22" s="3" t="s">
        <v>38</v>
      </c>
      <c r="C22" s="3" t="s">
        <v>10</v>
      </c>
      <c r="D22" s="3" t="s">
        <v>11</v>
      </c>
      <c r="E22" s="3" t="s">
        <v>39</v>
      </c>
      <c r="F22" s="3">
        <v>5.0</v>
      </c>
      <c r="G22" s="3" t="s">
        <v>41</v>
      </c>
    </row>
    <row r="23" ht="15.75" customHeight="1">
      <c r="A23" s="1">
        <v>21.0</v>
      </c>
      <c r="B23" s="3" t="s">
        <v>38</v>
      </c>
      <c r="C23" s="3" t="s">
        <v>10</v>
      </c>
      <c r="D23" s="3" t="s">
        <v>11</v>
      </c>
      <c r="E23" s="3" t="s">
        <v>39</v>
      </c>
      <c r="F23" s="3">
        <v>5.0</v>
      </c>
      <c r="G23" s="3" t="s">
        <v>42</v>
      </c>
    </row>
    <row r="24" ht="15.75" customHeight="1">
      <c r="A24" s="1">
        <v>22.0</v>
      </c>
      <c r="B24" s="3" t="s">
        <v>38</v>
      </c>
      <c r="C24" s="3" t="s">
        <v>10</v>
      </c>
      <c r="D24" s="3" t="s">
        <v>11</v>
      </c>
      <c r="E24" s="3" t="s">
        <v>39</v>
      </c>
      <c r="F24" s="3">
        <v>5.0</v>
      </c>
      <c r="G24" s="3" t="s">
        <v>43</v>
      </c>
    </row>
    <row r="25" ht="15.75" customHeight="1">
      <c r="A25" s="1">
        <v>23.0</v>
      </c>
      <c r="B25" s="3" t="s">
        <v>38</v>
      </c>
      <c r="C25" s="3" t="s">
        <v>10</v>
      </c>
      <c r="D25" s="3" t="s">
        <v>11</v>
      </c>
      <c r="E25" s="3" t="s">
        <v>39</v>
      </c>
      <c r="F25" s="3">
        <v>5.0</v>
      </c>
      <c r="G25" s="3" t="s">
        <v>44</v>
      </c>
    </row>
    <row r="26" ht="15.75" customHeight="1">
      <c r="A26" s="1">
        <v>24.0</v>
      </c>
      <c r="B26" s="3" t="s">
        <v>45</v>
      </c>
      <c r="C26" s="3" t="s">
        <v>10</v>
      </c>
      <c r="D26" s="3" t="s">
        <v>11</v>
      </c>
      <c r="E26" s="3" t="s">
        <v>46</v>
      </c>
      <c r="F26" s="3">
        <v>5.0</v>
      </c>
      <c r="G26" s="3" t="s">
        <v>47</v>
      </c>
    </row>
    <row r="27" ht="15.75" customHeight="1">
      <c r="A27" s="1">
        <v>25.0</v>
      </c>
      <c r="B27" s="3" t="s">
        <v>48</v>
      </c>
      <c r="C27" s="3" t="s">
        <v>10</v>
      </c>
      <c r="D27" s="3" t="s">
        <v>11</v>
      </c>
      <c r="E27" s="3" t="s">
        <v>49</v>
      </c>
      <c r="F27" s="3">
        <v>5.0</v>
      </c>
      <c r="G27" s="3" t="s">
        <v>50</v>
      </c>
    </row>
    <row r="28" ht="15.75" customHeight="1">
      <c r="A28" s="1">
        <v>26.0</v>
      </c>
      <c r="B28" s="3" t="s">
        <v>48</v>
      </c>
      <c r="C28" s="3" t="s">
        <v>10</v>
      </c>
      <c r="D28" s="3" t="s">
        <v>11</v>
      </c>
      <c r="E28" s="3" t="s">
        <v>49</v>
      </c>
      <c r="F28" s="3">
        <v>5.0</v>
      </c>
      <c r="G28" s="3" t="s">
        <v>51</v>
      </c>
    </row>
    <row r="29" ht="15.75" customHeight="1">
      <c r="A29" s="1">
        <v>27.0</v>
      </c>
      <c r="B29" s="3" t="s">
        <v>48</v>
      </c>
      <c r="C29" s="3" t="s">
        <v>10</v>
      </c>
      <c r="D29" s="3" t="s">
        <v>11</v>
      </c>
      <c r="E29" s="3" t="s">
        <v>49</v>
      </c>
      <c r="F29" s="3">
        <v>5.0</v>
      </c>
      <c r="G29" s="3" t="s">
        <v>52</v>
      </c>
    </row>
    <row r="30" ht="15.75" customHeight="1">
      <c r="A30" s="1">
        <v>28.0</v>
      </c>
      <c r="B30" s="3" t="s">
        <v>48</v>
      </c>
      <c r="C30" s="3" t="s">
        <v>10</v>
      </c>
      <c r="D30" s="3" t="s">
        <v>11</v>
      </c>
      <c r="E30" s="3" t="s">
        <v>49</v>
      </c>
      <c r="F30" s="3">
        <v>5.0</v>
      </c>
      <c r="G30" s="3" t="s">
        <v>53</v>
      </c>
    </row>
    <row r="31" ht="15.75" customHeight="1">
      <c r="A31" s="1">
        <v>29.0</v>
      </c>
      <c r="B31" s="3" t="s">
        <v>48</v>
      </c>
      <c r="C31" s="3" t="s">
        <v>10</v>
      </c>
      <c r="D31" s="3" t="s">
        <v>11</v>
      </c>
      <c r="E31" s="3" t="s">
        <v>49</v>
      </c>
      <c r="F31" s="3">
        <v>5.0</v>
      </c>
      <c r="G31" s="3" t="s">
        <v>54</v>
      </c>
    </row>
    <row r="32" ht="15.75" customHeight="1">
      <c r="A32" s="1">
        <v>30.0</v>
      </c>
      <c r="B32" s="3" t="s">
        <v>55</v>
      </c>
      <c r="C32" s="3" t="s">
        <v>56</v>
      </c>
      <c r="D32" s="3" t="s">
        <v>11</v>
      </c>
      <c r="E32" s="3" t="s">
        <v>57</v>
      </c>
      <c r="F32" s="3">
        <v>5.0</v>
      </c>
      <c r="G32" s="3" t="s">
        <v>58</v>
      </c>
    </row>
    <row r="33" ht="15.75" customHeight="1">
      <c r="A33" s="1">
        <v>31.0</v>
      </c>
      <c r="B33" s="3" t="s">
        <v>59</v>
      </c>
      <c r="C33" s="3" t="s">
        <v>10</v>
      </c>
      <c r="D33" s="3" t="s">
        <v>11</v>
      </c>
      <c r="E33" s="3" t="s">
        <v>60</v>
      </c>
      <c r="F33" s="3">
        <v>5.0</v>
      </c>
      <c r="G33" s="3" t="s">
        <v>61</v>
      </c>
    </row>
    <row r="34" ht="15.75" customHeight="1">
      <c r="A34" s="1">
        <v>32.0</v>
      </c>
      <c r="B34" s="3" t="s">
        <v>59</v>
      </c>
      <c r="C34" s="3" t="s">
        <v>10</v>
      </c>
      <c r="D34" s="3" t="s">
        <v>11</v>
      </c>
      <c r="E34" s="3" t="s">
        <v>60</v>
      </c>
      <c r="F34" s="3">
        <v>5.0</v>
      </c>
      <c r="G34" s="3" t="s">
        <v>62</v>
      </c>
    </row>
    <row r="35" ht="15.75" customHeight="1">
      <c r="A35" s="1">
        <v>33.0</v>
      </c>
      <c r="B35" s="3" t="s">
        <v>59</v>
      </c>
      <c r="C35" s="3" t="s">
        <v>10</v>
      </c>
      <c r="D35" s="3" t="s">
        <v>11</v>
      </c>
      <c r="E35" s="3" t="s">
        <v>60</v>
      </c>
      <c r="F35" s="3">
        <v>5.0</v>
      </c>
      <c r="G35" s="3" t="s">
        <v>63</v>
      </c>
    </row>
    <row r="36" ht="15.75" customHeight="1">
      <c r="A36" s="1">
        <v>34.0</v>
      </c>
      <c r="B36" s="3" t="s">
        <v>59</v>
      </c>
      <c r="C36" s="3" t="s">
        <v>10</v>
      </c>
      <c r="D36" s="3" t="s">
        <v>11</v>
      </c>
      <c r="E36" s="3" t="s">
        <v>60</v>
      </c>
      <c r="F36" s="3">
        <v>5.0</v>
      </c>
      <c r="G36" s="3" t="s">
        <v>64</v>
      </c>
    </row>
    <row r="37" ht="15.75" customHeight="1">
      <c r="A37" s="1">
        <v>35.0</v>
      </c>
      <c r="B37" s="3" t="s">
        <v>59</v>
      </c>
      <c r="C37" s="3" t="s">
        <v>10</v>
      </c>
      <c r="D37" s="3" t="s">
        <v>11</v>
      </c>
      <c r="E37" s="3" t="s">
        <v>60</v>
      </c>
      <c r="F37" s="3">
        <v>1.0</v>
      </c>
      <c r="G37" s="3" t="s">
        <v>65</v>
      </c>
    </row>
    <row r="38" ht="15.75" customHeight="1">
      <c r="A38" s="1">
        <v>36.0</v>
      </c>
      <c r="B38" s="3" t="s">
        <v>66</v>
      </c>
      <c r="C38" s="3" t="s">
        <v>10</v>
      </c>
      <c r="D38" s="3" t="s">
        <v>11</v>
      </c>
      <c r="E38" s="3" t="s">
        <v>67</v>
      </c>
      <c r="F38" s="3">
        <v>5.0</v>
      </c>
      <c r="G38" s="3" t="s">
        <v>68</v>
      </c>
    </row>
    <row r="39" ht="15.75" customHeight="1">
      <c r="A39" s="1">
        <v>37.0</v>
      </c>
      <c r="B39" s="3" t="s">
        <v>69</v>
      </c>
      <c r="C39" s="3" t="s">
        <v>10</v>
      </c>
      <c r="D39" s="3" t="s">
        <v>11</v>
      </c>
      <c r="E39" s="3" t="s">
        <v>70</v>
      </c>
      <c r="F39" s="3">
        <v>5.0</v>
      </c>
      <c r="G39" s="3" t="s">
        <v>71</v>
      </c>
    </row>
    <row r="40" ht="15.75" customHeight="1">
      <c r="A40" s="1">
        <v>38.0</v>
      </c>
      <c r="B40" s="3" t="s">
        <v>69</v>
      </c>
      <c r="C40" s="3" t="s">
        <v>10</v>
      </c>
      <c r="D40" s="3" t="s">
        <v>11</v>
      </c>
      <c r="E40" s="3" t="s">
        <v>70</v>
      </c>
      <c r="F40" s="3">
        <v>5.0</v>
      </c>
      <c r="G40" s="3" t="s">
        <v>72</v>
      </c>
    </row>
    <row r="41" ht="15.75" customHeight="1">
      <c r="A41" s="1">
        <v>39.0</v>
      </c>
      <c r="B41" s="3" t="s">
        <v>69</v>
      </c>
      <c r="C41" s="3" t="s">
        <v>10</v>
      </c>
      <c r="D41" s="3" t="s">
        <v>11</v>
      </c>
      <c r="E41" s="3" t="s">
        <v>70</v>
      </c>
      <c r="F41" s="3">
        <v>5.0</v>
      </c>
      <c r="G41" s="3" t="s">
        <v>73</v>
      </c>
    </row>
    <row r="42" ht="15.75" customHeight="1">
      <c r="A42" s="1">
        <v>40.0</v>
      </c>
      <c r="B42" s="3" t="s">
        <v>69</v>
      </c>
      <c r="C42" s="3" t="s">
        <v>10</v>
      </c>
      <c r="D42" s="3" t="s">
        <v>11</v>
      </c>
      <c r="E42" s="3" t="s">
        <v>70</v>
      </c>
      <c r="F42" s="3">
        <v>5.0</v>
      </c>
      <c r="G42" s="3" t="s">
        <v>74</v>
      </c>
    </row>
    <row r="43" ht="15.75" customHeight="1">
      <c r="A43" s="1">
        <v>41.0</v>
      </c>
      <c r="B43" s="3" t="s">
        <v>69</v>
      </c>
      <c r="C43" s="3" t="s">
        <v>10</v>
      </c>
      <c r="D43" s="3" t="s">
        <v>11</v>
      </c>
      <c r="E43" s="3" t="s">
        <v>70</v>
      </c>
      <c r="F43" s="3">
        <v>5.0</v>
      </c>
      <c r="G43" s="3" t="s">
        <v>75</v>
      </c>
    </row>
    <row r="44" ht="15.75" customHeight="1">
      <c r="A44" s="1">
        <v>42.0</v>
      </c>
      <c r="B44" s="3" t="s">
        <v>76</v>
      </c>
      <c r="C44" s="3" t="s">
        <v>77</v>
      </c>
      <c r="D44" s="3" t="s">
        <v>11</v>
      </c>
      <c r="E44" s="3" t="s">
        <v>78</v>
      </c>
      <c r="F44" s="3">
        <v>4.0</v>
      </c>
      <c r="G44" s="3" t="s">
        <v>79</v>
      </c>
    </row>
    <row r="45" ht="15.75" customHeight="1">
      <c r="A45" s="1">
        <v>43.0</v>
      </c>
      <c r="B45" s="3" t="s">
        <v>76</v>
      </c>
      <c r="C45" s="3" t="s">
        <v>77</v>
      </c>
      <c r="D45" s="3" t="s">
        <v>11</v>
      </c>
      <c r="E45" s="3" t="s">
        <v>78</v>
      </c>
      <c r="F45" s="3">
        <v>5.0</v>
      </c>
      <c r="G45" s="3" t="s">
        <v>80</v>
      </c>
    </row>
    <row r="46" ht="15.75" customHeight="1">
      <c r="A46" s="1">
        <v>44.0</v>
      </c>
      <c r="B46" s="3" t="s">
        <v>76</v>
      </c>
      <c r="C46" s="3" t="s">
        <v>77</v>
      </c>
      <c r="D46" s="3" t="s">
        <v>11</v>
      </c>
      <c r="E46" s="3" t="s">
        <v>78</v>
      </c>
      <c r="F46" s="3">
        <v>5.0</v>
      </c>
      <c r="G46" s="3" t="s">
        <v>81</v>
      </c>
    </row>
    <row r="47" ht="15.75" customHeight="1">
      <c r="A47" s="1">
        <v>45.0</v>
      </c>
      <c r="B47" s="3" t="s">
        <v>76</v>
      </c>
      <c r="C47" s="3" t="s">
        <v>77</v>
      </c>
      <c r="D47" s="3" t="s">
        <v>11</v>
      </c>
      <c r="E47" s="3" t="s">
        <v>78</v>
      </c>
      <c r="F47" s="3">
        <v>5.0</v>
      </c>
      <c r="G47" s="3" t="s">
        <v>82</v>
      </c>
    </row>
    <row r="48" ht="15.75" customHeight="1">
      <c r="A48" s="1">
        <v>46.0</v>
      </c>
      <c r="B48" s="3" t="s">
        <v>76</v>
      </c>
      <c r="C48" s="3" t="s">
        <v>77</v>
      </c>
      <c r="D48" s="3" t="s">
        <v>11</v>
      </c>
      <c r="E48" s="3" t="s">
        <v>78</v>
      </c>
      <c r="F48" s="3">
        <v>5.0</v>
      </c>
      <c r="G48" s="3" t="s">
        <v>83</v>
      </c>
    </row>
    <row r="49" ht="15.75" customHeight="1">
      <c r="A49" s="1">
        <v>47.0</v>
      </c>
      <c r="B49" s="3" t="s">
        <v>84</v>
      </c>
      <c r="C49" s="3" t="s">
        <v>10</v>
      </c>
      <c r="D49" s="3" t="s">
        <v>11</v>
      </c>
      <c r="E49" s="3" t="s">
        <v>85</v>
      </c>
      <c r="F49" s="3">
        <v>1.0</v>
      </c>
      <c r="G49" s="3" t="s">
        <v>86</v>
      </c>
    </row>
    <row r="50" ht="15.75" customHeight="1">
      <c r="A50" s="1">
        <v>48.0</v>
      </c>
      <c r="B50" s="3" t="s">
        <v>84</v>
      </c>
      <c r="C50" s="3" t="s">
        <v>10</v>
      </c>
      <c r="D50" s="3" t="s">
        <v>11</v>
      </c>
      <c r="E50" s="3" t="s">
        <v>85</v>
      </c>
      <c r="F50" s="3">
        <v>1.0</v>
      </c>
      <c r="G50" s="3" t="s">
        <v>87</v>
      </c>
    </row>
    <row r="51" ht="15.75" customHeight="1">
      <c r="A51" s="1">
        <v>49.0</v>
      </c>
      <c r="B51" s="3" t="s">
        <v>84</v>
      </c>
      <c r="C51" s="3" t="s">
        <v>10</v>
      </c>
      <c r="D51" s="3" t="s">
        <v>11</v>
      </c>
      <c r="E51" s="3" t="s">
        <v>85</v>
      </c>
      <c r="F51" s="3">
        <v>1.0</v>
      </c>
      <c r="G51" s="3" t="s">
        <v>88</v>
      </c>
    </row>
    <row r="52" ht="15.75" customHeight="1">
      <c r="A52" s="1">
        <v>50.0</v>
      </c>
      <c r="B52" s="3" t="s">
        <v>84</v>
      </c>
      <c r="C52" s="3" t="s">
        <v>10</v>
      </c>
      <c r="D52" s="3" t="s">
        <v>11</v>
      </c>
      <c r="E52" s="3" t="s">
        <v>85</v>
      </c>
      <c r="F52" s="3">
        <v>2.0</v>
      </c>
      <c r="G52" s="3" t="s">
        <v>89</v>
      </c>
    </row>
    <row r="53" ht="15.75" customHeight="1">
      <c r="A53" s="1">
        <v>51.0</v>
      </c>
      <c r="B53" s="3" t="s">
        <v>84</v>
      </c>
      <c r="C53" s="3" t="s">
        <v>10</v>
      </c>
      <c r="D53" s="3" t="s">
        <v>11</v>
      </c>
      <c r="E53" s="3" t="s">
        <v>85</v>
      </c>
      <c r="F53" s="3">
        <v>5.0</v>
      </c>
      <c r="G53" s="3" t="s">
        <v>90</v>
      </c>
    </row>
    <row r="54" ht="15.75" customHeight="1">
      <c r="A54" s="1">
        <v>52.0</v>
      </c>
      <c r="B54" s="3" t="s">
        <v>91</v>
      </c>
      <c r="C54" s="3" t="s">
        <v>10</v>
      </c>
      <c r="D54" s="3" t="s">
        <v>11</v>
      </c>
      <c r="E54" s="3" t="s">
        <v>92</v>
      </c>
      <c r="F54" s="3">
        <v>5.0</v>
      </c>
      <c r="G54" s="3" t="s">
        <v>93</v>
      </c>
    </row>
    <row r="55" ht="15.75" customHeight="1">
      <c r="A55" s="1">
        <v>53.0</v>
      </c>
      <c r="B55" s="3" t="s">
        <v>91</v>
      </c>
      <c r="C55" s="3" t="s">
        <v>10</v>
      </c>
      <c r="D55" s="3" t="s">
        <v>11</v>
      </c>
      <c r="E55" s="3" t="s">
        <v>92</v>
      </c>
      <c r="F55" s="3">
        <v>5.0</v>
      </c>
      <c r="G55" s="3" t="s">
        <v>94</v>
      </c>
    </row>
    <row r="56" ht="15.75" customHeight="1">
      <c r="A56" s="1">
        <v>54.0</v>
      </c>
      <c r="B56" s="3" t="s">
        <v>91</v>
      </c>
      <c r="C56" s="3" t="s">
        <v>10</v>
      </c>
      <c r="D56" s="3" t="s">
        <v>11</v>
      </c>
      <c r="E56" s="3" t="s">
        <v>92</v>
      </c>
      <c r="F56" s="3">
        <v>5.0</v>
      </c>
      <c r="G56" s="3" t="s">
        <v>95</v>
      </c>
    </row>
    <row r="57" ht="15.75" customHeight="1">
      <c r="A57" s="1">
        <v>55.0</v>
      </c>
      <c r="B57" s="3" t="s">
        <v>91</v>
      </c>
      <c r="C57" s="3" t="s">
        <v>10</v>
      </c>
      <c r="D57" s="3" t="s">
        <v>11</v>
      </c>
      <c r="E57" s="3" t="s">
        <v>92</v>
      </c>
      <c r="F57" s="3">
        <v>5.0</v>
      </c>
      <c r="G57" s="3" t="s">
        <v>96</v>
      </c>
    </row>
    <row r="58" ht="15.75" customHeight="1">
      <c r="A58" s="1">
        <v>56.0</v>
      </c>
      <c r="B58" s="3" t="s">
        <v>91</v>
      </c>
      <c r="C58" s="3" t="s">
        <v>10</v>
      </c>
      <c r="D58" s="3" t="s">
        <v>11</v>
      </c>
      <c r="E58" s="3" t="s">
        <v>92</v>
      </c>
      <c r="F58" s="3">
        <v>5.0</v>
      </c>
      <c r="G58" s="3" t="s">
        <v>97</v>
      </c>
    </row>
    <row r="59" ht="15.75" customHeight="1">
      <c r="A59" s="1">
        <v>57.0</v>
      </c>
      <c r="B59" s="3" t="s">
        <v>98</v>
      </c>
      <c r="C59" s="3" t="s">
        <v>10</v>
      </c>
      <c r="D59" s="3" t="s">
        <v>11</v>
      </c>
      <c r="E59" s="3" t="s">
        <v>99</v>
      </c>
      <c r="F59" s="3">
        <v>1.0</v>
      </c>
      <c r="G59" s="3" t="s">
        <v>100</v>
      </c>
    </row>
    <row r="60" ht="15.75" customHeight="1">
      <c r="A60" s="1">
        <v>58.0</v>
      </c>
      <c r="B60" s="3" t="s">
        <v>98</v>
      </c>
      <c r="C60" s="3" t="s">
        <v>10</v>
      </c>
      <c r="D60" s="3" t="s">
        <v>11</v>
      </c>
      <c r="E60" s="3" t="s">
        <v>99</v>
      </c>
      <c r="F60" s="3">
        <v>5.0</v>
      </c>
      <c r="G60" s="3" t="s">
        <v>101</v>
      </c>
    </row>
    <row r="61" ht="15.75" customHeight="1">
      <c r="A61" s="1">
        <v>59.0</v>
      </c>
      <c r="B61" s="3" t="s">
        <v>98</v>
      </c>
      <c r="C61" s="3" t="s">
        <v>10</v>
      </c>
      <c r="D61" s="3" t="s">
        <v>11</v>
      </c>
      <c r="E61" s="3" t="s">
        <v>99</v>
      </c>
      <c r="F61" s="3">
        <v>5.0</v>
      </c>
      <c r="G61" s="3" t="s">
        <v>102</v>
      </c>
    </row>
    <row r="62" ht="15.75" customHeight="1">
      <c r="A62" s="1">
        <v>60.0</v>
      </c>
      <c r="B62" s="3" t="s">
        <v>98</v>
      </c>
      <c r="C62" s="3" t="s">
        <v>10</v>
      </c>
      <c r="D62" s="3" t="s">
        <v>11</v>
      </c>
      <c r="E62" s="3" t="s">
        <v>99</v>
      </c>
      <c r="F62" s="3">
        <v>1.0</v>
      </c>
      <c r="G62" s="3" t="s">
        <v>103</v>
      </c>
    </row>
    <row r="63" ht="15.75" customHeight="1">
      <c r="A63" s="1">
        <v>61.0</v>
      </c>
      <c r="B63" s="3" t="s">
        <v>98</v>
      </c>
      <c r="C63" s="3" t="s">
        <v>10</v>
      </c>
      <c r="D63" s="3" t="s">
        <v>11</v>
      </c>
      <c r="E63" s="3" t="s">
        <v>99</v>
      </c>
      <c r="F63" s="3">
        <v>1.0</v>
      </c>
      <c r="G63" s="3" t="s">
        <v>104</v>
      </c>
    </row>
    <row r="64" ht="15.75" customHeight="1">
      <c r="A64" s="1">
        <v>62.0</v>
      </c>
      <c r="B64" s="3" t="s">
        <v>105</v>
      </c>
      <c r="C64" s="3" t="s">
        <v>10</v>
      </c>
      <c r="D64" s="3" t="s">
        <v>11</v>
      </c>
      <c r="E64" s="3" t="s">
        <v>106</v>
      </c>
      <c r="F64" s="3">
        <v>5.0</v>
      </c>
      <c r="G64" s="3" t="s">
        <v>107</v>
      </c>
    </row>
    <row r="65" ht="15.75" customHeight="1">
      <c r="A65" s="1">
        <v>63.0</v>
      </c>
      <c r="B65" s="3" t="s">
        <v>108</v>
      </c>
      <c r="C65" s="3" t="s">
        <v>10</v>
      </c>
      <c r="D65" s="3" t="s">
        <v>11</v>
      </c>
      <c r="E65" s="3" t="s">
        <v>109</v>
      </c>
      <c r="F65" s="3">
        <v>5.0</v>
      </c>
      <c r="G65" s="3" t="s">
        <v>110</v>
      </c>
    </row>
    <row r="66" ht="15.75" customHeight="1">
      <c r="A66" s="1">
        <v>64.0</v>
      </c>
      <c r="B66" s="3" t="s">
        <v>108</v>
      </c>
      <c r="C66" s="3" t="s">
        <v>10</v>
      </c>
      <c r="D66" s="3" t="s">
        <v>11</v>
      </c>
      <c r="E66" s="3" t="s">
        <v>109</v>
      </c>
      <c r="F66" s="3">
        <v>5.0</v>
      </c>
      <c r="G66" s="3" t="s">
        <v>111</v>
      </c>
    </row>
    <row r="67" ht="15.75" customHeight="1">
      <c r="A67" s="1">
        <v>65.0</v>
      </c>
      <c r="B67" s="3" t="s">
        <v>108</v>
      </c>
      <c r="C67" s="3" t="s">
        <v>10</v>
      </c>
      <c r="D67" s="3" t="s">
        <v>11</v>
      </c>
      <c r="E67" s="3" t="s">
        <v>109</v>
      </c>
      <c r="F67" s="3">
        <v>5.0</v>
      </c>
      <c r="G67" s="3" t="s">
        <v>112</v>
      </c>
    </row>
    <row r="68" ht="15.75" customHeight="1">
      <c r="A68" s="1">
        <v>66.0</v>
      </c>
      <c r="B68" s="3" t="s">
        <v>108</v>
      </c>
      <c r="C68" s="3" t="s">
        <v>10</v>
      </c>
      <c r="D68" s="3" t="s">
        <v>11</v>
      </c>
      <c r="E68" s="3" t="s">
        <v>109</v>
      </c>
      <c r="F68" s="3">
        <v>5.0</v>
      </c>
      <c r="G68" s="3" t="s">
        <v>113</v>
      </c>
    </row>
    <row r="69" ht="15.75" customHeight="1">
      <c r="A69" s="1">
        <v>67.0</v>
      </c>
      <c r="B69" s="3" t="s">
        <v>108</v>
      </c>
      <c r="C69" s="3" t="s">
        <v>10</v>
      </c>
      <c r="D69" s="3" t="s">
        <v>11</v>
      </c>
      <c r="E69" s="3" t="s">
        <v>109</v>
      </c>
      <c r="F69" s="3">
        <v>5.0</v>
      </c>
      <c r="G69" s="3" t="s">
        <v>114</v>
      </c>
    </row>
    <row r="70" ht="15.75" customHeight="1">
      <c r="A70" s="1">
        <v>68.0</v>
      </c>
      <c r="B70" s="3" t="s">
        <v>115</v>
      </c>
      <c r="C70" s="3" t="s">
        <v>10</v>
      </c>
      <c r="D70" s="3" t="s">
        <v>11</v>
      </c>
      <c r="E70" s="3" t="s">
        <v>116</v>
      </c>
      <c r="F70" s="3">
        <v>5.0</v>
      </c>
      <c r="G70" s="3" t="s">
        <v>117</v>
      </c>
    </row>
    <row r="71" ht="15.75" customHeight="1">
      <c r="A71" s="1">
        <v>69.0</v>
      </c>
      <c r="B71" s="3" t="s">
        <v>115</v>
      </c>
      <c r="C71" s="3" t="s">
        <v>10</v>
      </c>
      <c r="D71" s="3" t="s">
        <v>11</v>
      </c>
      <c r="E71" s="3" t="s">
        <v>116</v>
      </c>
      <c r="F71" s="3">
        <v>1.0</v>
      </c>
      <c r="G71" s="3" t="s">
        <v>118</v>
      </c>
    </row>
    <row r="72" ht="15.75" customHeight="1">
      <c r="A72" s="1">
        <v>70.0</v>
      </c>
      <c r="B72" s="3" t="s">
        <v>115</v>
      </c>
      <c r="C72" s="3" t="s">
        <v>10</v>
      </c>
      <c r="D72" s="3" t="s">
        <v>11</v>
      </c>
      <c r="E72" s="3" t="s">
        <v>116</v>
      </c>
      <c r="F72" s="3">
        <v>5.0</v>
      </c>
      <c r="G72" s="3" t="s">
        <v>119</v>
      </c>
    </row>
    <row r="73" ht="15.75" customHeight="1">
      <c r="A73" s="1">
        <v>71.0</v>
      </c>
      <c r="B73" s="3" t="s">
        <v>115</v>
      </c>
      <c r="C73" s="3" t="s">
        <v>10</v>
      </c>
      <c r="D73" s="3" t="s">
        <v>11</v>
      </c>
      <c r="E73" s="3" t="s">
        <v>116</v>
      </c>
      <c r="F73" s="3">
        <v>5.0</v>
      </c>
      <c r="G73" s="3" t="s">
        <v>120</v>
      </c>
    </row>
    <row r="74" ht="15.75" customHeight="1">
      <c r="A74" s="1">
        <v>72.0</v>
      </c>
      <c r="B74" s="3" t="s">
        <v>115</v>
      </c>
      <c r="C74" s="3" t="s">
        <v>10</v>
      </c>
      <c r="D74" s="3" t="s">
        <v>11</v>
      </c>
      <c r="E74" s="3" t="s">
        <v>116</v>
      </c>
      <c r="F74" s="3">
        <v>1.0</v>
      </c>
      <c r="G74" s="3" t="s">
        <v>121</v>
      </c>
    </row>
    <row r="75" ht="15.75" customHeight="1">
      <c r="A75" s="1">
        <v>73.0</v>
      </c>
      <c r="B75" s="3" t="s">
        <v>122</v>
      </c>
      <c r="C75" s="3" t="s">
        <v>123</v>
      </c>
      <c r="D75" s="3" t="s">
        <v>11</v>
      </c>
      <c r="E75" s="3" t="s">
        <v>124</v>
      </c>
      <c r="F75" s="3">
        <v>5.0</v>
      </c>
      <c r="G75" s="3" t="s">
        <v>125</v>
      </c>
    </row>
    <row r="76" ht="15.75" customHeight="1">
      <c r="A76" s="1">
        <v>74.0</v>
      </c>
      <c r="B76" s="3" t="s">
        <v>122</v>
      </c>
      <c r="C76" s="3" t="s">
        <v>123</v>
      </c>
      <c r="D76" s="3" t="s">
        <v>11</v>
      </c>
      <c r="E76" s="3" t="s">
        <v>124</v>
      </c>
      <c r="F76" s="3">
        <v>1.0</v>
      </c>
      <c r="G76" s="3" t="s">
        <v>126</v>
      </c>
    </row>
    <row r="77" ht="15.75" customHeight="1">
      <c r="A77" s="1">
        <v>75.0</v>
      </c>
      <c r="B77" s="3" t="s">
        <v>122</v>
      </c>
      <c r="C77" s="3" t="s">
        <v>123</v>
      </c>
      <c r="D77" s="3" t="s">
        <v>11</v>
      </c>
      <c r="E77" s="3" t="s">
        <v>124</v>
      </c>
      <c r="F77" s="3">
        <v>3.0</v>
      </c>
      <c r="G77" s="3" t="s">
        <v>127</v>
      </c>
    </row>
    <row r="78" ht="15.75" customHeight="1">
      <c r="A78" s="1">
        <v>76.0</v>
      </c>
      <c r="B78" s="3" t="s">
        <v>122</v>
      </c>
      <c r="C78" s="3" t="s">
        <v>123</v>
      </c>
      <c r="D78" s="3" t="s">
        <v>11</v>
      </c>
      <c r="E78" s="3" t="s">
        <v>124</v>
      </c>
      <c r="F78" s="3">
        <v>1.0</v>
      </c>
      <c r="G78" s="3" t="s">
        <v>128</v>
      </c>
    </row>
    <row r="79" ht="15.75" customHeight="1">
      <c r="A79" s="1">
        <v>77.0</v>
      </c>
      <c r="B79" s="3" t="s">
        <v>129</v>
      </c>
      <c r="C79" s="3" t="s">
        <v>123</v>
      </c>
      <c r="D79" s="3" t="s">
        <v>11</v>
      </c>
      <c r="E79" s="3" t="s">
        <v>130</v>
      </c>
      <c r="F79" s="3">
        <v>4.0</v>
      </c>
      <c r="G79" s="3" t="s">
        <v>131</v>
      </c>
    </row>
    <row r="80" ht="15.75" customHeight="1">
      <c r="A80" s="1">
        <v>78.0</v>
      </c>
      <c r="B80" s="3" t="s">
        <v>129</v>
      </c>
      <c r="C80" s="3" t="s">
        <v>123</v>
      </c>
      <c r="D80" s="3" t="s">
        <v>11</v>
      </c>
      <c r="E80" s="3" t="s">
        <v>130</v>
      </c>
      <c r="F80" s="3">
        <v>5.0</v>
      </c>
      <c r="G80" s="3" t="s">
        <v>132</v>
      </c>
    </row>
    <row r="81" ht="15.75" customHeight="1">
      <c r="A81" s="1">
        <v>79.0</v>
      </c>
      <c r="B81" s="3" t="s">
        <v>133</v>
      </c>
      <c r="C81" s="3" t="s">
        <v>134</v>
      </c>
      <c r="D81" s="3" t="s">
        <v>11</v>
      </c>
      <c r="E81" s="3" t="s">
        <v>135</v>
      </c>
      <c r="F81" s="3">
        <v>5.0</v>
      </c>
      <c r="G81" s="3" t="s">
        <v>136</v>
      </c>
    </row>
    <row r="82" ht="15.75" customHeight="1">
      <c r="A82" s="1">
        <v>80.0</v>
      </c>
      <c r="B82" s="3" t="s">
        <v>133</v>
      </c>
      <c r="C82" s="3" t="s">
        <v>134</v>
      </c>
      <c r="D82" s="3" t="s">
        <v>11</v>
      </c>
      <c r="E82" s="3" t="s">
        <v>135</v>
      </c>
      <c r="F82" s="3">
        <v>5.0</v>
      </c>
      <c r="G82" s="3" t="s">
        <v>137</v>
      </c>
    </row>
    <row r="83" ht="15.75" customHeight="1">
      <c r="A83" s="1">
        <v>81.0</v>
      </c>
      <c r="B83" s="3" t="s">
        <v>133</v>
      </c>
      <c r="C83" s="3" t="s">
        <v>134</v>
      </c>
      <c r="D83" s="3" t="s">
        <v>11</v>
      </c>
      <c r="E83" s="3" t="s">
        <v>135</v>
      </c>
      <c r="F83" s="3">
        <v>1.0</v>
      </c>
      <c r="G83" s="3" t="s">
        <v>138</v>
      </c>
    </row>
    <row r="84" ht="15.75" customHeight="1">
      <c r="A84" s="1">
        <v>82.0</v>
      </c>
      <c r="B84" s="3" t="s">
        <v>133</v>
      </c>
      <c r="C84" s="3" t="s">
        <v>134</v>
      </c>
      <c r="D84" s="3" t="s">
        <v>11</v>
      </c>
      <c r="E84" s="3" t="s">
        <v>135</v>
      </c>
      <c r="F84" s="3">
        <v>5.0</v>
      </c>
      <c r="G84" s="3" t="s">
        <v>139</v>
      </c>
    </row>
    <row r="85" ht="15.75" customHeight="1">
      <c r="A85" s="1">
        <v>83.0</v>
      </c>
      <c r="B85" s="3" t="s">
        <v>133</v>
      </c>
      <c r="C85" s="3" t="s">
        <v>134</v>
      </c>
      <c r="D85" s="3" t="s">
        <v>11</v>
      </c>
      <c r="E85" s="3" t="s">
        <v>135</v>
      </c>
      <c r="F85" s="3">
        <v>5.0</v>
      </c>
      <c r="G85" s="3" t="s">
        <v>140</v>
      </c>
    </row>
    <row r="86" ht="15.75" customHeight="1">
      <c r="A86" s="1">
        <v>84.0</v>
      </c>
      <c r="B86" s="3" t="s">
        <v>141</v>
      </c>
      <c r="C86" s="3" t="s">
        <v>142</v>
      </c>
      <c r="D86" s="3" t="s">
        <v>11</v>
      </c>
      <c r="E86" s="3" t="s">
        <v>143</v>
      </c>
      <c r="F86" s="3">
        <v>4.0</v>
      </c>
      <c r="G86" s="3" t="s">
        <v>144</v>
      </c>
    </row>
    <row r="87" ht="15.75" customHeight="1">
      <c r="A87" s="1">
        <v>85.0</v>
      </c>
      <c r="B87" s="3" t="s">
        <v>141</v>
      </c>
      <c r="C87" s="3" t="s">
        <v>142</v>
      </c>
      <c r="D87" s="3" t="s">
        <v>11</v>
      </c>
      <c r="E87" s="3" t="s">
        <v>143</v>
      </c>
      <c r="F87" s="3">
        <v>3.0</v>
      </c>
      <c r="G87" s="3" t="s">
        <v>145</v>
      </c>
    </row>
    <row r="88" ht="15.75" customHeight="1">
      <c r="A88" s="1">
        <v>86.0</v>
      </c>
      <c r="B88" s="3" t="s">
        <v>141</v>
      </c>
      <c r="C88" s="3" t="s">
        <v>142</v>
      </c>
      <c r="D88" s="3" t="s">
        <v>11</v>
      </c>
      <c r="E88" s="3" t="s">
        <v>143</v>
      </c>
      <c r="F88" s="3">
        <v>2.0</v>
      </c>
      <c r="G88" s="3" t="s">
        <v>146</v>
      </c>
    </row>
    <row r="89" ht="15.75" customHeight="1">
      <c r="A89" s="1">
        <v>87.0</v>
      </c>
      <c r="B89" s="3" t="s">
        <v>141</v>
      </c>
      <c r="C89" s="3" t="s">
        <v>142</v>
      </c>
      <c r="D89" s="3" t="s">
        <v>11</v>
      </c>
      <c r="E89" s="3" t="s">
        <v>143</v>
      </c>
      <c r="F89" s="3">
        <v>1.0</v>
      </c>
      <c r="G89" s="3" t="s">
        <v>147</v>
      </c>
    </row>
    <row r="90" ht="15.75" customHeight="1">
      <c r="A90" s="1">
        <v>88.0</v>
      </c>
      <c r="B90" s="3" t="s">
        <v>141</v>
      </c>
      <c r="C90" s="3" t="s">
        <v>142</v>
      </c>
      <c r="D90" s="3" t="s">
        <v>11</v>
      </c>
      <c r="E90" s="3" t="s">
        <v>143</v>
      </c>
      <c r="F90" s="3">
        <v>5.0</v>
      </c>
      <c r="G90" s="3" t="s">
        <v>148</v>
      </c>
    </row>
    <row r="91" ht="15.75" customHeight="1">
      <c r="A91" s="1">
        <v>89.0</v>
      </c>
      <c r="B91" s="3" t="s">
        <v>149</v>
      </c>
      <c r="C91" s="3" t="s">
        <v>77</v>
      </c>
      <c r="D91" s="3" t="s">
        <v>11</v>
      </c>
      <c r="E91" s="3" t="s">
        <v>150</v>
      </c>
      <c r="F91" s="3">
        <v>1.0</v>
      </c>
      <c r="G91" s="3" t="s">
        <v>151</v>
      </c>
    </row>
    <row r="92" ht="15.75" customHeight="1">
      <c r="A92" s="1">
        <v>90.0</v>
      </c>
      <c r="B92" s="3" t="s">
        <v>149</v>
      </c>
      <c r="C92" s="3" t="s">
        <v>77</v>
      </c>
      <c r="D92" s="3" t="s">
        <v>11</v>
      </c>
      <c r="E92" s="3" t="s">
        <v>150</v>
      </c>
      <c r="F92" s="3">
        <v>5.0</v>
      </c>
      <c r="G92" s="3" t="s">
        <v>152</v>
      </c>
    </row>
    <row r="93" ht="15.75" customHeight="1">
      <c r="A93" s="1">
        <v>91.0</v>
      </c>
      <c r="B93" s="3" t="s">
        <v>149</v>
      </c>
      <c r="C93" s="3" t="s">
        <v>77</v>
      </c>
      <c r="D93" s="3" t="s">
        <v>11</v>
      </c>
      <c r="E93" s="3" t="s">
        <v>150</v>
      </c>
      <c r="F93" s="3">
        <v>5.0</v>
      </c>
      <c r="G93" s="3" t="s">
        <v>153</v>
      </c>
    </row>
    <row r="94" ht="15.75" customHeight="1">
      <c r="A94" s="1">
        <v>92.0</v>
      </c>
      <c r="B94" s="3" t="s">
        <v>149</v>
      </c>
      <c r="C94" s="3" t="s">
        <v>77</v>
      </c>
      <c r="D94" s="3" t="s">
        <v>11</v>
      </c>
      <c r="E94" s="3" t="s">
        <v>150</v>
      </c>
      <c r="F94" s="3">
        <v>1.0</v>
      </c>
      <c r="G94" s="3" t="s">
        <v>154</v>
      </c>
    </row>
    <row r="95" ht="15.75" customHeight="1">
      <c r="A95" s="1">
        <v>93.0</v>
      </c>
      <c r="B95" s="3" t="s">
        <v>149</v>
      </c>
      <c r="C95" s="3" t="s">
        <v>77</v>
      </c>
      <c r="D95" s="3" t="s">
        <v>11</v>
      </c>
      <c r="E95" s="3" t="s">
        <v>150</v>
      </c>
      <c r="F95" s="3">
        <v>1.0</v>
      </c>
      <c r="G95" s="3" t="s">
        <v>155</v>
      </c>
    </row>
    <row r="96" ht="15.75" customHeight="1">
      <c r="A96" s="1">
        <v>94.0</v>
      </c>
      <c r="B96" s="3" t="s">
        <v>156</v>
      </c>
      <c r="C96" s="3" t="s">
        <v>142</v>
      </c>
      <c r="D96" s="3" t="s">
        <v>11</v>
      </c>
      <c r="E96" s="3" t="s">
        <v>157</v>
      </c>
      <c r="F96" s="3">
        <v>2.0</v>
      </c>
      <c r="G96" s="3" t="s">
        <v>158</v>
      </c>
    </row>
    <row r="97" ht="15.75" customHeight="1">
      <c r="A97" s="1">
        <v>95.0</v>
      </c>
      <c r="B97" s="3" t="s">
        <v>159</v>
      </c>
      <c r="C97" s="3" t="s">
        <v>142</v>
      </c>
      <c r="D97" s="3" t="s">
        <v>11</v>
      </c>
      <c r="E97" s="3" t="s">
        <v>160</v>
      </c>
      <c r="F97" s="3">
        <v>1.0</v>
      </c>
      <c r="G97" s="3" t="s">
        <v>161</v>
      </c>
    </row>
    <row r="98" ht="15.75" customHeight="1">
      <c r="A98" s="1">
        <v>96.0</v>
      </c>
      <c r="B98" s="3" t="s">
        <v>162</v>
      </c>
      <c r="C98" s="3" t="s">
        <v>10</v>
      </c>
      <c r="D98" s="3" t="s">
        <v>11</v>
      </c>
      <c r="E98" s="3" t="s">
        <v>163</v>
      </c>
      <c r="F98" s="3">
        <v>5.0</v>
      </c>
      <c r="G98" s="3" t="s">
        <v>164</v>
      </c>
    </row>
    <row r="99" ht="15.75" customHeight="1">
      <c r="A99" s="1">
        <v>97.0</v>
      </c>
      <c r="B99" s="3" t="s">
        <v>162</v>
      </c>
      <c r="C99" s="3" t="s">
        <v>10</v>
      </c>
      <c r="D99" s="3" t="s">
        <v>11</v>
      </c>
      <c r="E99" s="3" t="s">
        <v>163</v>
      </c>
      <c r="F99" s="3">
        <v>5.0</v>
      </c>
      <c r="G99" s="3" t="s">
        <v>165</v>
      </c>
    </row>
    <row r="100" ht="15.75" customHeight="1">
      <c r="A100" s="1">
        <v>98.0</v>
      </c>
      <c r="B100" s="3" t="s">
        <v>162</v>
      </c>
      <c r="C100" s="3" t="s">
        <v>10</v>
      </c>
      <c r="D100" s="3" t="s">
        <v>11</v>
      </c>
      <c r="E100" s="3" t="s">
        <v>163</v>
      </c>
      <c r="F100" s="3">
        <v>1.0</v>
      </c>
      <c r="G100" s="3" t="s">
        <v>166</v>
      </c>
    </row>
    <row r="101" ht="15.75" customHeight="1">
      <c r="A101" s="1">
        <v>99.0</v>
      </c>
      <c r="B101" s="3" t="s">
        <v>162</v>
      </c>
      <c r="C101" s="3" t="s">
        <v>10</v>
      </c>
      <c r="D101" s="3" t="s">
        <v>11</v>
      </c>
      <c r="E101" s="3" t="s">
        <v>163</v>
      </c>
      <c r="F101" s="3">
        <v>5.0</v>
      </c>
      <c r="G101" s="3" t="s">
        <v>167</v>
      </c>
    </row>
    <row r="102" ht="15.75" customHeight="1">
      <c r="A102" s="1">
        <v>100.0</v>
      </c>
      <c r="B102" s="3" t="s">
        <v>162</v>
      </c>
      <c r="C102" s="3" t="s">
        <v>10</v>
      </c>
      <c r="D102" s="3" t="s">
        <v>11</v>
      </c>
      <c r="E102" s="3" t="s">
        <v>163</v>
      </c>
      <c r="F102" s="3">
        <v>5.0</v>
      </c>
      <c r="G102" s="3" t="s">
        <v>168</v>
      </c>
    </row>
    <row r="103" ht="15.75" customHeight="1">
      <c r="A103" s="1">
        <v>101.0</v>
      </c>
      <c r="B103" s="3" t="s">
        <v>169</v>
      </c>
      <c r="C103" s="3" t="s">
        <v>77</v>
      </c>
      <c r="D103" s="3" t="s">
        <v>11</v>
      </c>
      <c r="E103" s="3" t="s">
        <v>170</v>
      </c>
      <c r="F103" s="3">
        <v>5.0</v>
      </c>
      <c r="G103" s="3" t="s">
        <v>171</v>
      </c>
    </row>
    <row r="104" ht="15.75" customHeight="1">
      <c r="A104" s="1">
        <v>102.0</v>
      </c>
      <c r="B104" s="3" t="s">
        <v>169</v>
      </c>
      <c r="C104" s="3" t="s">
        <v>77</v>
      </c>
      <c r="D104" s="3" t="s">
        <v>11</v>
      </c>
      <c r="E104" s="3" t="s">
        <v>170</v>
      </c>
      <c r="F104" s="3">
        <v>1.0</v>
      </c>
      <c r="G104" s="3" t="s">
        <v>172</v>
      </c>
    </row>
    <row r="105" ht="15.75" customHeight="1">
      <c r="A105" s="1">
        <v>103.0</v>
      </c>
      <c r="B105" s="3" t="s">
        <v>169</v>
      </c>
      <c r="C105" s="3" t="s">
        <v>77</v>
      </c>
      <c r="D105" s="3" t="s">
        <v>11</v>
      </c>
      <c r="E105" s="3" t="s">
        <v>170</v>
      </c>
      <c r="F105" s="3">
        <v>5.0</v>
      </c>
      <c r="G105" s="3" t="s">
        <v>173</v>
      </c>
    </row>
    <row r="106" ht="15.75" customHeight="1">
      <c r="A106" s="1">
        <v>104.0</v>
      </c>
      <c r="B106" s="3" t="s">
        <v>169</v>
      </c>
      <c r="C106" s="3" t="s">
        <v>77</v>
      </c>
      <c r="D106" s="3" t="s">
        <v>11</v>
      </c>
      <c r="E106" s="3" t="s">
        <v>170</v>
      </c>
      <c r="F106" s="3">
        <v>1.0</v>
      </c>
      <c r="G106" s="3" t="s">
        <v>174</v>
      </c>
    </row>
    <row r="107" ht="15.75" customHeight="1">
      <c r="A107" s="1">
        <v>105.0</v>
      </c>
      <c r="B107" s="3" t="s">
        <v>169</v>
      </c>
      <c r="C107" s="3" t="s">
        <v>77</v>
      </c>
      <c r="D107" s="3" t="s">
        <v>11</v>
      </c>
      <c r="E107" s="3" t="s">
        <v>170</v>
      </c>
      <c r="F107" s="3">
        <v>5.0</v>
      </c>
      <c r="G107" s="3" t="s">
        <v>175</v>
      </c>
    </row>
    <row r="108" ht="15.75" customHeight="1">
      <c r="A108" s="1">
        <v>106.0</v>
      </c>
      <c r="B108" s="3" t="s">
        <v>176</v>
      </c>
      <c r="C108" s="3" t="s">
        <v>142</v>
      </c>
      <c r="D108" s="3" t="s">
        <v>11</v>
      </c>
      <c r="E108" s="3" t="s">
        <v>177</v>
      </c>
      <c r="F108" s="3">
        <v>1.0</v>
      </c>
      <c r="G108" s="3" t="s">
        <v>178</v>
      </c>
    </row>
    <row r="109" ht="15.75" customHeight="1">
      <c r="A109" s="1">
        <v>107.0</v>
      </c>
      <c r="B109" s="3" t="s">
        <v>176</v>
      </c>
      <c r="C109" s="3" t="s">
        <v>142</v>
      </c>
      <c r="D109" s="3" t="s">
        <v>11</v>
      </c>
      <c r="E109" s="3" t="s">
        <v>177</v>
      </c>
      <c r="F109" s="3">
        <v>4.0</v>
      </c>
      <c r="G109" s="3" t="s">
        <v>179</v>
      </c>
    </row>
    <row r="110" ht="15.75" customHeight="1">
      <c r="A110" s="1">
        <v>108.0</v>
      </c>
      <c r="B110" s="3" t="s">
        <v>176</v>
      </c>
      <c r="C110" s="3" t="s">
        <v>142</v>
      </c>
      <c r="D110" s="3" t="s">
        <v>11</v>
      </c>
      <c r="E110" s="3" t="s">
        <v>177</v>
      </c>
      <c r="F110" s="3">
        <v>5.0</v>
      </c>
      <c r="G110" s="3" t="s">
        <v>180</v>
      </c>
    </row>
    <row r="111" ht="15.75" customHeight="1">
      <c r="A111" s="1">
        <v>109.0</v>
      </c>
      <c r="B111" s="3" t="s">
        <v>176</v>
      </c>
      <c r="C111" s="3" t="s">
        <v>142</v>
      </c>
      <c r="D111" s="3" t="s">
        <v>11</v>
      </c>
      <c r="E111" s="3" t="s">
        <v>177</v>
      </c>
      <c r="F111" s="3">
        <v>5.0</v>
      </c>
      <c r="G111" s="3" t="s">
        <v>181</v>
      </c>
    </row>
    <row r="112" ht="15.75" customHeight="1">
      <c r="A112" s="1">
        <v>110.0</v>
      </c>
      <c r="B112" s="3" t="s">
        <v>176</v>
      </c>
      <c r="C112" s="3" t="s">
        <v>142</v>
      </c>
      <c r="D112" s="3" t="s">
        <v>11</v>
      </c>
      <c r="E112" s="3" t="s">
        <v>177</v>
      </c>
      <c r="F112" s="3">
        <v>2.0</v>
      </c>
      <c r="G112" s="3" t="s">
        <v>182</v>
      </c>
    </row>
    <row r="113" ht="15.75" customHeight="1">
      <c r="A113" s="1">
        <v>111.0</v>
      </c>
      <c r="B113" s="3" t="s">
        <v>183</v>
      </c>
      <c r="C113" s="3" t="s">
        <v>142</v>
      </c>
      <c r="D113" s="3" t="s">
        <v>11</v>
      </c>
      <c r="E113" s="3" t="s">
        <v>184</v>
      </c>
      <c r="F113" s="3">
        <v>5.0</v>
      </c>
      <c r="G113" s="3" t="s">
        <v>185</v>
      </c>
    </row>
    <row r="114" ht="15.75" customHeight="1">
      <c r="A114" s="1">
        <v>112.0</v>
      </c>
      <c r="B114" s="3" t="s">
        <v>186</v>
      </c>
      <c r="C114" s="3" t="s">
        <v>142</v>
      </c>
      <c r="D114" s="3" t="s">
        <v>11</v>
      </c>
      <c r="E114" s="3" t="s">
        <v>187</v>
      </c>
      <c r="F114" s="3">
        <v>5.0</v>
      </c>
      <c r="G114" s="3" t="s">
        <v>188</v>
      </c>
    </row>
    <row r="115" ht="15.75" customHeight="1">
      <c r="A115" s="1">
        <v>113.0</v>
      </c>
      <c r="B115" s="3" t="s">
        <v>186</v>
      </c>
      <c r="C115" s="3" t="s">
        <v>142</v>
      </c>
      <c r="D115" s="3" t="s">
        <v>11</v>
      </c>
      <c r="E115" s="3" t="s">
        <v>187</v>
      </c>
      <c r="F115" s="3">
        <v>1.0</v>
      </c>
      <c r="G115" s="3" t="s">
        <v>189</v>
      </c>
    </row>
    <row r="116" ht="15.75" customHeight="1">
      <c r="A116" s="1">
        <v>114.0</v>
      </c>
      <c r="B116" s="3" t="s">
        <v>186</v>
      </c>
      <c r="C116" s="3" t="s">
        <v>142</v>
      </c>
      <c r="D116" s="3" t="s">
        <v>11</v>
      </c>
      <c r="E116" s="3" t="s">
        <v>187</v>
      </c>
      <c r="F116" s="3">
        <v>1.0</v>
      </c>
      <c r="G116" s="3" t="s">
        <v>190</v>
      </c>
    </row>
    <row r="117" ht="15.75" customHeight="1">
      <c r="A117" s="1">
        <v>115.0</v>
      </c>
      <c r="B117" s="3" t="s">
        <v>186</v>
      </c>
      <c r="C117" s="3" t="s">
        <v>142</v>
      </c>
      <c r="D117" s="3" t="s">
        <v>11</v>
      </c>
      <c r="E117" s="3" t="s">
        <v>187</v>
      </c>
      <c r="F117" s="3">
        <v>5.0</v>
      </c>
      <c r="G117" s="3" t="s">
        <v>191</v>
      </c>
    </row>
    <row r="118" ht="15.75" customHeight="1">
      <c r="A118" s="1">
        <v>116.0</v>
      </c>
      <c r="B118" s="3" t="s">
        <v>186</v>
      </c>
      <c r="C118" s="3" t="s">
        <v>142</v>
      </c>
      <c r="D118" s="3" t="s">
        <v>11</v>
      </c>
      <c r="E118" s="3" t="s">
        <v>187</v>
      </c>
      <c r="F118" s="3">
        <v>1.0</v>
      </c>
      <c r="G118" s="3" t="s">
        <v>192</v>
      </c>
    </row>
    <row r="119" ht="15.75" customHeight="1">
      <c r="A119" s="1">
        <v>117.0</v>
      </c>
      <c r="B119" s="3" t="s">
        <v>193</v>
      </c>
      <c r="C119" s="3" t="s">
        <v>142</v>
      </c>
      <c r="D119" s="3" t="s">
        <v>11</v>
      </c>
      <c r="E119" s="3" t="s">
        <v>194</v>
      </c>
      <c r="F119" s="3">
        <v>1.0</v>
      </c>
      <c r="G119" s="3" t="s">
        <v>195</v>
      </c>
    </row>
    <row r="120" ht="15.75" customHeight="1">
      <c r="A120" s="1">
        <v>118.0</v>
      </c>
      <c r="B120" s="3" t="s">
        <v>196</v>
      </c>
      <c r="C120" s="3" t="s">
        <v>142</v>
      </c>
      <c r="D120" s="3" t="s">
        <v>11</v>
      </c>
      <c r="E120" s="3" t="s">
        <v>197</v>
      </c>
      <c r="F120" s="3">
        <v>1.0</v>
      </c>
      <c r="G120" s="3" t="s">
        <v>198</v>
      </c>
    </row>
    <row r="121" ht="15.75" customHeight="1">
      <c r="A121" s="1">
        <v>119.0</v>
      </c>
      <c r="B121" s="3" t="s">
        <v>196</v>
      </c>
      <c r="C121" s="3" t="s">
        <v>142</v>
      </c>
      <c r="D121" s="3" t="s">
        <v>11</v>
      </c>
      <c r="E121" s="3" t="s">
        <v>197</v>
      </c>
      <c r="F121" s="3">
        <v>1.0</v>
      </c>
      <c r="G121" s="3" t="s">
        <v>199</v>
      </c>
    </row>
    <row r="122" ht="15.75" customHeight="1">
      <c r="A122" s="1">
        <v>120.0</v>
      </c>
      <c r="B122" s="3" t="s">
        <v>196</v>
      </c>
      <c r="C122" s="3" t="s">
        <v>142</v>
      </c>
      <c r="D122" s="3" t="s">
        <v>11</v>
      </c>
      <c r="E122" s="3" t="s">
        <v>197</v>
      </c>
      <c r="F122" s="3">
        <v>1.0</v>
      </c>
      <c r="G122" s="3" t="s">
        <v>200</v>
      </c>
    </row>
    <row r="123" ht="15.75" customHeight="1">
      <c r="A123" s="1">
        <v>121.0</v>
      </c>
      <c r="B123" s="3" t="s">
        <v>196</v>
      </c>
      <c r="C123" s="3" t="s">
        <v>142</v>
      </c>
      <c r="D123" s="3" t="s">
        <v>11</v>
      </c>
      <c r="E123" s="3" t="s">
        <v>197</v>
      </c>
      <c r="F123" s="3">
        <v>5.0</v>
      </c>
      <c r="G123" s="3" t="s">
        <v>201</v>
      </c>
    </row>
    <row r="124" ht="15.75" customHeight="1">
      <c r="A124" s="1">
        <v>122.0</v>
      </c>
      <c r="B124" s="3" t="s">
        <v>196</v>
      </c>
      <c r="C124" s="3" t="s">
        <v>142</v>
      </c>
      <c r="D124" s="3" t="s">
        <v>11</v>
      </c>
      <c r="E124" s="3" t="s">
        <v>197</v>
      </c>
      <c r="F124" s="3">
        <v>1.0</v>
      </c>
      <c r="G124" s="3" t="s">
        <v>202</v>
      </c>
    </row>
    <row r="125" ht="15.75" customHeight="1">
      <c r="A125" s="1">
        <v>123.0</v>
      </c>
      <c r="B125" s="3" t="s">
        <v>203</v>
      </c>
      <c r="C125" s="3" t="s">
        <v>142</v>
      </c>
      <c r="D125" s="3" t="s">
        <v>11</v>
      </c>
      <c r="E125" s="3" t="s">
        <v>204</v>
      </c>
      <c r="F125" s="3">
        <v>1.0</v>
      </c>
      <c r="G125" s="3" t="s">
        <v>205</v>
      </c>
    </row>
    <row r="126" ht="15.75" customHeight="1">
      <c r="A126" s="1">
        <v>124.0</v>
      </c>
      <c r="B126" s="3" t="s">
        <v>203</v>
      </c>
      <c r="C126" s="3" t="s">
        <v>142</v>
      </c>
      <c r="D126" s="3" t="s">
        <v>11</v>
      </c>
      <c r="E126" s="3" t="s">
        <v>204</v>
      </c>
      <c r="F126" s="3">
        <v>5.0</v>
      </c>
      <c r="G126" s="3" t="s">
        <v>206</v>
      </c>
    </row>
    <row r="127" ht="15.75" customHeight="1">
      <c r="A127" s="1">
        <v>125.0</v>
      </c>
      <c r="B127" s="3" t="s">
        <v>203</v>
      </c>
      <c r="C127" s="3" t="s">
        <v>142</v>
      </c>
      <c r="D127" s="3" t="s">
        <v>11</v>
      </c>
      <c r="E127" s="3" t="s">
        <v>204</v>
      </c>
      <c r="F127" s="3">
        <v>1.0</v>
      </c>
      <c r="G127" s="3" t="s">
        <v>207</v>
      </c>
    </row>
    <row r="128" ht="15.75" customHeight="1">
      <c r="A128" s="1">
        <v>126.0</v>
      </c>
      <c r="B128" s="3" t="s">
        <v>203</v>
      </c>
      <c r="C128" s="3" t="s">
        <v>142</v>
      </c>
      <c r="D128" s="3" t="s">
        <v>11</v>
      </c>
      <c r="E128" s="3" t="s">
        <v>204</v>
      </c>
      <c r="F128" s="3">
        <v>1.0</v>
      </c>
      <c r="G128" s="3" t="s">
        <v>208</v>
      </c>
    </row>
    <row r="129" ht="15.75" customHeight="1">
      <c r="A129" s="1">
        <v>127.0</v>
      </c>
      <c r="B129" s="3" t="s">
        <v>203</v>
      </c>
      <c r="C129" s="3" t="s">
        <v>142</v>
      </c>
      <c r="D129" s="3" t="s">
        <v>11</v>
      </c>
      <c r="E129" s="3" t="s">
        <v>204</v>
      </c>
      <c r="F129" s="3">
        <v>5.0</v>
      </c>
      <c r="G129" s="3" t="s">
        <v>209</v>
      </c>
    </row>
    <row r="130" ht="15.75" customHeight="1">
      <c r="A130" s="1">
        <v>128.0</v>
      </c>
      <c r="B130" s="3" t="s">
        <v>210</v>
      </c>
      <c r="C130" s="3" t="s">
        <v>10</v>
      </c>
      <c r="D130" s="3" t="s">
        <v>11</v>
      </c>
      <c r="E130" s="3" t="s">
        <v>211</v>
      </c>
      <c r="F130" s="3">
        <v>5.0</v>
      </c>
      <c r="G130" s="3" t="s">
        <v>212</v>
      </c>
    </row>
    <row r="131" ht="15.75" customHeight="1">
      <c r="A131" s="1">
        <v>129.0</v>
      </c>
      <c r="B131" s="3" t="s">
        <v>210</v>
      </c>
      <c r="C131" s="3" t="s">
        <v>10</v>
      </c>
      <c r="D131" s="3" t="s">
        <v>11</v>
      </c>
      <c r="E131" s="3" t="s">
        <v>211</v>
      </c>
      <c r="F131" s="3">
        <v>1.0</v>
      </c>
      <c r="G131" s="3" t="s">
        <v>213</v>
      </c>
    </row>
    <row r="132" ht="15.75" customHeight="1">
      <c r="A132" s="1">
        <v>130.0</v>
      </c>
      <c r="B132" s="3" t="s">
        <v>210</v>
      </c>
      <c r="C132" s="3" t="s">
        <v>10</v>
      </c>
      <c r="D132" s="3" t="s">
        <v>11</v>
      </c>
      <c r="E132" s="3" t="s">
        <v>211</v>
      </c>
      <c r="F132" s="3">
        <v>1.0</v>
      </c>
      <c r="G132" s="3" t="s">
        <v>214</v>
      </c>
    </row>
    <row r="133" ht="15.75" customHeight="1">
      <c r="A133" s="1">
        <v>131.0</v>
      </c>
      <c r="B133" s="3" t="s">
        <v>210</v>
      </c>
      <c r="C133" s="3" t="s">
        <v>10</v>
      </c>
      <c r="D133" s="3" t="s">
        <v>11</v>
      </c>
      <c r="E133" s="3" t="s">
        <v>211</v>
      </c>
      <c r="F133" s="3">
        <v>1.0</v>
      </c>
      <c r="G133" s="3" t="s">
        <v>215</v>
      </c>
    </row>
    <row r="134" ht="15.75" customHeight="1">
      <c r="A134" s="1">
        <v>132.0</v>
      </c>
      <c r="B134" s="3" t="s">
        <v>210</v>
      </c>
      <c r="C134" s="3" t="s">
        <v>10</v>
      </c>
      <c r="D134" s="3" t="s">
        <v>11</v>
      </c>
      <c r="E134" s="3" t="s">
        <v>211</v>
      </c>
      <c r="F134" s="3">
        <v>1.0</v>
      </c>
      <c r="G134" s="3" t="s">
        <v>216</v>
      </c>
    </row>
    <row r="135" ht="15.75" customHeight="1">
      <c r="A135" s="1">
        <v>133.0</v>
      </c>
      <c r="B135" s="3" t="s">
        <v>217</v>
      </c>
      <c r="C135" s="3" t="s">
        <v>10</v>
      </c>
      <c r="D135" s="3" t="s">
        <v>11</v>
      </c>
      <c r="E135" s="3" t="s">
        <v>218</v>
      </c>
      <c r="F135" s="3">
        <v>5.0</v>
      </c>
      <c r="G135" s="3" t="s">
        <v>219</v>
      </c>
    </row>
    <row r="136" ht="15.75" customHeight="1">
      <c r="A136" s="1">
        <v>134.0</v>
      </c>
      <c r="B136" s="3" t="s">
        <v>217</v>
      </c>
      <c r="C136" s="3" t="s">
        <v>10</v>
      </c>
      <c r="D136" s="3" t="s">
        <v>11</v>
      </c>
      <c r="E136" s="3" t="s">
        <v>218</v>
      </c>
      <c r="F136" s="3">
        <v>1.0</v>
      </c>
      <c r="G136" s="3" t="s">
        <v>220</v>
      </c>
    </row>
    <row r="137" ht="15.75" customHeight="1">
      <c r="A137" s="1">
        <v>135.0</v>
      </c>
      <c r="B137" s="3" t="s">
        <v>217</v>
      </c>
      <c r="C137" s="3" t="s">
        <v>10</v>
      </c>
      <c r="D137" s="3" t="s">
        <v>11</v>
      </c>
      <c r="E137" s="3" t="s">
        <v>218</v>
      </c>
      <c r="F137" s="3">
        <v>1.0</v>
      </c>
      <c r="G137" s="3" t="s">
        <v>221</v>
      </c>
    </row>
    <row r="138" ht="15.75" customHeight="1">
      <c r="A138" s="1">
        <v>136.0</v>
      </c>
      <c r="B138" s="3" t="s">
        <v>217</v>
      </c>
      <c r="C138" s="3" t="s">
        <v>10</v>
      </c>
      <c r="D138" s="3" t="s">
        <v>11</v>
      </c>
      <c r="E138" s="3" t="s">
        <v>218</v>
      </c>
      <c r="F138" s="3">
        <v>5.0</v>
      </c>
      <c r="G138" s="3" t="s">
        <v>222</v>
      </c>
    </row>
    <row r="139" ht="15.75" customHeight="1">
      <c r="A139" s="1">
        <v>137.0</v>
      </c>
      <c r="B139" s="3" t="s">
        <v>217</v>
      </c>
      <c r="C139" s="3" t="s">
        <v>10</v>
      </c>
      <c r="D139" s="3" t="s">
        <v>11</v>
      </c>
      <c r="E139" s="3" t="s">
        <v>218</v>
      </c>
      <c r="F139" s="3">
        <v>5.0</v>
      </c>
      <c r="G139" s="3" t="s">
        <v>223</v>
      </c>
    </row>
    <row r="140" ht="15.75" customHeight="1">
      <c r="A140" s="1">
        <v>138.0</v>
      </c>
      <c r="B140" s="3" t="s">
        <v>224</v>
      </c>
      <c r="C140" s="3" t="s">
        <v>123</v>
      </c>
      <c r="D140" s="3" t="s">
        <v>11</v>
      </c>
      <c r="E140" s="3" t="s">
        <v>225</v>
      </c>
      <c r="F140" s="3">
        <v>2.0</v>
      </c>
      <c r="G140" s="3" t="s">
        <v>226</v>
      </c>
    </row>
    <row r="141" ht="15.75" customHeight="1">
      <c r="A141" s="1">
        <v>139.0</v>
      </c>
      <c r="B141" s="3" t="s">
        <v>224</v>
      </c>
      <c r="C141" s="3" t="s">
        <v>123</v>
      </c>
      <c r="D141" s="3" t="s">
        <v>11</v>
      </c>
      <c r="E141" s="3" t="s">
        <v>225</v>
      </c>
      <c r="F141" s="3">
        <v>4.0</v>
      </c>
      <c r="G141" s="3" t="s">
        <v>227</v>
      </c>
    </row>
    <row r="142" ht="15.75" customHeight="1">
      <c r="A142" s="1">
        <v>140.0</v>
      </c>
      <c r="B142" s="3" t="s">
        <v>224</v>
      </c>
      <c r="C142" s="3" t="s">
        <v>123</v>
      </c>
      <c r="D142" s="3" t="s">
        <v>11</v>
      </c>
      <c r="E142" s="3" t="s">
        <v>225</v>
      </c>
      <c r="F142" s="3">
        <v>1.0</v>
      </c>
      <c r="G142" s="3" t="s">
        <v>228</v>
      </c>
    </row>
    <row r="143" ht="15.75" customHeight="1">
      <c r="A143" s="1">
        <v>141.0</v>
      </c>
      <c r="B143" s="3" t="s">
        <v>224</v>
      </c>
      <c r="C143" s="3" t="s">
        <v>123</v>
      </c>
      <c r="D143" s="3" t="s">
        <v>11</v>
      </c>
      <c r="E143" s="3" t="s">
        <v>225</v>
      </c>
      <c r="F143" s="3">
        <v>1.0</v>
      </c>
      <c r="G143" s="3" t="s">
        <v>229</v>
      </c>
    </row>
    <row r="144" ht="15.75" customHeight="1">
      <c r="A144" s="1">
        <v>142.0</v>
      </c>
      <c r="B144" s="3" t="s">
        <v>224</v>
      </c>
      <c r="C144" s="3" t="s">
        <v>123</v>
      </c>
      <c r="D144" s="3" t="s">
        <v>11</v>
      </c>
      <c r="E144" s="3" t="s">
        <v>225</v>
      </c>
      <c r="F144" s="3">
        <v>1.0</v>
      </c>
      <c r="G144" s="3" t="s">
        <v>230</v>
      </c>
    </row>
    <row r="145" ht="15.75" customHeight="1">
      <c r="A145" s="1">
        <v>143.0</v>
      </c>
      <c r="B145" s="3" t="s">
        <v>231</v>
      </c>
      <c r="C145" s="3" t="s">
        <v>10</v>
      </c>
      <c r="D145" s="3" t="s">
        <v>11</v>
      </c>
      <c r="E145" s="3" t="s">
        <v>232</v>
      </c>
      <c r="F145" s="3">
        <v>5.0</v>
      </c>
      <c r="G145" s="3" t="s">
        <v>233</v>
      </c>
    </row>
    <row r="146" ht="15.75" customHeight="1">
      <c r="A146" s="1">
        <v>144.0</v>
      </c>
      <c r="B146" s="3" t="s">
        <v>234</v>
      </c>
      <c r="C146" s="3" t="s">
        <v>235</v>
      </c>
      <c r="D146" s="3" t="s">
        <v>236</v>
      </c>
      <c r="E146" s="3" t="s">
        <v>237</v>
      </c>
      <c r="F146" s="3">
        <v>5.0</v>
      </c>
      <c r="G146" s="3" t="s">
        <v>238</v>
      </c>
    </row>
    <row r="147" ht="15.75" customHeight="1">
      <c r="A147" s="1">
        <v>145.0</v>
      </c>
      <c r="B147" s="3" t="s">
        <v>234</v>
      </c>
      <c r="C147" s="3" t="s">
        <v>235</v>
      </c>
      <c r="D147" s="3" t="s">
        <v>236</v>
      </c>
      <c r="E147" s="3" t="s">
        <v>237</v>
      </c>
      <c r="F147" s="3">
        <v>1.0</v>
      </c>
      <c r="G147" s="3" t="s">
        <v>239</v>
      </c>
    </row>
    <row r="148" ht="15.75" customHeight="1">
      <c r="A148" s="1">
        <v>146.0</v>
      </c>
      <c r="B148" s="3" t="s">
        <v>234</v>
      </c>
      <c r="C148" s="3" t="s">
        <v>235</v>
      </c>
      <c r="D148" s="3" t="s">
        <v>236</v>
      </c>
      <c r="E148" s="3" t="s">
        <v>237</v>
      </c>
      <c r="F148" s="3">
        <v>4.0</v>
      </c>
      <c r="G148" s="3" t="s">
        <v>240</v>
      </c>
    </row>
    <row r="149" ht="15.75" customHeight="1">
      <c r="A149" s="1">
        <v>147.0</v>
      </c>
      <c r="B149" s="3" t="s">
        <v>234</v>
      </c>
      <c r="C149" s="3" t="s">
        <v>235</v>
      </c>
      <c r="D149" s="3" t="s">
        <v>236</v>
      </c>
      <c r="E149" s="3" t="s">
        <v>237</v>
      </c>
      <c r="F149" s="3">
        <v>5.0</v>
      </c>
      <c r="G149" s="3" t="s">
        <v>241</v>
      </c>
    </row>
    <row r="150" ht="15.75" customHeight="1">
      <c r="A150" s="1">
        <v>148.0</v>
      </c>
      <c r="B150" s="3" t="s">
        <v>234</v>
      </c>
      <c r="C150" s="3" t="s">
        <v>235</v>
      </c>
      <c r="D150" s="3" t="s">
        <v>236</v>
      </c>
      <c r="E150" s="3" t="s">
        <v>237</v>
      </c>
      <c r="F150" s="3">
        <v>1.0</v>
      </c>
      <c r="G150" s="3" t="s">
        <v>242</v>
      </c>
    </row>
    <row r="151" ht="15.75" customHeight="1">
      <c r="A151" s="1">
        <v>149.0</v>
      </c>
      <c r="B151" s="3" t="s">
        <v>243</v>
      </c>
      <c r="C151" s="3" t="s">
        <v>235</v>
      </c>
      <c r="D151" s="3" t="s">
        <v>236</v>
      </c>
      <c r="E151" s="3" t="s">
        <v>244</v>
      </c>
      <c r="F151" s="3">
        <v>1.0</v>
      </c>
      <c r="G151" s="3" t="s">
        <v>245</v>
      </c>
    </row>
    <row r="152" ht="15.75" customHeight="1">
      <c r="A152" s="1">
        <v>150.0</v>
      </c>
      <c r="B152" s="3" t="s">
        <v>243</v>
      </c>
      <c r="C152" s="3" t="s">
        <v>235</v>
      </c>
      <c r="D152" s="3" t="s">
        <v>236</v>
      </c>
      <c r="E152" s="3" t="s">
        <v>244</v>
      </c>
      <c r="F152" s="3">
        <v>1.0</v>
      </c>
      <c r="G152" s="3" t="s">
        <v>246</v>
      </c>
    </row>
    <row r="153" ht="15.75" customHeight="1">
      <c r="A153" s="1">
        <v>151.0</v>
      </c>
      <c r="B153" s="3" t="s">
        <v>243</v>
      </c>
      <c r="C153" s="3" t="s">
        <v>235</v>
      </c>
      <c r="D153" s="3" t="s">
        <v>236</v>
      </c>
      <c r="E153" s="3" t="s">
        <v>244</v>
      </c>
      <c r="F153" s="3">
        <v>5.0</v>
      </c>
      <c r="G153" s="3" t="s">
        <v>247</v>
      </c>
    </row>
    <row r="154" ht="15.75" customHeight="1">
      <c r="A154" s="1">
        <v>152.0</v>
      </c>
      <c r="B154" s="3" t="s">
        <v>243</v>
      </c>
      <c r="C154" s="3" t="s">
        <v>235</v>
      </c>
      <c r="D154" s="3" t="s">
        <v>236</v>
      </c>
      <c r="E154" s="3" t="s">
        <v>244</v>
      </c>
      <c r="F154" s="3">
        <v>5.0</v>
      </c>
      <c r="G154" s="3" t="s">
        <v>248</v>
      </c>
    </row>
    <row r="155" ht="15.75" customHeight="1">
      <c r="A155" s="1">
        <v>153.0</v>
      </c>
      <c r="B155" s="3" t="s">
        <v>243</v>
      </c>
      <c r="C155" s="3" t="s">
        <v>235</v>
      </c>
      <c r="D155" s="3" t="s">
        <v>236</v>
      </c>
      <c r="E155" s="3" t="s">
        <v>244</v>
      </c>
      <c r="F155" s="3">
        <v>5.0</v>
      </c>
      <c r="G155" s="3" t="s">
        <v>249</v>
      </c>
    </row>
    <row r="156" ht="15.75" customHeight="1">
      <c r="A156" s="1">
        <v>154.0</v>
      </c>
      <c r="B156" s="3" t="s">
        <v>250</v>
      </c>
      <c r="C156" s="3" t="s">
        <v>235</v>
      </c>
      <c r="D156" s="3" t="s">
        <v>236</v>
      </c>
      <c r="E156" s="3" t="s">
        <v>251</v>
      </c>
      <c r="F156" s="3">
        <v>5.0</v>
      </c>
      <c r="G156" s="3" t="s">
        <v>252</v>
      </c>
    </row>
    <row r="157" ht="15.75" customHeight="1">
      <c r="A157" s="1">
        <v>155.0</v>
      </c>
      <c r="B157" s="3" t="s">
        <v>250</v>
      </c>
      <c r="C157" s="3" t="s">
        <v>235</v>
      </c>
      <c r="D157" s="3" t="s">
        <v>236</v>
      </c>
      <c r="E157" s="3" t="s">
        <v>251</v>
      </c>
      <c r="F157" s="3">
        <v>5.0</v>
      </c>
      <c r="G157" s="3" t="s">
        <v>253</v>
      </c>
    </row>
    <row r="158" ht="15.75" customHeight="1">
      <c r="A158" s="1">
        <v>156.0</v>
      </c>
      <c r="B158" s="3" t="s">
        <v>250</v>
      </c>
      <c r="C158" s="3" t="s">
        <v>235</v>
      </c>
      <c r="D158" s="3" t="s">
        <v>236</v>
      </c>
      <c r="E158" s="3" t="s">
        <v>251</v>
      </c>
      <c r="F158" s="3">
        <v>5.0</v>
      </c>
      <c r="G158" s="3" t="s">
        <v>254</v>
      </c>
    </row>
    <row r="159" ht="15.75" customHeight="1">
      <c r="A159" s="1">
        <v>157.0</v>
      </c>
      <c r="B159" s="3" t="s">
        <v>255</v>
      </c>
      <c r="C159" s="3" t="s">
        <v>256</v>
      </c>
      <c r="D159" s="3" t="s">
        <v>236</v>
      </c>
      <c r="E159" s="3" t="s">
        <v>257</v>
      </c>
      <c r="F159" s="3">
        <v>5.0</v>
      </c>
      <c r="G159" s="3" t="s">
        <v>258</v>
      </c>
    </row>
    <row r="160" ht="15.75" customHeight="1">
      <c r="A160" s="1">
        <v>158.0</v>
      </c>
      <c r="B160" s="3" t="s">
        <v>255</v>
      </c>
      <c r="C160" s="3" t="s">
        <v>256</v>
      </c>
      <c r="D160" s="3" t="s">
        <v>236</v>
      </c>
      <c r="E160" s="3" t="s">
        <v>257</v>
      </c>
      <c r="F160" s="3">
        <v>1.0</v>
      </c>
      <c r="G160" s="3" t="s">
        <v>259</v>
      </c>
    </row>
    <row r="161" ht="15.75" customHeight="1">
      <c r="A161" s="1">
        <v>159.0</v>
      </c>
      <c r="B161" s="3" t="s">
        <v>260</v>
      </c>
      <c r="C161" s="3" t="s">
        <v>261</v>
      </c>
      <c r="D161" s="3" t="s">
        <v>262</v>
      </c>
      <c r="E161" s="3" t="s">
        <v>263</v>
      </c>
      <c r="F161" s="3">
        <v>1.0</v>
      </c>
      <c r="G161" s="3" t="s">
        <v>264</v>
      </c>
    </row>
    <row r="162" ht="15.75" customHeight="1">
      <c r="A162" s="1">
        <v>160.0</v>
      </c>
      <c r="B162" s="3" t="s">
        <v>260</v>
      </c>
      <c r="C162" s="3" t="s">
        <v>261</v>
      </c>
      <c r="D162" s="3" t="s">
        <v>262</v>
      </c>
      <c r="E162" s="3" t="s">
        <v>263</v>
      </c>
      <c r="F162" s="3">
        <v>1.0</v>
      </c>
      <c r="G162" s="3" t="s">
        <v>265</v>
      </c>
    </row>
    <row r="163" ht="15.75" customHeight="1">
      <c r="A163" s="1">
        <v>161.0</v>
      </c>
      <c r="B163" s="3" t="s">
        <v>260</v>
      </c>
      <c r="C163" s="3" t="s">
        <v>261</v>
      </c>
      <c r="D163" s="3" t="s">
        <v>262</v>
      </c>
      <c r="E163" s="3" t="s">
        <v>263</v>
      </c>
      <c r="F163" s="3">
        <v>3.0</v>
      </c>
      <c r="G163" s="3" t="s">
        <v>266</v>
      </c>
    </row>
    <row r="164" ht="15.75" customHeight="1">
      <c r="A164" s="1">
        <v>162.0</v>
      </c>
      <c r="B164" s="3" t="s">
        <v>260</v>
      </c>
      <c r="C164" s="3" t="s">
        <v>261</v>
      </c>
      <c r="D164" s="3" t="s">
        <v>262</v>
      </c>
      <c r="E164" s="3" t="s">
        <v>263</v>
      </c>
      <c r="F164" s="3">
        <v>1.0</v>
      </c>
      <c r="G164" s="3" t="s">
        <v>267</v>
      </c>
    </row>
    <row r="165" ht="15.75" customHeight="1">
      <c r="A165" s="1">
        <v>163.0</v>
      </c>
      <c r="B165" s="3" t="s">
        <v>268</v>
      </c>
      <c r="C165" s="3" t="s">
        <v>235</v>
      </c>
      <c r="D165" s="3" t="s">
        <v>236</v>
      </c>
      <c r="E165" s="3" t="s">
        <v>269</v>
      </c>
      <c r="F165" s="3">
        <v>3.0</v>
      </c>
      <c r="G165" s="3" t="s">
        <v>270</v>
      </c>
    </row>
    <row r="166" ht="15.75" customHeight="1">
      <c r="A166" s="1">
        <v>164.0</v>
      </c>
      <c r="B166" s="3" t="s">
        <v>271</v>
      </c>
      <c r="C166" s="3" t="s">
        <v>261</v>
      </c>
      <c r="D166" s="3" t="s">
        <v>262</v>
      </c>
      <c r="E166" s="3" t="s">
        <v>272</v>
      </c>
      <c r="F166" s="3">
        <v>1.0</v>
      </c>
      <c r="G166" s="3" t="s">
        <v>273</v>
      </c>
    </row>
    <row r="167" ht="15.75" customHeight="1">
      <c r="A167" s="1">
        <v>165.0</v>
      </c>
      <c r="B167" s="3" t="s">
        <v>271</v>
      </c>
      <c r="C167" s="3" t="s">
        <v>261</v>
      </c>
      <c r="D167" s="3" t="s">
        <v>262</v>
      </c>
      <c r="E167" s="3" t="s">
        <v>272</v>
      </c>
      <c r="F167" s="3">
        <v>1.0</v>
      </c>
      <c r="G167" s="3" t="s">
        <v>274</v>
      </c>
    </row>
    <row r="168" ht="15.75" customHeight="1">
      <c r="A168" s="1">
        <v>166.0</v>
      </c>
      <c r="B168" s="3" t="s">
        <v>271</v>
      </c>
      <c r="C168" s="3" t="s">
        <v>261</v>
      </c>
      <c r="D168" s="3" t="s">
        <v>262</v>
      </c>
      <c r="E168" s="3" t="s">
        <v>272</v>
      </c>
      <c r="F168" s="3">
        <v>2.0</v>
      </c>
      <c r="G168" s="3" t="s">
        <v>275</v>
      </c>
    </row>
    <row r="169" ht="15.75" customHeight="1">
      <c r="A169" s="1">
        <v>167.0</v>
      </c>
      <c r="B169" s="3" t="s">
        <v>271</v>
      </c>
      <c r="C169" s="3" t="s">
        <v>261</v>
      </c>
      <c r="D169" s="3" t="s">
        <v>262</v>
      </c>
      <c r="E169" s="3" t="s">
        <v>272</v>
      </c>
      <c r="F169" s="3">
        <v>5.0</v>
      </c>
      <c r="G169" s="3" t="s">
        <v>276</v>
      </c>
    </row>
    <row r="170" ht="15.75" customHeight="1">
      <c r="A170" s="1">
        <v>168.0</v>
      </c>
      <c r="B170" s="3" t="s">
        <v>271</v>
      </c>
      <c r="C170" s="3" t="s">
        <v>261</v>
      </c>
      <c r="D170" s="3" t="s">
        <v>262</v>
      </c>
      <c r="E170" s="3" t="s">
        <v>272</v>
      </c>
      <c r="F170" s="3">
        <v>5.0</v>
      </c>
      <c r="G170" s="3" t="s">
        <v>277</v>
      </c>
    </row>
    <row r="171" ht="15.75" customHeight="1">
      <c r="A171" s="1">
        <v>169.0</v>
      </c>
      <c r="B171" s="3" t="s">
        <v>278</v>
      </c>
      <c r="C171" s="3" t="s">
        <v>279</v>
      </c>
      <c r="D171" s="3" t="s">
        <v>280</v>
      </c>
      <c r="E171" s="3" t="s">
        <v>281</v>
      </c>
      <c r="F171" s="3">
        <v>1.0</v>
      </c>
      <c r="G171" s="3" t="s">
        <v>282</v>
      </c>
    </row>
    <row r="172" ht="15.75" customHeight="1">
      <c r="A172" s="1">
        <v>170.0</v>
      </c>
      <c r="B172" s="3" t="s">
        <v>278</v>
      </c>
      <c r="C172" s="3" t="s">
        <v>279</v>
      </c>
      <c r="D172" s="3" t="s">
        <v>280</v>
      </c>
      <c r="E172" s="3" t="s">
        <v>281</v>
      </c>
      <c r="F172" s="3">
        <v>5.0</v>
      </c>
      <c r="G172" s="3" t="s">
        <v>283</v>
      </c>
    </row>
    <row r="173" ht="15.75" customHeight="1">
      <c r="A173" s="1">
        <v>171.0</v>
      </c>
      <c r="B173" s="3" t="s">
        <v>278</v>
      </c>
      <c r="C173" s="3" t="s">
        <v>279</v>
      </c>
      <c r="D173" s="3" t="s">
        <v>280</v>
      </c>
      <c r="E173" s="3" t="s">
        <v>281</v>
      </c>
      <c r="F173" s="3">
        <v>1.0</v>
      </c>
      <c r="G173" s="3" t="s">
        <v>284</v>
      </c>
    </row>
    <row r="174" ht="15.75" customHeight="1">
      <c r="A174" s="1">
        <v>172.0</v>
      </c>
      <c r="B174" s="3" t="s">
        <v>278</v>
      </c>
      <c r="C174" s="3" t="s">
        <v>279</v>
      </c>
      <c r="D174" s="3" t="s">
        <v>280</v>
      </c>
      <c r="E174" s="3" t="s">
        <v>281</v>
      </c>
      <c r="F174" s="3">
        <v>5.0</v>
      </c>
      <c r="G174" s="3" t="s">
        <v>285</v>
      </c>
    </row>
    <row r="175" ht="15.75" customHeight="1">
      <c r="A175" s="1">
        <v>173.0</v>
      </c>
      <c r="B175" s="3" t="s">
        <v>278</v>
      </c>
      <c r="C175" s="3" t="s">
        <v>279</v>
      </c>
      <c r="D175" s="3" t="s">
        <v>280</v>
      </c>
      <c r="E175" s="3" t="s">
        <v>281</v>
      </c>
      <c r="F175" s="3">
        <v>1.0</v>
      </c>
      <c r="G175" s="3" t="s">
        <v>286</v>
      </c>
    </row>
    <row r="176" ht="15.75" customHeight="1">
      <c r="A176" s="1">
        <v>174.0</v>
      </c>
      <c r="B176" s="3" t="s">
        <v>287</v>
      </c>
      <c r="C176" s="3" t="s">
        <v>288</v>
      </c>
      <c r="D176" s="3" t="s">
        <v>262</v>
      </c>
      <c r="E176" s="3" t="s">
        <v>289</v>
      </c>
      <c r="F176" s="3">
        <v>5.0</v>
      </c>
      <c r="G176" s="3" t="s">
        <v>290</v>
      </c>
    </row>
    <row r="177" ht="15.75" customHeight="1">
      <c r="A177" s="1">
        <v>175.0</v>
      </c>
      <c r="B177" s="3" t="s">
        <v>287</v>
      </c>
      <c r="C177" s="3" t="s">
        <v>288</v>
      </c>
      <c r="D177" s="3" t="s">
        <v>262</v>
      </c>
      <c r="E177" s="3" t="s">
        <v>289</v>
      </c>
      <c r="F177" s="3">
        <v>5.0</v>
      </c>
      <c r="G177" s="3" t="s">
        <v>291</v>
      </c>
    </row>
    <row r="178" ht="15.75" customHeight="1">
      <c r="A178" s="1">
        <v>176.0</v>
      </c>
      <c r="B178" s="3" t="s">
        <v>287</v>
      </c>
      <c r="C178" s="3" t="s">
        <v>288</v>
      </c>
      <c r="D178" s="3" t="s">
        <v>262</v>
      </c>
      <c r="E178" s="3" t="s">
        <v>289</v>
      </c>
      <c r="F178" s="3">
        <v>5.0</v>
      </c>
      <c r="G178" s="3" t="s">
        <v>292</v>
      </c>
    </row>
    <row r="179" ht="15.75" customHeight="1">
      <c r="A179" s="1">
        <v>177.0</v>
      </c>
      <c r="B179" s="3" t="s">
        <v>287</v>
      </c>
      <c r="C179" s="3" t="s">
        <v>288</v>
      </c>
      <c r="D179" s="3" t="s">
        <v>262</v>
      </c>
      <c r="E179" s="3" t="s">
        <v>289</v>
      </c>
      <c r="F179" s="3">
        <v>5.0</v>
      </c>
      <c r="G179" s="3" t="s">
        <v>293</v>
      </c>
    </row>
    <row r="180" ht="15.75" customHeight="1">
      <c r="A180" s="1">
        <v>178.0</v>
      </c>
      <c r="B180" s="3" t="s">
        <v>287</v>
      </c>
      <c r="C180" s="3" t="s">
        <v>288</v>
      </c>
      <c r="D180" s="3" t="s">
        <v>262</v>
      </c>
      <c r="E180" s="3" t="s">
        <v>289</v>
      </c>
      <c r="F180" s="3">
        <v>5.0</v>
      </c>
      <c r="G180" s="3" t="s">
        <v>294</v>
      </c>
    </row>
    <row r="181" ht="15.75" customHeight="1">
      <c r="A181" s="1">
        <v>179.0</v>
      </c>
      <c r="B181" s="3" t="s">
        <v>295</v>
      </c>
      <c r="C181" s="3" t="s">
        <v>296</v>
      </c>
      <c r="D181" s="3" t="s">
        <v>297</v>
      </c>
      <c r="E181" s="3" t="s">
        <v>298</v>
      </c>
      <c r="F181" s="3">
        <v>5.0</v>
      </c>
      <c r="G181" s="3" t="s">
        <v>299</v>
      </c>
    </row>
    <row r="182" ht="15.75" customHeight="1">
      <c r="A182" s="1">
        <v>180.0</v>
      </c>
      <c r="B182" s="3" t="s">
        <v>295</v>
      </c>
      <c r="C182" s="3" t="s">
        <v>296</v>
      </c>
      <c r="D182" s="3" t="s">
        <v>297</v>
      </c>
      <c r="E182" s="3" t="s">
        <v>298</v>
      </c>
      <c r="F182" s="3">
        <v>5.0</v>
      </c>
      <c r="G182" s="3" t="s">
        <v>300</v>
      </c>
    </row>
    <row r="183" ht="15.75" customHeight="1">
      <c r="A183" s="1">
        <v>181.0</v>
      </c>
      <c r="B183" s="3" t="s">
        <v>295</v>
      </c>
      <c r="C183" s="3" t="s">
        <v>296</v>
      </c>
      <c r="D183" s="3" t="s">
        <v>297</v>
      </c>
      <c r="E183" s="3" t="s">
        <v>298</v>
      </c>
      <c r="F183" s="3">
        <v>5.0</v>
      </c>
      <c r="G183" s="3" t="s">
        <v>301</v>
      </c>
    </row>
    <row r="184" ht="15.75" customHeight="1">
      <c r="A184" s="1">
        <v>182.0</v>
      </c>
      <c r="B184" s="3" t="s">
        <v>295</v>
      </c>
      <c r="C184" s="3" t="s">
        <v>296</v>
      </c>
      <c r="D184" s="3" t="s">
        <v>297</v>
      </c>
      <c r="E184" s="3" t="s">
        <v>298</v>
      </c>
      <c r="F184" s="3">
        <v>5.0</v>
      </c>
      <c r="G184" s="3" t="s">
        <v>302</v>
      </c>
    </row>
    <row r="185" ht="15.75" customHeight="1">
      <c r="A185" s="1">
        <v>183.0</v>
      </c>
      <c r="B185" s="3" t="s">
        <v>295</v>
      </c>
      <c r="C185" s="3" t="s">
        <v>296</v>
      </c>
      <c r="D185" s="3" t="s">
        <v>297</v>
      </c>
      <c r="E185" s="3" t="s">
        <v>298</v>
      </c>
      <c r="F185" s="3">
        <v>5.0</v>
      </c>
      <c r="G185" s="3" t="s">
        <v>303</v>
      </c>
    </row>
    <row r="186" ht="15.75" customHeight="1">
      <c r="A186" s="1">
        <v>184.0</v>
      </c>
      <c r="B186" s="3" t="s">
        <v>304</v>
      </c>
      <c r="C186" s="3" t="s">
        <v>305</v>
      </c>
      <c r="D186" s="3" t="s">
        <v>262</v>
      </c>
      <c r="E186" s="3" t="s">
        <v>306</v>
      </c>
      <c r="F186" s="3">
        <v>5.0</v>
      </c>
      <c r="G186" s="3" t="s">
        <v>307</v>
      </c>
    </row>
    <row r="187" ht="15.75" customHeight="1">
      <c r="A187" s="1">
        <v>185.0</v>
      </c>
      <c r="B187" s="3" t="s">
        <v>308</v>
      </c>
      <c r="C187" s="3" t="s">
        <v>261</v>
      </c>
      <c r="D187" s="3" t="s">
        <v>262</v>
      </c>
      <c r="E187" s="3" t="s">
        <v>309</v>
      </c>
      <c r="F187" s="3">
        <v>1.0</v>
      </c>
      <c r="G187" s="3" t="s">
        <v>310</v>
      </c>
    </row>
    <row r="188" ht="15.75" customHeight="1">
      <c r="A188" s="1">
        <v>186.0</v>
      </c>
      <c r="B188" s="3" t="s">
        <v>308</v>
      </c>
      <c r="C188" s="3" t="s">
        <v>261</v>
      </c>
      <c r="D188" s="3" t="s">
        <v>262</v>
      </c>
      <c r="E188" s="3" t="s">
        <v>309</v>
      </c>
      <c r="F188" s="3">
        <v>5.0</v>
      </c>
      <c r="G188" s="3" t="s">
        <v>311</v>
      </c>
    </row>
    <row r="189" ht="15.75" customHeight="1">
      <c r="A189" s="1">
        <v>187.0</v>
      </c>
      <c r="B189" s="3" t="s">
        <v>308</v>
      </c>
      <c r="C189" s="3" t="s">
        <v>261</v>
      </c>
      <c r="D189" s="3" t="s">
        <v>262</v>
      </c>
      <c r="E189" s="3" t="s">
        <v>309</v>
      </c>
      <c r="F189" s="3">
        <v>4.0</v>
      </c>
      <c r="G189" s="3" t="s">
        <v>312</v>
      </c>
    </row>
    <row r="190" ht="15.75" customHeight="1">
      <c r="A190" s="1">
        <v>188.0</v>
      </c>
      <c r="B190" s="3" t="s">
        <v>308</v>
      </c>
      <c r="C190" s="3" t="s">
        <v>261</v>
      </c>
      <c r="D190" s="3" t="s">
        <v>262</v>
      </c>
      <c r="E190" s="3" t="s">
        <v>309</v>
      </c>
      <c r="F190" s="3">
        <v>5.0</v>
      </c>
      <c r="G190" s="3" t="s">
        <v>313</v>
      </c>
    </row>
    <row r="191" ht="15.75" customHeight="1">
      <c r="A191" s="1">
        <v>189.0</v>
      </c>
      <c r="B191" s="3" t="s">
        <v>308</v>
      </c>
      <c r="C191" s="3" t="s">
        <v>261</v>
      </c>
      <c r="D191" s="3" t="s">
        <v>262</v>
      </c>
      <c r="E191" s="3" t="s">
        <v>309</v>
      </c>
      <c r="F191" s="3">
        <v>2.0</v>
      </c>
      <c r="G191" s="3" t="s">
        <v>314</v>
      </c>
    </row>
    <row r="192" ht="15.75" customHeight="1">
      <c r="A192" s="1">
        <v>190.0</v>
      </c>
      <c r="B192" s="3" t="s">
        <v>315</v>
      </c>
      <c r="C192" s="3" t="s">
        <v>316</v>
      </c>
      <c r="D192" s="3" t="s">
        <v>262</v>
      </c>
      <c r="E192" s="3" t="s">
        <v>317</v>
      </c>
      <c r="F192" s="3">
        <v>5.0</v>
      </c>
      <c r="G192" s="3" t="s">
        <v>318</v>
      </c>
    </row>
    <row r="193" ht="15.75" customHeight="1">
      <c r="A193" s="1">
        <v>191.0</v>
      </c>
      <c r="B193" s="3" t="s">
        <v>315</v>
      </c>
      <c r="C193" s="3" t="s">
        <v>316</v>
      </c>
      <c r="D193" s="3" t="s">
        <v>262</v>
      </c>
      <c r="E193" s="3" t="s">
        <v>317</v>
      </c>
      <c r="F193" s="3">
        <v>5.0</v>
      </c>
      <c r="G193" s="3" t="s">
        <v>319</v>
      </c>
    </row>
    <row r="194" ht="15.75" customHeight="1">
      <c r="A194" s="1">
        <v>192.0</v>
      </c>
      <c r="B194" s="3" t="s">
        <v>315</v>
      </c>
      <c r="C194" s="3" t="s">
        <v>316</v>
      </c>
      <c r="D194" s="3" t="s">
        <v>262</v>
      </c>
      <c r="E194" s="3" t="s">
        <v>317</v>
      </c>
      <c r="F194" s="3">
        <v>5.0</v>
      </c>
      <c r="G194" s="3" t="s">
        <v>320</v>
      </c>
    </row>
    <row r="195" ht="15.75" customHeight="1">
      <c r="A195" s="1">
        <v>193.0</v>
      </c>
      <c r="B195" s="3" t="s">
        <v>315</v>
      </c>
      <c r="C195" s="3" t="s">
        <v>316</v>
      </c>
      <c r="D195" s="3" t="s">
        <v>262</v>
      </c>
      <c r="E195" s="3" t="s">
        <v>317</v>
      </c>
      <c r="F195" s="3">
        <v>5.0</v>
      </c>
      <c r="G195" s="3" t="s">
        <v>321</v>
      </c>
    </row>
    <row r="196" ht="15.75" customHeight="1">
      <c r="A196" s="1">
        <v>194.0</v>
      </c>
      <c r="B196" s="3" t="s">
        <v>315</v>
      </c>
      <c r="C196" s="3" t="s">
        <v>316</v>
      </c>
      <c r="D196" s="3" t="s">
        <v>262</v>
      </c>
      <c r="E196" s="3" t="s">
        <v>317</v>
      </c>
      <c r="F196" s="3">
        <v>5.0</v>
      </c>
      <c r="G196" s="3" t="s">
        <v>322</v>
      </c>
    </row>
    <row r="197" ht="15.75" customHeight="1">
      <c r="A197" s="1">
        <v>195.0</v>
      </c>
      <c r="B197" s="3" t="s">
        <v>323</v>
      </c>
      <c r="C197" s="3" t="s">
        <v>296</v>
      </c>
      <c r="D197" s="3" t="s">
        <v>297</v>
      </c>
      <c r="E197" s="3" t="s">
        <v>324</v>
      </c>
      <c r="F197" s="3">
        <v>5.0</v>
      </c>
      <c r="G197" s="3" t="s">
        <v>325</v>
      </c>
    </row>
    <row r="198" ht="15.75" customHeight="1">
      <c r="A198" s="1">
        <v>196.0</v>
      </c>
      <c r="B198" s="3" t="s">
        <v>323</v>
      </c>
      <c r="C198" s="3" t="s">
        <v>296</v>
      </c>
      <c r="D198" s="3" t="s">
        <v>297</v>
      </c>
      <c r="E198" s="3" t="s">
        <v>324</v>
      </c>
      <c r="F198" s="3">
        <v>5.0</v>
      </c>
      <c r="G198" s="3" t="s">
        <v>326</v>
      </c>
    </row>
    <row r="199" ht="15.75" customHeight="1">
      <c r="A199" s="1">
        <v>197.0</v>
      </c>
      <c r="B199" s="3" t="s">
        <v>323</v>
      </c>
      <c r="C199" s="3" t="s">
        <v>296</v>
      </c>
      <c r="D199" s="3" t="s">
        <v>297</v>
      </c>
      <c r="E199" s="3" t="s">
        <v>324</v>
      </c>
      <c r="F199" s="3">
        <v>5.0</v>
      </c>
      <c r="G199" s="3" t="s">
        <v>327</v>
      </c>
    </row>
    <row r="200" ht="15.75" customHeight="1">
      <c r="A200" s="1">
        <v>198.0</v>
      </c>
      <c r="B200" s="3" t="s">
        <v>323</v>
      </c>
      <c r="C200" s="3" t="s">
        <v>296</v>
      </c>
      <c r="D200" s="3" t="s">
        <v>297</v>
      </c>
      <c r="E200" s="3" t="s">
        <v>324</v>
      </c>
      <c r="F200" s="3">
        <v>1.0</v>
      </c>
      <c r="G200" s="3" t="s">
        <v>328</v>
      </c>
    </row>
    <row r="201" ht="15.75" customHeight="1">
      <c r="A201" s="1">
        <v>199.0</v>
      </c>
      <c r="B201" s="3" t="s">
        <v>323</v>
      </c>
      <c r="C201" s="3" t="s">
        <v>296</v>
      </c>
      <c r="D201" s="3" t="s">
        <v>297</v>
      </c>
      <c r="E201" s="3" t="s">
        <v>324</v>
      </c>
      <c r="F201" s="3">
        <v>1.0</v>
      </c>
      <c r="G201" s="3" t="s">
        <v>329</v>
      </c>
    </row>
    <row r="202" ht="15.75" customHeight="1">
      <c r="A202" s="1">
        <v>200.0</v>
      </c>
      <c r="B202" s="3" t="s">
        <v>330</v>
      </c>
      <c r="C202" s="3" t="s">
        <v>296</v>
      </c>
      <c r="D202" s="3" t="s">
        <v>297</v>
      </c>
      <c r="E202" s="3" t="s">
        <v>331</v>
      </c>
      <c r="F202" s="3">
        <v>1.0</v>
      </c>
      <c r="G202" s="3" t="s">
        <v>332</v>
      </c>
    </row>
    <row r="203" ht="15.75" customHeight="1">
      <c r="A203" s="1">
        <v>201.0</v>
      </c>
      <c r="B203" s="3" t="s">
        <v>330</v>
      </c>
      <c r="C203" s="3" t="s">
        <v>296</v>
      </c>
      <c r="D203" s="3" t="s">
        <v>297</v>
      </c>
      <c r="E203" s="3" t="s">
        <v>331</v>
      </c>
      <c r="F203" s="3">
        <v>5.0</v>
      </c>
      <c r="G203" s="3" t="s">
        <v>333</v>
      </c>
    </row>
    <row r="204" ht="15.75" customHeight="1">
      <c r="A204" s="1">
        <v>202.0</v>
      </c>
      <c r="B204" s="3" t="s">
        <v>330</v>
      </c>
      <c r="C204" s="3" t="s">
        <v>296</v>
      </c>
      <c r="D204" s="3" t="s">
        <v>297</v>
      </c>
      <c r="E204" s="3" t="s">
        <v>331</v>
      </c>
      <c r="F204" s="3">
        <v>1.0</v>
      </c>
      <c r="G204" s="3" t="s">
        <v>334</v>
      </c>
    </row>
    <row r="205" ht="15.75" customHeight="1">
      <c r="A205" s="1">
        <v>203.0</v>
      </c>
      <c r="B205" s="3" t="s">
        <v>330</v>
      </c>
      <c r="C205" s="3" t="s">
        <v>296</v>
      </c>
      <c r="D205" s="3" t="s">
        <v>297</v>
      </c>
      <c r="E205" s="3" t="s">
        <v>331</v>
      </c>
      <c r="F205" s="3">
        <v>1.0</v>
      </c>
      <c r="G205" s="3" t="s">
        <v>335</v>
      </c>
    </row>
    <row r="206" ht="15.75" customHeight="1">
      <c r="A206" s="1">
        <v>204.0</v>
      </c>
      <c r="B206" s="3" t="s">
        <v>330</v>
      </c>
      <c r="C206" s="3" t="s">
        <v>296</v>
      </c>
      <c r="D206" s="3" t="s">
        <v>297</v>
      </c>
      <c r="E206" s="3" t="s">
        <v>331</v>
      </c>
      <c r="F206" s="3">
        <v>5.0</v>
      </c>
      <c r="G206" s="3" t="s">
        <v>336</v>
      </c>
    </row>
    <row r="207" ht="15.75" customHeight="1">
      <c r="A207" s="1">
        <v>205.0</v>
      </c>
      <c r="B207" s="3" t="s">
        <v>337</v>
      </c>
      <c r="C207" s="3" t="s">
        <v>338</v>
      </c>
      <c r="D207" s="3" t="s">
        <v>297</v>
      </c>
      <c r="E207" s="3" t="s">
        <v>339</v>
      </c>
      <c r="F207" s="3">
        <v>5.0</v>
      </c>
      <c r="G207" s="3" t="s">
        <v>340</v>
      </c>
    </row>
    <row r="208" ht="15.75" customHeight="1">
      <c r="A208" s="1">
        <v>206.0</v>
      </c>
      <c r="B208" s="3" t="s">
        <v>337</v>
      </c>
      <c r="C208" s="3" t="s">
        <v>338</v>
      </c>
      <c r="D208" s="3" t="s">
        <v>297</v>
      </c>
      <c r="E208" s="3" t="s">
        <v>339</v>
      </c>
      <c r="F208" s="3">
        <v>1.0</v>
      </c>
      <c r="G208" s="3" t="s">
        <v>341</v>
      </c>
    </row>
    <row r="209" ht="15.75" customHeight="1">
      <c r="A209" s="1">
        <v>207.0</v>
      </c>
      <c r="B209" s="3" t="s">
        <v>337</v>
      </c>
      <c r="C209" s="3" t="s">
        <v>338</v>
      </c>
      <c r="D209" s="3" t="s">
        <v>297</v>
      </c>
      <c r="E209" s="3" t="s">
        <v>339</v>
      </c>
      <c r="F209" s="3">
        <v>1.0</v>
      </c>
      <c r="G209" s="3" t="s">
        <v>342</v>
      </c>
    </row>
    <row r="210" ht="15.75" customHeight="1">
      <c r="A210" s="1">
        <v>208.0</v>
      </c>
      <c r="B210" s="3" t="s">
        <v>337</v>
      </c>
      <c r="C210" s="3" t="s">
        <v>338</v>
      </c>
      <c r="D210" s="3" t="s">
        <v>297</v>
      </c>
      <c r="E210" s="3" t="s">
        <v>339</v>
      </c>
      <c r="F210" s="3">
        <v>1.0</v>
      </c>
      <c r="G210" s="3" t="s">
        <v>343</v>
      </c>
    </row>
    <row r="211" ht="15.75" customHeight="1">
      <c r="A211" s="1">
        <v>209.0</v>
      </c>
      <c r="B211" s="3" t="s">
        <v>337</v>
      </c>
      <c r="C211" s="3" t="s">
        <v>338</v>
      </c>
      <c r="D211" s="3" t="s">
        <v>297</v>
      </c>
      <c r="E211" s="3" t="s">
        <v>339</v>
      </c>
      <c r="F211" s="3">
        <v>5.0</v>
      </c>
      <c r="G211" s="3" t="s">
        <v>344</v>
      </c>
    </row>
    <row r="212" ht="15.75" customHeight="1">
      <c r="A212" s="1">
        <v>210.0</v>
      </c>
      <c r="B212" s="3" t="s">
        <v>345</v>
      </c>
      <c r="C212" s="3" t="s">
        <v>346</v>
      </c>
      <c r="D212" s="3" t="s">
        <v>297</v>
      </c>
      <c r="E212" s="3" t="s">
        <v>347</v>
      </c>
      <c r="F212" s="3">
        <v>5.0</v>
      </c>
      <c r="G212" s="3" t="s">
        <v>348</v>
      </c>
    </row>
    <row r="213" ht="15.75" customHeight="1">
      <c r="A213" s="1">
        <v>211.0</v>
      </c>
      <c r="B213" s="3" t="s">
        <v>349</v>
      </c>
      <c r="C213" s="3" t="s">
        <v>296</v>
      </c>
      <c r="D213" s="3" t="s">
        <v>350</v>
      </c>
      <c r="E213" s="3" t="s">
        <v>351</v>
      </c>
      <c r="F213" s="3">
        <v>5.0</v>
      </c>
      <c r="G213" s="3" t="s">
        <v>352</v>
      </c>
    </row>
    <row r="214" ht="15.75" customHeight="1">
      <c r="A214" s="1">
        <v>212.0</v>
      </c>
      <c r="B214" s="3" t="s">
        <v>349</v>
      </c>
      <c r="C214" s="3" t="s">
        <v>296</v>
      </c>
      <c r="D214" s="3" t="s">
        <v>350</v>
      </c>
      <c r="E214" s="3" t="s">
        <v>351</v>
      </c>
      <c r="F214" s="3">
        <v>5.0</v>
      </c>
      <c r="G214" s="3" t="s">
        <v>353</v>
      </c>
    </row>
    <row r="215" ht="15.75" customHeight="1">
      <c r="A215" s="1">
        <v>213.0</v>
      </c>
      <c r="B215" s="3" t="s">
        <v>349</v>
      </c>
      <c r="C215" s="3" t="s">
        <v>296</v>
      </c>
      <c r="D215" s="3" t="s">
        <v>350</v>
      </c>
      <c r="E215" s="3" t="s">
        <v>351</v>
      </c>
      <c r="F215" s="3">
        <v>5.0</v>
      </c>
      <c r="G215" s="3" t="s">
        <v>354</v>
      </c>
    </row>
    <row r="216" ht="15.75" customHeight="1">
      <c r="A216" s="1">
        <v>214.0</v>
      </c>
      <c r="B216" s="3" t="s">
        <v>349</v>
      </c>
      <c r="C216" s="3" t="s">
        <v>296</v>
      </c>
      <c r="D216" s="3" t="s">
        <v>350</v>
      </c>
      <c r="E216" s="3" t="s">
        <v>351</v>
      </c>
      <c r="F216" s="3">
        <v>5.0</v>
      </c>
      <c r="G216" s="3" t="s">
        <v>355</v>
      </c>
    </row>
    <row r="217" ht="15.75" customHeight="1">
      <c r="A217" s="1">
        <v>215.0</v>
      </c>
      <c r="B217" s="3" t="s">
        <v>349</v>
      </c>
      <c r="C217" s="3" t="s">
        <v>296</v>
      </c>
      <c r="D217" s="3" t="s">
        <v>350</v>
      </c>
      <c r="E217" s="3" t="s">
        <v>351</v>
      </c>
      <c r="F217" s="3">
        <v>5.0</v>
      </c>
      <c r="G217" s="3" t="s">
        <v>356</v>
      </c>
    </row>
    <row r="218" ht="15.75" customHeight="1">
      <c r="A218" s="1">
        <v>216.0</v>
      </c>
      <c r="B218" s="3" t="s">
        <v>357</v>
      </c>
      <c r="C218" s="3" t="s">
        <v>296</v>
      </c>
      <c r="D218" s="3" t="s">
        <v>350</v>
      </c>
      <c r="E218" s="3" t="s">
        <v>358</v>
      </c>
      <c r="F218" s="3">
        <v>5.0</v>
      </c>
      <c r="G218" s="3" t="s">
        <v>359</v>
      </c>
    </row>
    <row r="219" ht="15.75" customHeight="1">
      <c r="A219" s="1">
        <v>217.0</v>
      </c>
      <c r="B219" s="3" t="s">
        <v>360</v>
      </c>
      <c r="C219" s="3" t="s">
        <v>296</v>
      </c>
      <c r="D219" s="3" t="s">
        <v>350</v>
      </c>
      <c r="E219" s="3" t="s">
        <v>361</v>
      </c>
      <c r="F219" s="3">
        <v>5.0</v>
      </c>
      <c r="G219" s="3" t="s">
        <v>362</v>
      </c>
    </row>
    <row r="220" ht="15.75" customHeight="1">
      <c r="A220" s="1">
        <v>218.0</v>
      </c>
      <c r="B220" s="3" t="s">
        <v>360</v>
      </c>
      <c r="C220" s="3" t="s">
        <v>296</v>
      </c>
      <c r="D220" s="3" t="s">
        <v>350</v>
      </c>
      <c r="E220" s="3" t="s">
        <v>361</v>
      </c>
      <c r="F220" s="3">
        <v>5.0</v>
      </c>
      <c r="G220" s="3" t="s">
        <v>363</v>
      </c>
    </row>
    <row r="221" ht="15.75" customHeight="1">
      <c r="A221" s="1">
        <v>219.0</v>
      </c>
      <c r="B221" s="3" t="s">
        <v>360</v>
      </c>
      <c r="C221" s="3" t="s">
        <v>296</v>
      </c>
      <c r="D221" s="3" t="s">
        <v>350</v>
      </c>
      <c r="E221" s="3" t="s">
        <v>361</v>
      </c>
      <c r="F221" s="3">
        <v>5.0</v>
      </c>
      <c r="G221" s="3" t="s">
        <v>364</v>
      </c>
    </row>
    <row r="222" ht="15.75" customHeight="1">
      <c r="A222" s="1">
        <v>220.0</v>
      </c>
      <c r="B222" s="3" t="s">
        <v>365</v>
      </c>
      <c r="C222" s="3" t="s">
        <v>296</v>
      </c>
      <c r="D222" s="3" t="s">
        <v>366</v>
      </c>
      <c r="E222" s="3" t="s">
        <v>367</v>
      </c>
      <c r="F222" s="3">
        <v>1.0</v>
      </c>
      <c r="G222" s="3" t="s">
        <v>368</v>
      </c>
    </row>
    <row r="223" ht="15.75" customHeight="1">
      <c r="A223" s="1">
        <v>221.0</v>
      </c>
      <c r="B223" s="3" t="s">
        <v>365</v>
      </c>
      <c r="C223" s="3" t="s">
        <v>296</v>
      </c>
      <c r="D223" s="3" t="s">
        <v>366</v>
      </c>
      <c r="E223" s="3" t="s">
        <v>367</v>
      </c>
      <c r="F223" s="3">
        <v>5.0</v>
      </c>
      <c r="G223" s="3" t="s">
        <v>369</v>
      </c>
    </row>
    <row r="224" ht="15.75" customHeight="1">
      <c r="A224" s="1">
        <v>222.0</v>
      </c>
      <c r="B224" s="3" t="s">
        <v>365</v>
      </c>
      <c r="C224" s="3" t="s">
        <v>296</v>
      </c>
      <c r="D224" s="3" t="s">
        <v>366</v>
      </c>
      <c r="E224" s="3" t="s">
        <v>367</v>
      </c>
      <c r="F224" s="3">
        <v>1.0</v>
      </c>
      <c r="G224" s="3" t="s">
        <v>370</v>
      </c>
    </row>
    <row r="225" ht="15.75" customHeight="1">
      <c r="A225" s="1">
        <v>223.0</v>
      </c>
      <c r="B225" s="3" t="s">
        <v>371</v>
      </c>
      <c r="C225" s="3" t="s">
        <v>296</v>
      </c>
      <c r="D225" s="3" t="s">
        <v>350</v>
      </c>
      <c r="E225" s="3" t="s">
        <v>372</v>
      </c>
      <c r="F225" s="3">
        <v>5.0</v>
      </c>
      <c r="G225" s="3" t="s">
        <v>373</v>
      </c>
    </row>
    <row r="226" ht="15.75" customHeight="1">
      <c r="A226" s="1">
        <v>224.0</v>
      </c>
      <c r="B226" s="3" t="s">
        <v>371</v>
      </c>
      <c r="C226" s="3" t="s">
        <v>296</v>
      </c>
      <c r="D226" s="3" t="s">
        <v>350</v>
      </c>
      <c r="E226" s="3" t="s">
        <v>372</v>
      </c>
      <c r="F226" s="3">
        <v>1.0</v>
      </c>
      <c r="G226" s="3" t="s">
        <v>374</v>
      </c>
    </row>
    <row r="227" ht="15.75" customHeight="1">
      <c r="A227" s="1">
        <v>225.0</v>
      </c>
      <c r="B227" s="3" t="s">
        <v>371</v>
      </c>
      <c r="C227" s="3" t="s">
        <v>296</v>
      </c>
      <c r="D227" s="3" t="s">
        <v>350</v>
      </c>
      <c r="E227" s="3" t="s">
        <v>372</v>
      </c>
      <c r="F227" s="3">
        <v>1.0</v>
      </c>
      <c r="G227" s="3" t="s">
        <v>375</v>
      </c>
    </row>
    <row r="228" ht="15.75" customHeight="1">
      <c r="A228" s="1">
        <v>226.0</v>
      </c>
      <c r="B228" s="3" t="s">
        <v>371</v>
      </c>
      <c r="C228" s="3" t="s">
        <v>296</v>
      </c>
      <c r="D228" s="3" t="s">
        <v>350</v>
      </c>
      <c r="E228" s="3" t="s">
        <v>372</v>
      </c>
      <c r="F228" s="3">
        <v>5.0</v>
      </c>
      <c r="G228" s="3" t="s">
        <v>376</v>
      </c>
    </row>
    <row r="229" ht="15.75" customHeight="1">
      <c r="A229" s="1">
        <v>227.0</v>
      </c>
      <c r="B229" s="3" t="s">
        <v>371</v>
      </c>
      <c r="C229" s="3" t="s">
        <v>296</v>
      </c>
      <c r="D229" s="3" t="s">
        <v>350</v>
      </c>
      <c r="E229" s="3" t="s">
        <v>372</v>
      </c>
      <c r="F229" s="3">
        <v>5.0</v>
      </c>
      <c r="G229" s="3" t="s">
        <v>377</v>
      </c>
    </row>
    <row r="230" ht="15.75" customHeight="1">
      <c r="A230" s="1">
        <v>228.0</v>
      </c>
      <c r="B230" s="3" t="s">
        <v>378</v>
      </c>
      <c r="C230" s="3" t="s">
        <v>296</v>
      </c>
      <c r="D230" s="3" t="s">
        <v>297</v>
      </c>
      <c r="E230" s="3" t="s">
        <v>379</v>
      </c>
      <c r="F230" s="3">
        <v>5.0</v>
      </c>
      <c r="G230" s="3" t="s">
        <v>380</v>
      </c>
    </row>
    <row r="231" ht="15.75" customHeight="1">
      <c r="A231" s="1">
        <v>229.0</v>
      </c>
      <c r="B231" s="3" t="s">
        <v>378</v>
      </c>
      <c r="C231" s="3" t="s">
        <v>296</v>
      </c>
      <c r="D231" s="3" t="s">
        <v>297</v>
      </c>
      <c r="E231" s="3" t="s">
        <v>379</v>
      </c>
      <c r="F231" s="3">
        <v>5.0</v>
      </c>
      <c r="G231" s="3" t="s">
        <v>381</v>
      </c>
    </row>
    <row r="232" ht="15.75" customHeight="1">
      <c r="A232" s="1">
        <v>230.0</v>
      </c>
      <c r="B232" s="3" t="s">
        <v>378</v>
      </c>
      <c r="C232" s="3" t="s">
        <v>296</v>
      </c>
      <c r="D232" s="3" t="s">
        <v>297</v>
      </c>
      <c r="E232" s="3" t="s">
        <v>379</v>
      </c>
      <c r="F232" s="3">
        <v>5.0</v>
      </c>
      <c r="G232" s="3" t="s">
        <v>382</v>
      </c>
    </row>
    <row r="233" ht="15.75" customHeight="1">
      <c r="A233" s="1">
        <v>231.0</v>
      </c>
      <c r="B233" s="3" t="s">
        <v>378</v>
      </c>
      <c r="C233" s="3" t="s">
        <v>296</v>
      </c>
      <c r="D233" s="3" t="s">
        <v>297</v>
      </c>
      <c r="E233" s="3" t="s">
        <v>379</v>
      </c>
      <c r="F233" s="3">
        <v>5.0</v>
      </c>
      <c r="G233" s="3" t="s">
        <v>383</v>
      </c>
    </row>
    <row r="234" ht="15.75" customHeight="1">
      <c r="A234" s="1">
        <v>232.0</v>
      </c>
      <c r="B234" s="3" t="s">
        <v>384</v>
      </c>
      <c r="C234" s="3" t="s">
        <v>296</v>
      </c>
      <c r="D234" s="3" t="s">
        <v>297</v>
      </c>
      <c r="E234" s="3" t="s">
        <v>385</v>
      </c>
      <c r="F234" s="3">
        <v>5.0</v>
      </c>
      <c r="G234" s="3" t="s">
        <v>386</v>
      </c>
    </row>
    <row r="235" ht="15.75" customHeight="1">
      <c r="A235" s="1">
        <v>233.0</v>
      </c>
      <c r="B235" s="3" t="s">
        <v>384</v>
      </c>
      <c r="C235" s="3" t="s">
        <v>296</v>
      </c>
      <c r="D235" s="3" t="s">
        <v>297</v>
      </c>
      <c r="E235" s="3" t="s">
        <v>385</v>
      </c>
      <c r="F235" s="3">
        <v>1.0</v>
      </c>
      <c r="G235" s="3" t="s">
        <v>387</v>
      </c>
    </row>
    <row r="236" ht="15.75" customHeight="1">
      <c r="A236" s="1">
        <v>234.0</v>
      </c>
      <c r="B236" s="3" t="s">
        <v>384</v>
      </c>
      <c r="C236" s="3" t="s">
        <v>296</v>
      </c>
      <c r="D236" s="3" t="s">
        <v>297</v>
      </c>
      <c r="E236" s="3" t="s">
        <v>385</v>
      </c>
      <c r="F236" s="3">
        <v>3.0</v>
      </c>
      <c r="G236" s="3" t="s">
        <v>388</v>
      </c>
    </row>
    <row r="237" ht="15.75" customHeight="1">
      <c r="A237" s="1">
        <v>235.0</v>
      </c>
      <c r="B237" s="3" t="s">
        <v>384</v>
      </c>
      <c r="C237" s="3" t="s">
        <v>296</v>
      </c>
      <c r="D237" s="3" t="s">
        <v>297</v>
      </c>
      <c r="E237" s="3" t="s">
        <v>385</v>
      </c>
      <c r="F237" s="3">
        <v>3.0</v>
      </c>
      <c r="G237" s="3" t="s">
        <v>389</v>
      </c>
    </row>
    <row r="238" ht="15.75" customHeight="1">
      <c r="A238" s="1">
        <v>236.0</v>
      </c>
      <c r="B238" s="3" t="s">
        <v>384</v>
      </c>
      <c r="C238" s="3" t="s">
        <v>296</v>
      </c>
      <c r="D238" s="3" t="s">
        <v>297</v>
      </c>
      <c r="E238" s="3" t="s">
        <v>385</v>
      </c>
      <c r="F238" s="3">
        <v>1.0</v>
      </c>
      <c r="G238" s="3" t="s">
        <v>390</v>
      </c>
    </row>
    <row r="239" ht="15.75" customHeight="1">
      <c r="A239" s="1">
        <v>237.0</v>
      </c>
      <c r="B239" s="3" t="s">
        <v>391</v>
      </c>
      <c r="C239" s="3" t="s">
        <v>296</v>
      </c>
      <c r="D239" s="3" t="s">
        <v>350</v>
      </c>
      <c r="E239" s="3" t="s">
        <v>392</v>
      </c>
      <c r="F239" s="3">
        <v>5.0</v>
      </c>
      <c r="G239" s="3" t="s">
        <v>393</v>
      </c>
    </row>
    <row r="240" ht="15.75" customHeight="1">
      <c r="A240" s="1">
        <v>238.0</v>
      </c>
      <c r="B240" s="3" t="s">
        <v>391</v>
      </c>
      <c r="C240" s="3" t="s">
        <v>296</v>
      </c>
      <c r="D240" s="3" t="s">
        <v>350</v>
      </c>
      <c r="E240" s="3" t="s">
        <v>392</v>
      </c>
      <c r="F240" s="3">
        <v>1.0</v>
      </c>
      <c r="G240" s="3" t="s">
        <v>394</v>
      </c>
    </row>
    <row r="241" ht="15.75" customHeight="1">
      <c r="A241" s="1">
        <v>239.0</v>
      </c>
      <c r="B241" s="3" t="s">
        <v>391</v>
      </c>
      <c r="C241" s="3" t="s">
        <v>296</v>
      </c>
      <c r="D241" s="3" t="s">
        <v>350</v>
      </c>
      <c r="E241" s="3" t="s">
        <v>392</v>
      </c>
      <c r="F241" s="3">
        <v>1.0</v>
      </c>
      <c r="G241" s="3" t="s">
        <v>395</v>
      </c>
    </row>
    <row r="242" ht="15.75" customHeight="1">
      <c r="A242" s="1">
        <v>240.0</v>
      </c>
      <c r="B242" s="3" t="s">
        <v>391</v>
      </c>
      <c r="C242" s="3" t="s">
        <v>296</v>
      </c>
      <c r="D242" s="3" t="s">
        <v>350</v>
      </c>
      <c r="E242" s="3" t="s">
        <v>392</v>
      </c>
      <c r="F242" s="3">
        <v>5.0</v>
      </c>
      <c r="G242" s="3" t="s">
        <v>396</v>
      </c>
    </row>
    <row r="243" ht="15.75" customHeight="1">
      <c r="A243" s="1">
        <v>241.0</v>
      </c>
      <c r="B243" s="3" t="s">
        <v>391</v>
      </c>
      <c r="C243" s="3" t="s">
        <v>296</v>
      </c>
      <c r="D243" s="3" t="s">
        <v>350</v>
      </c>
      <c r="E243" s="3" t="s">
        <v>392</v>
      </c>
      <c r="F243" s="3">
        <v>2.0</v>
      </c>
      <c r="G243" s="3" t="s">
        <v>397</v>
      </c>
    </row>
    <row r="244" ht="15.75" customHeight="1">
      <c r="A244" s="1">
        <v>242.0</v>
      </c>
      <c r="B244" s="3" t="s">
        <v>398</v>
      </c>
      <c r="C244" s="3" t="s">
        <v>366</v>
      </c>
      <c r="D244" s="3" t="s">
        <v>297</v>
      </c>
      <c r="E244" s="3" t="s">
        <v>399</v>
      </c>
      <c r="F244" s="3">
        <v>1.0</v>
      </c>
      <c r="G244" s="3" t="s">
        <v>400</v>
      </c>
    </row>
    <row r="245" ht="15.75" customHeight="1">
      <c r="A245" s="1">
        <v>243.0</v>
      </c>
      <c r="B245" s="3" t="s">
        <v>398</v>
      </c>
      <c r="C245" s="3" t="s">
        <v>366</v>
      </c>
      <c r="D245" s="3" t="s">
        <v>297</v>
      </c>
      <c r="E245" s="3" t="s">
        <v>399</v>
      </c>
      <c r="F245" s="3">
        <v>5.0</v>
      </c>
      <c r="G245" s="3" t="s">
        <v>401</v>
      </c>
    </row>
    <row r="246" ht="15.75" customHeight="1">
      <c r="A246" s="1">
        <v>244.0</v>
      </c>
      <c r="B246" s="3" t="s">
        <v>398</v>
      </c>
      <c r="C246" s="3" t="s">
        <v>366</v>
      </c>
      <c r="D246" s="3" t="s">
        <v>297</v>
      </c>
      <c r="E246" s="3" t="s">
        <v>399</v>
      </c>
      <c r="F246" s="3">
        <v>2.0</v>
      </c>
      <c r="G246" s="3" t="s">
        <v>402</v>
      </c>
    </row>
    <row r="247" ht="15.75" customHeight="1">
      <c r="A247" s="1">
        <v>245.0</v>
      </c>
      <c r="B247" s="3" t="s">
        <v>398</v>
      </c>
      <c r="C247" s="3" t="s">
        <v>366</v>
      </c>
      <c r="D247" s="3" t="s">
        <v>297</v>
      </c>
      <c r="E247" s="3" t="s">
        <v>399</v>
      </c>
      <c r="F247" s="3">
        <v>1.0</v>
      </c>
      <c r="G247" s="3" t="s">
        <v>403</v>
      </c>
    </row>
    <row r="248" ht="15.75" customHeight="1">
      <c r="A248" s="1">
        <v>246.0</v>
      </c>
      <c r="B248" s="3" t="s">
        <v>398</v>
      </c>
      <c r="C248" s="3" t="s">
        <v>366</v>
      </c>
      <c r="D248" s="3" t="s">
        <v>297</v>
      </c>
      <c r="E248" s="3" t="s">
        <v>399</v>
      </c>
      <c r="F248" s="3">
        <v>1.0</v>
      </c>
      <c r="G248" s="3" t="s">
        <v>404</v>
      </c>
    </row>
    <row r="249" ht="15.75" customHeight="1">
      <c r="A249" s="1">
        <v>247.0</v>
      </c>
      <c r="B249" s="3" t="s">
        <v>405</v>
      </c>
      <c r="C249" s="3" t="s">
        <v>296</v>
      </c>
      <c r="D249" s="3" t="s">
        <v>297</v>
      </c>
      <c r="E249" s="3" t="s">
        <v>406</v>
      </c>
      <c r="F249" s="3">
        <v>1.0</v>
      </c>
      <c r="G249" s="3" t="s">
        <v>407</v>
      </c>
    </row>
    <row r="250" ht="15.75" customHeight="1">
      <c r="A250" s="1">
        <v>248.0</v>
      </c>
      <c r="B250" s="3" t="s">
        <v>405</v>
      </c>
      <c r="C250" s="3" t="s">
        <v>296</v>
      </c>
      <c r="D250" s="3" t="s">
        <v>297</v>
      </c>
      <c r="E250" s="3" t="s">
        <v>406</v>
      </c>
      <c r="F250" s="3">
        <v>5.0</v>
      </c>
      <c r="G250" s="3" t="s">
        <v>408</v>
      </c>
    </row>
    <row r="251" ht="15.75" customHeight="1">
      <c r="A251" s="1">
        <v>249.0</v>
      </c>
      <c r="B251" s="3" t="s">
        <v>405</v>
      </c>
      <c r="C251" s="3" t="s">
        <v>296</v>
      </c>
      <c r="D251" s="3" t="s">
        <v>297</v>
      </c>
      <c r="E251" s="3" t="s">
        <v>406</v>
      </c>
      <c r="F251" s="3">
        <v>5.0</v>
      </c>
      <c r="G251" s="3" t="s">
        <v>409</v>
      </c>
    </row>
    <row r="252" ht="15.75" customHeight="1">
      <c r="A252" s="1">
        <v>250.0</v>
      </c>
      <c r="B252" s="3" t="s">
        <v>410</v>
      </c>
      <c r="C252" s="3" t="s">
        <v>296</v>
      </c>
      <c r="D252" s="3" t="s">
        <v>350</v>
      </c>
      <c r="E252" s="3" t="s">
        <v>411</v>
      </c>
      <c r="F252" s="3">
        <v>4.0</v>
      </c>
      <c r="G252" s="3" t="s">
        <v>412</v>
      </c>
    </row>
    <row r="253" ht="15.75" customHeight="1">
      <c r="A253" s="1">
        <v>251.0</v>
      </c>
      <c r="B253" s="3" t="s">
        <v>410</v>
      </c>
      <c r="C253" s="3" t="s">
        <v>296</v>
      </c>
      <c r="D253" s="3" t="s">
        <v>350</v>
      </c>
      <c r="E253" s="3" t="s">
        <v>411</v>
      </c>
      <c r="F253" s="3">
        <v>5.0</v>
      </c>
      <c r="G253" s="3" t="s">
        <v>413</v>
      </c>
    </row>
    <row r="254" ht="15.75" customHeight="1">
      <c r="A254" s="1">
        <v>252.0</v>
      </c>
      <c r="B254" s="3" t="s">
        <v>410</v>
      </c>
      <c r="C254" s="3" t="s">
        <v>296</v>
      </c>
      <c r="D254" s="3" t="s">
        <v>350</v>
      </c>
      <c r="E254" s="3" t="s">
        <v>411</v>
      </c>
      <c r="F254" s="3">
        <v>5.0</v>
      </c>
      <c r="G254" s="3" t="s">
        <v>414</v>
      </c>
    </row>
    <row r="255" ht="15.75" customHeight="1">
      <c r="A255" s="1">
        <v>253.0</v>
      </c>
      <c r="B255" s="3" t="s">
        <v>410</v>
      </c>
      <c r="C255" s="3" t="s">
        <v>296</v>
      </c>
      <c r="D255" s="3" t="s">
        <v>350</v>
      </c>
      <c r="E255" s="3" t="s">
        <v>411</v>
      </c>
      <c r="F255" s="3">
        <v>5.0</v>
      </c>
      <c r="G255" s="3" t="s">
        <v>415</v>
      </c>
    </row>
    <row r="256" ht="15.75" customHeight="1">
      <c r="A256" s="1">
        <v>254.0</v>
      </c>
      <c r="B256" s="3" t="s">
        <v>295</v>
      </c>
      <c r="C256" s="3" t="s">
        <v>296</v>
      </c>
      <c r="D256" s="3" t="s">
        <v>297</v>
      </c>
      <c r="E256" s="3" t="s">
        <v>298</v>
      </c>
      <c r="F256" s="3">
        <v>5.0</v>
      </c>
      <c r="G256" s="3" t="s">
        <v>299</v>
      </c>
    </row>
    <row r="257" ht="15.75" customHeight="1">
      <c r="A257" s="1">
        <v>255.0</v>
      </c>
      <c r="B257" s="3" t="s">
        <v>295</v>
      </c>
      <c r="C257" s="3" t="s">
        <v>296</v>
      </c>
      <c r="D257" s="3" t="s">
        <v>297</v>
      </c>
      <c r="E257" s="3" t="s">
        <v>298</v>
      </c>
      <c r="F257" s="3">
        <v>5.0</v>
      </c>
      <c r="G257" s="3" t="s">
        <v>300</v>
      </c>
    </row>
    <row r="258" ht="15.75" customHeight="1">
      <c r="A258" s="1">
        <v>256.0</v>
      </c>
      <c r="B258" s="3" t="s">
        <v>295</v>
      </c>
      <c r="C258" s="3" t="s">
        <v>296</v>
      </c>
      <c r="D258" s="3" t="s">
        <v>297</v>
      </c>
      <c r="E258" s="3" t="s">
        <v>298</v>
      </c>
      <c r="F258" s="3">
        <v>5.0</v>
      </c>
      <c r="G258" s="3" t="s">
        <v>301</v>
      </c>
    </row>
    <row r="259" ht="15.75" customHeight="1">
      <c r="A259" s="1">
        <v>257.0</v>
      </c>
      <c r="B259" s="3" t="s">
        <v>295</v>
      </c>
      <c r="C259" s="3" t="s">
        <v>296</v>
      </c>
      <c r="D259" s="3" t="s">
        <v>297</v>
      </c>
      <c r="E259" s="3" t="s">
        <v>298</v>
      </c>
      <c r="F259" s="3">
        <v>5.0</v>
      </c>
      <c r="G259" s="3" t="s">
        <v>302</v>
      </c>
    </row>
    <row r="260" ht="15.75" customHeight="1">
      <c r="A260" s="1">
        <v>258.0</v>
      </c>
      <c r="B260" s="3" t="s">
        <v>295</v>
      </c>
      <c r="C260" s="3" t="s">
        <v>296</v>
      </c>
      <c r="D260" s="3" t="s">
        <v>297</v>
      </c>
      <c r="E260" s="3" t="s">
        <v>298</v>
      </c>
      <c r="F260" s="3">
        <v>5.0</v>
      </c>
      <c r="G260" s="3" t="s">
        <v>303</v>
      </c>
    </row>
    <row r="261" ht="15.75" customHeight="1">
      <c r="A261" s="1">
        <v>259.0</v>
      </c>
      <c r="B261" s="3" t="s">
        <v>416</v>
      </c>
      <c r="C261" s="3" t="s">
        <v>417</v>
      </c>
      <c r="D261" s="3" t="s">
        <v>297</v>
      </c>
      <c r="E261" s="3" t="s">
        <v>418</v>
      </c>
      <c r="F261" s="3">
        <v>1.0</v>
      </c>
      <c r="G261" s="3" t="s">
        <v>419</v>
      </c>
    </row>
    <row r="262" ht="15.75" customHeight="1">
      <c r="A262" s="1">
        <v>260.0</v>
      </c>
      <c r="B262" s="3" t="s">
        <v>420</v>
      </c>
      <c r="C262" s="3" t="s">
        <v>296</v>
      </c>
      <c r="D262" s="3" t="s">
        <v>350</v>
      </c>
      <c r="E262" s="3" t="s">
        <v>421</v>
      </c>
      <c r="F262" s="3">
        <v>1.0</v>
      </c>
      <c r="G262" s="3" t="s">
        <v>422</v>
      </c>
    </row>
    <row r="263" ht="15.75" customHeight="1">
      <c r="A263" s="1">
        <v>261.0</v>
      </c>
      <c r="B263" s="3" t="s">
        <v>420</v>
      </c>
      <c r="C263" s="3" t="s">
        <v>296</v>
      </c>
      <c r="D263" s="3" t="s">
        <v>350</v>
      </c>
      <c r="E263" s="3" t="s">
        <v>421</v>
      </c>
      <c r="F263" s="3">
        <v>3.0</v>
      </c>
      <c r="G263" s="3" t="s">
        <v>423</v>
      </c>
    </row>
    <row r="264" ht="15.75" customHeight="1">
      <c r="A264" s="1">
        <v>262.0</v>
      </c>
      <c r="B264" s="3" t="s">
        <v>424</v>
      </c>
      <c r="C264" s="3" t="s">
        <v>296</v>
      </c>
      <c r="D264" s="3" t="s">
        <v>350</v>
      </c>
      <c r="E264" s="3" t="s">
        <v>425</v>
      </c>
      <c r="F264" s="3">
        <v>5.0</v>
      </c>
      <c r="G264" s="3" t="s">
        <v>426</v>
      </c>
    </row>
    <row r="265" ht="15.75" customHeight="1">
      <c r="A265" s="1">
        <v>263.0</v>
      </c>
      <c r="B265" s="3" t="s">
        <v>427</v>
      </c>
      <c r="C265" s="3" t="s">
        <v>296</v>
      </c>
      <c r="D265" s="3" t="s">
        <v>350</v>
      </c>
      <c r="E265" s="3" t="s">
        <v>428</v>
      </c>
      <c r="F265" s="3">
        <v>5.0</v>
      </c>
      <c r="G265" s="3" t="s">
        <v>429</v>
      </c>
    </row>
    <row r="266" ht="15.75" customHeight="1">
      <c r="A266" s="1">
        <v>264.0</v>
      </c>
      <c r="B266" s="3" t="s">
        <v>427</v>
      </c>
      <c r="C266" s="3" t="s">
        <v>296</v>
      </c>
      <c r="D266" s="3" t="s">
        <v>350</v>
      </c>
      <c r="E266" s="3" t="s">
        <v>428</v>
      </c>
      <c r="F266" s="3">
        <v>3.0</v>
      </c>
      <c r="G266" s="3" t="s">
        <v>430</v>
      </c>
    </row>
    <row r="267" ht="15.75" customHeight="1">
      <c r="A267" s="1">
        <v>265.0</v>
      </c>
      <c r="B267" s="3" t="s">
        <v>427</v>
      </c>
      <c r="C267" s="3" t="s">
        <v>296</v>
      </c>
      <c r="D267" s="3" t="s">
        <v>350</v>
      </c>
      <c r="E267" s="3" t="s">
        <v>428</v>
      </c>
      <c r="F267" s="3">
        <v>4.0</v>
      </c>
      <c r="G267" s="3" t="s">
        <v>431</v>
      </c>
    </row>
    <row r="268" ht="15.75" customHeight="1">
      <c r="A268" s="1">
        <v>266.0</v>
      </c>
      <c r="B268" s="3" t="s">
        <v>427</v>
      </c>
      <c r="C268" s="3" t="s">
        <v>296</v>
      </c>
      <c r="D268" s="3" t="s">
        <v>350</v>
      </c>
      <c r="E268" s="3" t="s">
        <v>428</v>
      </c>
      <c r="F268" s="3">
        <v>1.0</v>
      </c>
      <c r="G268" s="3" t="s">
        <v>432</v>
      </c>
    </row>
    <row r="269" ht="15.75" customHeight="1">
      <c r="A269" s="1">
        <v>267.0</v>
      </c>
      <c r="B269" s="3" t="s">
        <v>427</v>
      </c>
      <c r="C269" s="3" t="s">
        <v>296</v>
      </c>
      <c r="D269" s="3" t="s">
        <v>350</v>
      </c>
      <c r="E269" s="3" t="s">
        <v>428</v>
      </c>
      <c r="F269" s="3">
        <v>1.0</v>
      </c>
      <c r="G269" s="3" t="s">
        <v>433</v>
      </c>
    </row>
    <row r="270" ht="15.75" customHeight="1">
      <c r="A270" s="1">
        <v>268.0</v>
      </c>
      <c r="B270" s="3" t="s">
        <v>434</v>
      </c>
      <c r="C270" s="3" t="s">
        <v>296</v>
      </c>
      <c r="D270" s="3" t="s">
        <v>350</v>
      </c>
      <c r="E270" s="3" t="s">
        <v>435</v>
      </c>
      <c r="F270" s="3">
        <v>1.0</v>
      </c>
      <c r="G270" s="3" t="s">
        <v>436</v>
      </c>
    </row>
    <row r="271" ht="15.75" customHeight="1">
      <c r="A271" s="1">
        <v>269.0</v>
      </c>
      <c r="B271" s="3" t="s">
        <v>437</v>
      </c>
      <c r="C271" s="3" t="s">
        <v>296</v>
      </c>
      <c r="D271" s="3" t="s">
        <v>297</v>
      </c>
      <c r="E271" s="3" t="s">
        <v>438</v>
      </c>
      <c r="F271" s="3">
        <v>5.0</v>
      </c>
      <c r="G271" s="3" t="s">
        <v>439</v>
      </c>
    </row>
    <row r="272" ht="15.75" customHeight="1">
      <c r="A272" s="1">
        <v>270.0</v>
      </c>
      <c r="B272" s="3" t="s">
        <v>437</v>
      </c>
      <c r="C272" s="3" t="s">
        <v>296</v>
      </c>
      <c r="D272" s="3" t="s">
        <v>297</v>
      </c>
      <c r="E272" s="3" t="s">
        <v>438</v>
      </c>
      <c r="F272" s="3">
        <v>5.0</v>
      </c>
      <c r="G272" s="3" t="s">
        <v>440</v>
      </c>
    </row>
    <row r="273" ht="15.75" customHeight="1">
      <c r="A273" s="1">
        <v>271.0</v>
      </c>
      <c r="B273" s="3" t="s">
        <v>437</v>
      </c>
      <c r="C273" s="3" t="s">
        <v>296</v>
      </c>
      <c r="D273" s="3" t="s">
        <v>297</v>
      </c>
      <c r="E273" s="3" t="s">
        <v>438</v>
      </c>
      <c r="F273" s="3">
        <v>5.0</v>
      </c>
      <c r="G273" s="3" t="s">
        <v>441</v>
      </c>
    </row>
    <row r="274" ht="15.75" customHeight="1">
      <c r="A274" s="1">
        <v>272.0</v>
      </c>
      <c r="B274" s="3" t="s">
        <v>437</v>
      </c>
      <c r="C274" s="3" t="s">
        <v>296</v>
      </c>
      <c r="D274" s="3" t="s">
        <v>297</v>
      </c>
      <c r="E274" s="3" t="s">
        <v>438</v>
      </c>
      <c r="F274" s="3">
        <v>5.0</v>
      </c>
      <c r="G274" s="3" t="s">
        <v>442</v>
      </c>
    </row>
    <row r="275" ht="15.75" customHeight="1">
      <c r="A275" s="1">
        <v>273.0</v>
      </c>
      <c r="B275" s="3" t="s">
        <v>437</v>
      </c>
      <c r="C275" s="3" t="s">
        <v>296</v>
      </c>
      <c r="D275" s="3" t="s">
        <v>297</v>
      </c>
      <c r="E275" s="3" t="s">
        <v>438</v>
      </c>
      <c r="F275" s="3">
        <v>5.0</v>
      </c>
      <c r="G275" s="3" t="s">
        <v>443</v>
      </c>
    </row>
    <row r="276" ht="15.75" customHeight="1">
      <c r="A276" s="1">
        <v>274.0</v>
      </c>
      <c r="B276" s="3" t="s">
        <v>444</v>
      </c>
      <c r="C276" s="3" t="s">
        <v>296</v>
      </c>
      <c r="D276" s="3" t="s">
        <v>297</v>
      </c>
      <c r="E276" s="3" t="s">
        <v>445</v>
      </c>
      <c r="F276" s="3">
        <v>5.0</v>
      </c>
      <c r="G276" s="3" t="s">
        <v>446</v>
      </c>
    </row>
    <row r="277" ht="15.75" customHeight="1">
      <c r="A277" s="1">
        <v>275.0</v>
      </c>
      <c r="B277" s="3" t="s">
        <v>444</v>
      </c>
      <c r="C277" s="3" t="s">
        <v>296</v>
      </c>
      <c r="D277" s="3" t="s">
        <v>297</v>
      </c>
      <c r="E277" s="3" t="s">
        <v>445</v>
      </c>
      <c r="F277" s="3">
        <v>5.0</v>
      </c>
      <c r="G277" s="3" t="s">
        <v>447</v>
      </c>
    </row>
    <row r="278" ht="15.75" customHeight="1">
      <c r="A278" s="1">
        <v>276.0</v>
      </c>
      <c r="B278" s="3" t="s">
        <v>444</v>
      </c>
      <c r="C278" s="3" t="s">
        <v>296</v>
      </c>
      <c r="D278" s="3" t="s">
        <v>297</v>
      </c>
      <c r="E278" s="3" t="s">
        <v>445</v>
      </c>
      <c r="F278" s="3">
        <v>5.0</v>
      </c>
      <c r="G278" s="3" t="s">
        <v>448</v>
      </c>
    </row>
    <row r="279" ht="15.75" customHeight="1">
      <c r="A279" s="1">
        <v>277.0</v>
      </c>
      <c r="B279" s="3" t="s">
        <v>444</v>
      </c>
      <c r="C279" s="3" t="s">
        <v>296</v>
      </c>
      <c r="D279" s="3" t="s">
        <v>297</v>
      </c>
      <c r="E279" s="3" t="s">
        <v>445</v>
      </c>
      <c r="F279" s="3">
        <v>5.0</v>
      </c>
      <c r="G279" s="3" t="s">
        <v>449</v>
      </c>
    </row>
    <row r="280" ht="15.75" customHeight="1">
      <c r="A280" s="1">
        <v>278.0</v>
      </c>
      <c r="B280" s="3" t="s">
        <v>444</v>
      </c>
      <c r="C280" s="3" t="s">
        <v>296</v>
      </c>
      <c r="D280" s="3" t="s">
        <v>297</v>
      </c>
      <c r="E280" s="3" t="s">
        <v>445</v>
      </c>
      <c r="F280" s="3">
        <v>5.0</v>
      </c>
      <c r="G280" s="3" t="s">
        <v>450</v>
      </c>
    </row>
    <row r="281" ht="15.75" customHeight="1">
      <c r="A281" s="1">
        <v>279.0</v>
      </c>
      <c r="B281" s="3" t="s">
        <v>451</v>
      </c>
      <c r="C281" s="3" t="s">
        <v>296</v>
      </c>
      <c r="D281" s="3" t="s">
        <v>297</v>
      </c>
      <c r="E281" s="3" t="s">
        <v>452</v>
      </c>
      <c r="F281" s="3">
        <v>5.0</v>
      </c>
      <c r="G281" s="3" t="s">
        <v>453</v>
      </c>
    </row>
    <row r="282" ht="15.75" customHeight="1">
      <c r="A282" s="1">
        <v>280.0</v>
      </c>
      <c r="B282" s="3" t="s">
        <v>451</v>
      </c>
      <c r="C282" s="3" t="s">
        <v>296</v>
      </c>
      <c r="D282" s="3" t="s">
        <v>297</v>
      </c>
      <c r="E282" s="3" t="s">
        <v>452</v>
      </c>
      <c r="F282" s="3">
        <v>5.0</v>
      </c>
      <c r="G282" s="3" t="s">
        <v>454</v>
      </c>
    </row>
    <row r="283" ht="15.75" customHeight="1">
      <c r="A283" s="1">
        <v>281.0</v>
      </c>
      <c r="B283" s="3" t="s">
        <v>455</v>
      </c>
      <c r="C283" s="3" t="s">
        <v>456</v>
      </c>
      <c r="D283" s="3" t="s">
        <v>457</v>
      </c>
      <c r="E283" s="3" t="s">
        <v>458</v>
      </c>
      <c r="F283" s="3">
        <v>5.0</v>
      </c>
      <c r="G283" s="3" t="s">
        <v>459</v>
      </c>
    </row>
    <row r="284" ht="15.75" customHeight="1">
      <c r="A284" s="1">
        <v>282.0</v>
      </c>
      <c r="B284" s="3" t="s">
        <v>455</v>
      </c>
      <c r="C284" s="3" t="s">
        <v>456</v>
      </c>
      <c r="D284" s="3" t="s">
        <v>457</v>
      </c>
      <c r="E284" s="3" t="s">
        <v>458</v>
      </c>
      <c r="F284" s="3">
        <v>5.0</v>
      </c>
      <c r="G284" s="3" t="s">
        <v>460</v>
      </c>
    </row>
    <row r="285" ht="15.75" customHeight="1">
      <c r="A285" s="1">
        <v>283.0</v>
      </c>
      <c r="B285" s="3" t="s">
        <v>455</v>
      </c>
      <c r="C285" s="3" t="s">
        <v>456</v>
      </c>
      <c r="D285" s="3" t="s">
        <v>457</v>
      </c>
      <c r="E285" s="3" t="s">
        <v>458</v>
      </c>
      <c r="F285" s="3">
        <v>5.0</v>
      </c>
      <c r="G285" s="3" t="s">
        <v>461</v>
      </c>
    </row>
    <row r="286" ht="15.75" customHeight="1">
      <c r="A286" s="1">
        <v>284.0</v>
      </c>
      <c r="B286" s="3" t="s">
        <v>455</v>
      </c>
      <c r="C286" s="3" t="s">
        <v>456</v>
      </c>
      <c r="D286" s="3" t="s">
        <v>457</v>
      </c>
      <c r="E286" s="3" t="s">
        <v>458</v>
      </c>
      <c r="F286" s="3">
        <v>5.0</v>
      </c>
      <c r="G286" s="3" t="s">
        <v>462</v>
      </c>
    </row>
    <row r="287" ht="15.75" customHeight="1">
      <c r="A287" s="1">
        <v>285.0</v>
      </c>
      <c r="B287" s="3" t="s">
        <v>455</v>
      </c>
      <c r="C287" s="3" t="s">
        <v>456</v>
      </c>
      <c r="D287" s="3" t="s">
        <v>457</v>
      </c>
      <c r="E287" s="3" t="s">
        <v>458</v>
      </c>
      <c r="F287" s="3">
        <v>5.0</v>
      </c>
      <c r="G287" s="3" t="s">
        <v>463</v>
      </c>
    </row>
    <row r="288" ht="15.75" customHeight="1">
      <c r="A288" s="1">
        <v>286.0</v>
      </c>
      <c r="B288" s="3" t="s">
        <v>464</v>
      </c>
      <c r="C288" s="3" t="s">
        <v>296</v>
      </c>
      <c r="D288" s="3" t="s">
        <v>297</v>
      </c>
      <c r="E288" s="3" t="s">
        <v>465</v>
      </c>
      <c r="F288" s="3">
        <v>5.0</v>
      </c>
      <c r="G288" s="3" t="s">
        <v>466</v>
      </c>
    </row>
    <row r="289" ht="15.75" customHeight="1">
      <c r="A289" s="1">
        <v>287.0</v>
      </c>
      <c r="B289" s="3" t="s">
        <v>464</v>
      </c>
      <c r="C289" s="3" t="s">
        <v>296</v>
      </c>
      <c r="D289" s="3" t="s">
        <v>297</v>
      </c>
      <c r="E289" s="3" t="s">
        <v>465</v>
      </c>
      <c r="F289" s="3">
        <v>5.0</v>
      </c>
      <c r="G289" s="3" t="s">
        <v>467</v>
      </c>
    </row>
    <row r="290" ht="15.75" customHeight="1">
      <c r="A290" s="1">
        <v>288.0</v>
      </c>
      <c r="B290" s="3" t="s">
        <v>468</v>
      </c>
      <c r="C290" s="3" t="s">
        <v>296</v>
      </c>
      <c r="D290" s="3" t="s">
        <v>297</v>
      </c>
      <c r="E290" s="3" t="s">
        <v>469</v>
      </c>
      <c r="F290" s="3">
        <v>5.0</v>
      </c>
      <c r="G290" s="3" t="s">
        <v>470</v>
      </c>
    </row>
    <row r="291" ht="15.75" customHeight="1">
      <c r="A291" s="1">
        <v>289.0</v>
      </c>
      <c r="B291" s="3" t="s">
        <v>468</v>
      </c>
      <c r="C291" s="3" t="s">
        <v>296</v>
      </c>
      <c r="D291" s="3" t="s">
        <v>297</v>
      </c>
      <c r="E291" s="3" t="s">
        <v>469</v>
      </c>
      <c r="F291" s="3">
        <v>5.0</v>
      </c>
      <c r="G291" s="3" t="s">
        <v>471</v>
      </c>
    </row>
    <row r="292" ht="15.75" customHeight="1">
      <c r="A292" s="1">
        <v>290.0</v>
      </c>
      <c r="B292" s="3" t="s">
        <v>468</v>
      </c>
      <c r="C292" s="3" t="s">
        <v>296</v>
      </c>
      <c r="D292" s="3" t="s">
        <v>297</v>
      </c>
      <c r="E292" s="3" t="s">
        <v>469</v>
      </c>
      <c r="F292" s="3">
        <v>5.0</v>
      </c>
      <c r="G292" s="3" t="s">
        <v>472</v>
      </c>
    </row>
    <row r="293" ht="15.75" customHeight="1">
      <c r="A293" s="1">
        <v>291.0</v>
      </c>
      <c r="B293" s="3" t="s">
        <v>468</v>
      </c>
      <c r="C293" s="3" t="s">
        <v>296</v>
      </c>
      <c r="D293" s="3" t="s">
        <v>297</v>
      </c>
      <c r="E293" s="3" t="s">
        <v>469</v>
      </c>
      <c r="F293" s="3">
        <v>5.0</v>
      </c>
      <c r="G293" s="3" t="s">
        <v>473</v>
      </c>
    </row>
    <row r="294" ht="15.75" customHeight="1">
      <c r="A294" s="1">
        <v>292.0</v>
      </c>
      <c r="B294" s="3" t="s">
        <v>468</v>
      </c>
      <c r="C294" s="3" t="s">
        <v>296</v>
      </c>
      <c r="D294" s="3" t="s">
        <v>297</v>
      </c>
      <c r="E294" s="3" t="s">
        <v>469</v>
      </c>
      <c r="F294" s="3">
        <v>5.0</v>
      </c>
      <c r="G294" s="3" t="s">
        <v>474</v>
      </c>
    </row>
    <row r="295" ht="15.75" customHeight="1">
      <c r="A295" s="1">
        <v>293.0</v>
      </c>
      <c r="B295" s="3" t="s">
        <v>475</v>
      </c>
      <c r="C295" s="3" t="s">
        <v>296</v>
      </c>
      <c r="D295" s="3" t="s">
        <v>297</v>
      </c>
      <c r="E295" s="3" t="s">
        <v>476</v>
      </c>
      <c r="F295" s="3">
        <v>5.0</v>
      </c>
      <c r="G295" s="3" t="s">
        <v>477</v>
      </c>
    </row>
    <row r="296" ht="15.75" customHeight="1">
      <c r="A296" s="1">
        <v>294.0</v>
      </c>
      <c r="B296" s="3" t="s">
        <v>478</v>
      </c>
      <c r="C296" s="3" t="s">
        <v>296</v>
      </c>
      <c r="D296" s="3" t="s">
        <v>297</v>
      </c>
      <c r="E296" s="3" t="s">
        <v>479</v>
      </c>
      <c r="F296" s="3">
        <v>5.0</v>
      </c>
      <c r="G296" s="3" t="s">
        <v>480</v>
      </c>
    </row>
    <row r="297" ht="15.75" customHeight="1">
      <c r="A297" s="1">
        <v>295.0</v>
      </c>
      <c r="B297" s="3" t="s">
        <v>478</v>
      </c>
      <c r="C297" s="3" t="s">
        <v>296</v>
      </c>
      <c r="D297" s="3" t="s">
        <v>297</v>
      </c>
      <c r="E297" s="3" t="s">
        <v>479</v>
      </c>
      <c r="F297" s="3">
        <v>5.0</v>
      </c>
      <c r="G297" s="3" t="s">
        <v>481</v>
      </c>
    </row>
    <row r="298" ht="15.75" customHeight="1">
      <c r="A298" s="1">
        <v>296.0</v>
      </c>
      <c r="B298" s="3" t="s">
        <v>478</v>
      </c>
      <c r="C298" s="3" t="s">
        <v>296</v>
      </c>
      <c r="D298" s="3" t="s">
        <v>297</v>
      </c>
      <c r="E298" s="3" t="s">
        <v>479</v>
      </c>
      <c r="F298" s="3">
        <v>5.0</v>
      </c>
      <c r="G298" s="3" t="s">
        <v>482</v>
      </c>
    </row>
    <row r="299" ht="15.75" customHeight="1">
      <c r="A299" s="1">
        <v>297.0</v>
      </c>
      <c r="B299" s="3" t="s">
        <v>478</v>
      </c>
      <c r="C299" s="3" t="s">
        <v>296</v>
      </c>
      <c r="D299" s="3" t="s">
        <v>297</v>
      </c>
      <c r="E299" s="3" t="s">
        <v>479</v>
      </c>
      <c r="F299" s="3">
        <v>5.0</v>
      </c>
      <c r="G299" s="3" t="s">
        <v>483</v>
      </c>
    </row>
    <row r="300" ht="15.75" customHeight="1">
      <c r="A300" s="1">
        <v>298.0</v>
      </c>
      <c r="B300" s="3" t="s">
        <v>478</v>
      </c>
      <c r="C300" s="3" t="s">
        <v>296</v>
      </c>
      <c r="D300" s="3" t="s">
        <v>297</v>
      </c>
      <c r="E300" s="3" t="s">
        <v>479</v>
      </c>
      <c r="F300" s="3">
        <v>5.0</v>
      </c>
      <c r="G300" s="3" t="s">
        <v>484</v>
      </c>
    </row>
    <row r="301" ht="15.75" customHeight="1">
      <c r="A301" s="1">
        <v>299.0</v>
      </c>
      <c r="B301" s="3" t="s">
        <v>485</v>
      </c>
      <c r="C301" s="3" t="s">
        <v>296</v>
      </c>
      <c r="D301" s="3" t="s">
        <v>350</v>
      </c>
      <c r="E301" s="3" t="s">
        <v>486</v>
      </c>
      <c r="F301" s="3">
        <v>1.0</v>
      </c>
      <c r="G301" s="3" t="s">
        <v>487</v>
      </c>
    </row>
    <row r="302" ht="15.75" customHeight="1">
      <c r="A302" s="1">
        <v>300.0</v>
      </c>
      <c r="B302" s="3" t="s">
        <v>485</v>
      </c>
      <c r="C302" s="3" t="s">
        <v>296</v>
      </c>
      <c r="D302" s="3" t="s">
        <v>350</v>
      </c>
      <c r="E302" s="3" t="s">
        <v>486</v>
      </c>
      <c r="F302" s="3">
        <v>5.0</v>
      </c>
      <c r="G302" s="3" t="s">
        <v>488</v>
      </c>
    </row>
    <row r="303" ht="15.75" customHeight="1">
      <c r="A303" s="1">
        <v>301.0</v>
      </c>
      <c r="B303" s="3" t="s">
        <v>489</v>
      </c>
      <c r="C303" s="3" t="s">
        <v>296</v>
      </c>
      <c r="D303" s="3" t="s">
        <v>297</v>
      </c>
      <c r="E303" s="3" t="s">
        <v>490</v>
      </c>
      <c r="F303" s="3">
        <v>5.0</v>
      </c>
      <c r="G303" s="3" t="s">
        <v>491</v>
      </c>
    </row>
    <row r="304" ht="15.75" customHeight="1">
      <c r="A304" s="1">
        <v>302.0</v>
      </c>
      <c r="B304" s="3" t="s">
        <v>492</v>
      </c>
      <c r="C304" s="3" t="s">
        <v>493</v>
      </c>
      <c r="D304" s="3" t="s">
        <v>493</v>
      </c>
      <c r="E304" s="3" t="s">
        <v>494</v>
      </c>
      <c r="F304" s="3">
        <v>5.0</v>
      </c>
      <c r="G304" s="3" t="s">
        <v>495</v>
      </c>
    </row>
    <row r="305" ht="15.75" customHeight="1">
      <c r="A305" s="1">
        <v>303.0</v>
      </c>
      <c r="B305" s="3" t="s">
        <v>492</v>
      </c>
      <c r="C305" s="3" t="s">
        <v>493</v>
      </c>
      <c r="D305" s="3" t="s">
        <v>493</v>
      </c>
      <c r="E305" s="3" t="s">
        <v>494</v>
      </c>
      <c r="F305" s="3">
        <v>5.0</v>
      </c>
      <c r="G305" s="3" t="s">
        <v>496</v>
      </c>
    </row>
    <row r="306" ht="15.75" customHeight="1">
      <c r="A306" s="1">
        <v>304.0</v>
      </c>
      <c r="B306" s="3" t="s">
        <v>492</v>
      </c>
      <c r="C306" s="3" t="s">
        <v>493</v>
      </c>
      <c r="D306" s="3" t="s">
        <v>493</v>
      </c>
      <c r="E306" s="3" t="s">
        <v>494</v>
      </c>
      <c r="F306" s="3">
        <v>1.0</v>
      </c>
      <c r="G306" s="3" t="s">
        <v>497</v>
      </c>
    </row>
    <row r="307" ht="15.75" customHeight="1">
      <c r="A307" s="1">
        <v>305.0</v>
      </c>
      <c r="B307" s="3" t="s">
        <v>498</v>
      </c>
      <c r="C307" s="3" t="s">
        <v>493</v>
      </c>
      <c r="D307" s="3" t="s">
        <v>493</v>
      </c>
      <c r="E307" s="3" t="s">
        <v>499</v>
      </c>
      <c r="F307" s="3">
        <v>5.0</v>
      </c>
      <c r="G307" s="3" t="s">
        <v>500</v>
      </c>
    </row>
    <row r="308" ht="15.75" customHeight="1">
      <c r="A308" s="1">
        <v>306.0</v>
      </c>
      <c r="B308" s="3" t="s">
        <v>498</v>
      </c>
      <c r="C308" s="3" t="s">
        <v>493</v>
      </c>
      <c r="D308" s="3" t="s">
        <v>493</v>
      </c>
      <c r="E308" s="3" t="s">
        <v>499</v>
      </c>
      <c r="F308" s="3">
        <v>5.0</v>
      </c>
      <c r="G308" s="3" t="s">
        <v>501</v>
      </c>
    </row>
    <row r="309" ht="15.75" customHeight="1">
      <c r="A309" s="1">
        <v>307.0</v>
      </c>
      <c r="B309" s="3" t="s">
        <v>498</v>
      </c>
      <c r="C309" s="3" t="s">
        <v>493</v>
      </c>
      <c r="D309" s="3" t="s">
        <v>493</v>
      </c>
      <c r="E309" s="3" t="s">
        <v>499</v>
      </c>
      <c r="F309" s="3">
        <v>5.0</v>
      </c>
      <c r="G309" s="3" t="s">
        <v>502</v>
      </c>
    </row>
    <row r="310" ht="15.75" customHeight="1">
      <c r="A310" s="1">
        <v>308.0</v>
      </c>
      <c r="B310" s="3" t="s">
        <v>498</v>
      </c>
      <c r="C310" s="3" t="s">
        <v>493</v>
      </c>
      <c r="D310" s="3" t="s">
        <v>493</v>
      </c>
      <c r="E310" s="3" t="s">
        <v>499</v>
      </c>
      <c r="F310" s="3">
        <v>5.0</v>
      </c>
      <c r="G310" s="3" t="s">
        <v>503</v>
      </c>
    </row>
    <row r="311" ht="15.75" customHeight="1">
      <c r="A311" s="1">
        <v>309.0</v>
      </c>
      <c r="B311" s="3" t="s">
        <v>498</v>
      </c>
      <c r="C311" s="3" t="s">
        <v>493</v>
      </c>
      <c r="D311" s="3" t="s">
        <v>493</v>
      </c>
      <c r="E311" s="3" t="s">
        <v>499</v>
      </c>
      <c r="F311" s="3">
        <v>1.0</v>
      </c>
      <c r="G311" s="3" t="s">
        <v>504</v>
      </c>
    </row>
    <row r="312" ht="15.75" customHeight="1">
      <c r="A312" s="1">
        <v>310.0</v>
      </c>
      <c r="B312" s="3" t="s">
        <v>505</v>
      </c>
      <c r="C312" s="3" t="s">
        <v>493</v>
      </c>
      <c r="D312" s="3" t="s">
        <v>493</v>
      </c>
      <c r="E312" s="3" t="s">
        <v>506</v>
      </c>
      <c r="F312" s="3">
        <v>4.0</v>
      </c>
      <c r="G312" s="3" t="s">
        <v>507</v>
      </c>
    </row>
    <row r="313" ht="15.75" customHeight="1">
      <c r="A313" s="1">
        <v>311.0</v>
      </c>
      <c r="B313" s="3" t="s">
        <v>505</v>
      </c>
      <c r="C313" s="3" t="s">
        <v>493</v>
      </c>
      <c r="D313" s="3" t="s">
        <v>493</v>
      </c>
      <c r="E313" s="3" t="s">
        <v>506</v>
      </c>
      <c r="F313" s="3">
        <v>5.0</v>
      </c>
      <c r="G313" s="3" t="s">
        <v>508</v>
      </c>
    </row>
    <row r="314" ht="15.75" customHeight="1">
      <c r="A314" s="1">
        <v>312.0</v>
      </c>
      <c r="B314" s="3" t="s">
        <v>505</v>
      </c>
      <c r="C314" s="3" t="s">
        <v>493</v>
      </c>
      <c r="D314" s="3" t="s">
        <v>493</v>
      </c>
      <c r="E314" s="3" t="s">
        <v>506</v>
      </c>
      <c r="F314" s="3">
        <v>4.0</v>
      </c>
      <c r="G314" s="3" t="s">
        <v>509</v>
      </c>
    </row>
    <row r="315" ht="15.75" customHeight="1">
      <c r="A315" s="1">
        <v>313.0</v>
      </c>
      <c r="B315" s="3" t="s">
        <v>510</v>
      </c>
      <c r="C315" s="3" t="s">
        <v>511</v>
      </c>
      <c r="D315" s="3" t="s">
        <v>511</v>
      </c>
      <c r="E315" s="3" t="s">
        <v>512</v>
      </c>
      <c r="F315" s="3">
        <v>5.0</v>
      </c>
      <c r="G315" s="3" t="s">
        <v>513</v>
      </c>
    </row>
    <row r="316" ht="15.75" customHeight="1">
      <c r="A316" s="1">
        <v>314.0</v>
      </c>
      <c r="B316" s="3" t="s">
        <v>510</v>
      </c>
      <c r="C316" s="3" t="s">
        <v>511</v>
      </c>
      <c r="D316" s="3" t="s">
        <v>511</v>
      </c>
      <c r="E316" s="3" t="s">
        <v>512</v>
      </c>
      <c r="F316" s="3">
        <v>5.0</v>
      </c>
      <c r="G316" s="3" t="s">
        <v>514</v>
      </c>
    </row>
    <row r="317" ht="15.75" customHeight="1">
      <c r="A317" s="1">
        <v>315.0</v>
      </c>
      <c r="B317" s="3" t="s">
        <v>510</v>
      </c>
      <c r="C317" s="3" t="s">
        <v>511</v>
      </c>
      <c r="D317" s="3" t="s">
        <v>511</v>
      </c>
      <c r="E317" s="3" t="s">
        <v>512</v>
      </c>
      <c r="F317" s="3">
        <v>1.0</v>
      </c>
      <c r="G317" s="3" t="s">
        <v>515</v>
      </c>
    </row>
    <row r="318" ht="15.75" customHeight="1">
      <c r="A318" s="1">
        <v>316.0</v>
      </c>
      <c r="B318" s="3" t="s">
        <v>510</v>
      </c>
      <c r="C318" s="3" t="s">
        <v>511</v>
      </c>
      <c r="D318" s="3" t="s">
        <v>511</v>
      </c>
      <c r="E318" s="3" t="s">
        <v>512</v>
      </c>
      <c r="F318" s="3">
        <v>1.0</v>
      </c>
      <c r="G318" s="3" t="s">
        <v>516</v>
      </c>
    </row>
    <row r="319" ht="15.75" customHeight="1">
      <c r="A319" s="1">
        <v>317.0</v>
      </c>
      <c r="B319" s="3" t="s">
        <v>510</v>
      </c>
      <c r="C319" s="3" t="s">
        <v>511</v>
      </c>
      <c r="D319" s="3" t="s">
        <v>511</v>
      </c>
      <c r="E319" s="3" t="s">
        <v>512</v>
      </c>
      <c r="F319" s="3">
        <v>5.0</v>
      </c>
      <c r="G319" s="3" t="s">
        <v>517</v>
      </c>
    </row>
    <row r="320" ht="15.75" customHeight="1">
      <c r="A320" s="1">
        <v>318.0</v>
      </c>
      <c r="B320" s="3" t="s">
        <v>518</v>
      </c>
      <c r="C320" s="3" t="s">
        <v>511</v>
      </c>
      <c r="D320" s="3" t="s">
        <v>511</v>
      </c>
      <c r="E320" s="3" t="s">
        <v>519</v>
      </c>
      <c r="F320" s="3">
        <v>1.0</v>
      </c>
      <c r="G320" s="3" t="s">
        <v>520</v>
      </c>
    </row>
    <row r="321" ht="15.75" customHeight="1">
      <c r="A321" s="1">
        <v>319.0</v>
      </c>
      <c r="B321" s="3" t="s">
        <v>518</v>
      </c>
      <c r="C321" s="3" t="s">
        <v>511</v>
      </c>
      <c r="D321" s="3" t="s">
        <v>511</v>
      </c>
      <c r="E321" s="3" t="s">
        <v>519</v>
      </c>
      <c r="F321" s="3">
        <v>1.0</v>
      </c>
      <c r="G321" s="3" t="s">
        <v>521</v>
      </c>
    </row>
    <row r="322" ht="15.75" customHeight="1">
      <c r="A322" s="1">
        <v>320.0</v>
      </c>
      <c r="B322" s="3" t="s">
        <v>518</v>
      </c>
      <c r="C322" s="3" t="s">
        <v>511</v>
      </c>
      <c r="D322" s="3" t="s">
        <v>511</v>
      </c>
      <c r="E322" s="3" t="s">
        <v>519</v>
      </c>
      <c r="F322" s="3">
        <v>1.0</v>
      </c>
      <c r="G322" s="3" t="s">
        <v>522</v>
      </c>
    </row>
    <row r="323" ht="15.75" customHeight="1">
      <c r="A323" s="1">
        <v>321.0</v>
      </c>
      <c r="B323" s="3" t="s">
        <v>518</v>
      </c>
      <c r="C323" s="3" t="s">
        <v>511</v>
      </c>
      <c r="D323" s="3" t="s">
        <v>511</v>
      </c>
      <c r="E323" s="3" t="s">
        <v>519</v>
      </c>
      <c r="F323" s="3">
        <v>3.0</v>
      </c>
      <c r="G323" s="3" t="s">
        <v>523</v>
      </c>
    </row>
    <row r="324" ht="15.75" customHeight="1">
      <c r="A324" s="1">
        <v>322.0</v>
      </c>
      <c r="B324" s="3" t="s">
        <v>518</v>
      </c>
      <c r="C324" s="3" t="s">
        <v>511</v>
      </c>
      <c r="D324" s="3" t="s">
        <v>511</v>
      </c>
      <c r="E324" s="3" t="s">
        <v>519</v>
      </c>
      <c r="F324" s="3">
        <v>4.0</v>
      </c>
      <c r="G324" s="3" t="s">
        <v>524</v>
      </c>
    </row>
    <row r="325" ht="15.75" customHeight="1">
      <c r="A325" s="1">
        <v>323.0</v>
      </c>
      <c r="B325" s="3" t="s">
        <v>525</v>
      </c>
      <c r="C325" s="3" t="s">
        <v>511</v>
      </c>
      <c r="D325" s="3" t="s">
        <v>511</v>
      </c>
      <c r="E325" s="3" t="s">
        <v>526</v>
      </c>
      <c r="F325" s="3">
        <v>5.0</v>
      </c>
      <c r="G325" s="3" t="s">
        <v>527</v>
      </c>
    </row>
    <row r="326" ht="15.75" customHeight="1">
      <c r="A326" s="1">
        <v>324.0</v>
      </c>
      <c r="B326" s="3" t="s">
        <v>525</v>
      </c>
      <c r="C326" s="3" t="s">
        <v>511</v>
      </c>
      <c r="D326" s="3" t="s">
        <v>511</v>
      </c>
      <c r="E326" s="3" t="s">
        <v>526</v>
      </c>
      <c r="F326" s="3">
        <v>5.0</v>
      </c>
      <c r="G326" s="3" t="s">
        <v>528</v>
      </c>
    </row>
    <row r="327" ht="15.75" customHeight="1">
      <c r="A327" s="1">
        <v>325.0</v>
      </c>
      <c r="B327" s="3" t="s">
        <v>525</v>
      </c>
      <c r="C327" s="3" t="s">
        <v>511</v>
      </c>
      <c r="D327" s="3" t="s">
        <v>511</v>
      </c>
      <c r="E327" s="3" t="s">
        <v>526</v>
      </c>
      <c r="F327" s="3">
        <v>5.0</v>
      </c>
      <c r="G327" s="3" t="s">
        <v>529</v>
      </c>
    </row>
    <row r="328" ht="15.75" customHeight="1">
      <c r="A328" s="1">
        <v>326.0</v>
      </c>
      <c r="B328" s="3" t="s">
        <v>525</v>
      </c>
      <c r="C328" s="3" t="s">
        <v>511</v>
      </c>
      <c r="D328" s="3" t="s">
        <v>511</v>
      </c>
      <c r="E328" s="3" t="s">
        <v>526</v>
      </c>
      <c r="F328" s="3">
        <v>5.0</v>
      </c>
      <c r="G328" s="3" t="s">
        <v>530</v>
      </c>
    </row>
    <row r="329" ht="15.75" customHeight="1">
      <c r="A329" s="1">
        <v>327.0</v>
      </c>
      <c r="B329" s="3" t="s">
        <v>525</v>
      </c>
      <c r="C329" s="3" t="s">
        <v>511</v>
      </c>
      <c r="D329" s="3" t="s">
        <v>511</v>
      </c>
      <c r="E329" s="3" t="s">
        <v>526</v>
      </c>
      <c r="F329" s="3">
        <v>5.0</v>
      </c>
      <c r="G329" s="3" t="s">
        <v>531</v>
      </c>
    </row>
    <row r="330" ht="15.75" customHeight="1">
      <c r="A330" s="1">
        <v>328.0</v>
      </c>
      <c r="B330" s="3" t="s">
        <v>532</v>
      </c>
      <c r="C330" s="3" t="s">
        <v>493</v>
      </c>
      <c r="D330" s="3" t="s">
        <v>493</v>
      </c>
      <c r="E330" s="3" t="s">
        <v>533</v>
      </c>
      <c r="F330" s="3">
        <v>5.0</v>
      </c>
      <c r="G330" s="3" t="s">
        <v>534</v>
      </c>
    </row>
    <row r="331" ht="15.75" customHeight="1">
      <c r="A331" s="1">
        <v>329.0</v>
      </c>
      <c r="B331" s="3" t="s">
        <v>535</v>
      </c>
      <c r="C331" s="3" t="s">
        <v>511</v>
      </c>
      <c r="D331" s="3" t="s">
        <v>511</v>
      </c>
      <c r="E331" s="3" t="s">
        <v>536</v>
      </c>
      <c r="F331" s="3">
        <v>5.0</v>
      </c>
      <c r="G331" s="3" t="s">
        <v>537</v>
      </c>
    </row>
    <row r="332" ht="15.75" customHeight="1">
      <c r="A332" s="1">
        <v>330.0</v>
      </c>
      <c r="B332" s="3" t="s">
        <v>535</v>
      </c>
      <c r="C332" s="3" t="s">
        <v>511</v>
      </c>
      <c r="D332" s="3" t="s">
        <v>511</v>
      </c>
      <c r="E332" s="3" t="s">
        <v>536</v>
      </c>
      <c r="F332" s="3">
        <v>5.0</v>
      </c>
      <c r="G332" s="3" t="s">
        <v>538</v>
      </c>
    </row>
    <row r="333" ht="15.75" customHeight="1">
      <c r="A333" s="1">
        <v>331.0</v>
      </c>
      <c r="B333" s="3" t="s">
        <v>535</v>
      </c>
      <c r="C333" s="3" t="s">
        <v>511</v>
      </c>
      <c r="D333" s="3" t="s">
        <v>511</v>
      </c>
      <c r="E333" s="3" t="s">
        <v>536</v>
      </c>
      <c r="F333" s="3">
        <v>5.0</v>
      </c>
      <c r="G333" s="3" t="s">
        <v>539</v>
      </c>
    </row>
    <row r="334" ht="15.75" customHeight="1">
      <c r="A334" s="1">
        <v>332.0</v>
      </c>
      <c r="B334" s="3" t="s">
        <v>535</v>
      </c>
      <c r="C334" s="3" t="s">
        <v>511</v>
      </c>
      <c r="D334" s="3" t="s">
        <v>511</v>
      </c>
      <c r="E334" s="3" t="s">
        <v>536</v>
      </c>
      <c r="F334" s="3">
        <v>5.0</v>
      </c>
      <c r="G334" s="3" t="s">
        <v>540</v>
      </c>
    </row>
    <row r="335" ht="15.75" customHeight="1">
      <c r="A335" s="1">
        <v>333.0</v>
      </c>
      <c r="B335" s="3" t="s">
        <v>535</v>
      </c>
      <c r="C335" s="3" t="s">
        <v>511</v>
      </c>
      <c r="D335" s="3" t="s">
        <v>511</v>
      </c>
      <c r="E335" s="3" t="s">
        <v>536</v>
      </c>
      <c r="F335" s="3">
        <v>5.0</v>
      </c>
      <c r="G335" s="3" t="s">
        <v>541</v>
      </c>
    </row>
    <row r="336" ht="15.75" customHeight="1">
      <c r="A336" s="1">
        <v>334.0</v>
      </c>
      <c r="B336" s="3" t="s">
        <v>542</v>
      </c>
      <c r="C336" s="3" t="s">
        <v>543</v>
      </c>
      <c r="D336" s="3" t="s">
        <v>493</v>
      </c>
      <c r="E336" s="3" t="s">
        <v>544</v>
      </c>
      <c r="F336" s="3">
        <v>5.0</v>
      </c>
      <c r="G336" s="3" t="s">
        <v>545</v>
      </c>
    </row>
    <row r="337" ht="15.75" customHeight="1">
      <c r="A337" s="1">
        <v>335.0</v>
      </c>
      <c r="B337" s="3" t="s">
        <v>546</v>
      </c>
      <c r="C337" s="3" t="s">
        <v>547</v>
      </c>
      <c r="D337" s="3" t="s">
        <v>548</v>
      </c>
      <c r="E337" s="3" t="s">
        <v>549</v>
      </c>
      <c r="F337" s="3">
        <v>5.0</v>
      </c>
      <c r="G337" s="3" t="s">
        <v>550</v>
      </c>
    </row>
    <row r="338" ht="15.75" customHeight="1">
      <c r="A338" s="1">
        <v>336.0</v>
      </c>
      <c r="B338" s="3" t="s">
        <v>546</v>
      </c>
      <c r="C338" s="3" t="s">
        <v>547</v>
      </c>
      <c r="D338" s="3" t="s">
        <v>548</v>
      </c>
      <c r="E338" s="3" t="s">
        <v>549</v>
      </c>
      <c r="F338" s="3">
        <v>5.0</v>
      </c>
      <c r="G338" s="3" t="s">
        <v>551</v>
      </c>
    </row>
    <row r="339" ht="15.75" customHeight="1">
      <c r="A339" s="1">
        <v>337.0</v>
      </c>
      <c r="B339" s="3" t="s">
        <v>546</v>
      </c>
      <c r="C339" s="3" t="s">
        <v>547</v>
      </c>
      <c r="D339" s="3" t="s">
        <v>548</v>
      </c>
      <c r="E339" s="3" t="s">
        <v>549</v>
      </c>
      <c r="F339" s="3">
        <v>5.0</v>
      </c>
      <c r="G339" s="3" t="s">
        <v>508</v>
      </c>
    </row>
    <row r="340" ht="15.75" customHeight="1">
      <c r="A340" s="1">
        <v>338.0</v>
      </c>
      <c r="B340" s="3" t="s">
        <v>546</v>
      </c>
      <c r="C340" s="3" t="s">
        <v>547</v>
      </c>
      <c r="D340" s="3" t="s">
        <v>548</v>
      </c>
      <c r="E340" s="3" t="s">
        <v>549</v>
      </c>
      <c r="F340" s="3">
        <v>3.0</v>
      </c>
      <c r="G340" s="3" t="s">
        <v>552</v>
      </c>
    </row>
    <row r="341" ht="15.75" customHeight="1">
      <c r="A341" s="1">
        <v>339.0</v>
      </c>
      <c r="B341" s="3" t="s">
        <v>546</v>
      </c>
      <c r="C341" s="3" t="s">
        <v>547</v>
      </c>
      <c r="D341" s="3" t="s">
        <v>548</v>
      </c>
      <c r="E341" s="3" t="s">
        <v>549</v>
      </c>
      <c r="F341" s="3">
        <v>5.0</v>
      </c>
      <c r="G341" s="3" t="s">
        <v>553</v>
      </c>
    </row>
    <row r="342" ht="15.75" customHeight="1">
      <c r="A342" s="1">
        <v>340.0</v>
      </c>
      <c r="B342" s="3" t="s">
        <v>451</v>
      </c>
      <c r="C342" s="3" t="s">
        <v>547</v>
      </c>
      <c r="D342" s="3" t="s">
        <v>548</v>
      </c>
      <c r="E342" s="3" t="s">
        <v>554</v>
      </c>
      <c r="F342" s="3">
        <v>5.0</v>
      </c>
      <c r="G342" s="3" t="s">
        <v>555</v>
      </c>
    </row>
    <row r="343" ht="15.75" customHeight="1">
      <c r="A343" s="1">
        <v>341.0</v>
      </c>
      <c r="B343" s="3" t="s">
        <v>451</v>
      </c>
      <c r="C343" s="3" t="s">
        <v>547</v>
      </c>
      <c r="D343" s="3" t="s">
        <v>548</v>
      </c>
      <c r="E343" s="3" t="s">
        <v>554</v>
      </c>
      <c r="F343" s="3">
        <v>5.0</v>
      </c>
      <c r="G343" s="3" t="s">
        <v>556</v>
      </c>
    </row>
    <row r="344" ht="15.75" customHeight="1">
      <c r="A344" s="1">
        <v>342.0</v>
      </c>
      <c r="B344" s="3" t="s">
        <v>451</v>
      </c>
      <c r="C344" s="3" t="s">
        <v>547</v>
      </c>
      <c r="D344" s="3" t="s">
        <v>548</v>
      </c>
      <c r="E344" s="3" t="s">
        <v>554</v>
      </c>
      <c r="F344" s="3">
        <v>1.0</v>
      </c>
      <c r="G344" s="3" t="s">
        <v>557</v>
      </c>
    </row>
    <row r="345" ht="15.75" customHeight="1">
      <c r="A345" s="1">
        <v>343.0</v>
      </c>
      <c r="B345" s="3" t="s">
        <v>451</v>
      </c>
      <c r="C345" s="3" t="s">
        <v>547</v>
      </c>
      <c r="D345" s="3" t="s">
        <v>548</v>
      </c>
      <c r="E345" s="3" t="s">
        <v>554</v>
      </c>
      <c r="F345" s="3">
        <v>3.0</v>
      </c>
      <c r="G345" s="3" t="s">
        <v>558</v>
      </c>
    </row>
    <row r="346" ht="15.75" customHeight="1">
      <c r="A346" s="1">
        <v>344.0</v>
      </c>
      <c r="B346" s="3" t="s">
        <v>559</v>
      </c>
      <c r="C346" s="3" t="s">
        <v>547</v>
      </c>
      <c r="D346" s="3" t="s">
        <v>548</v>
      </c>
      <c r="E346" s="3" t="s">
        <v>560</v>
      </c>
      <c r="F346" s="3">
        <v>4.0</v>
      </c>
      <c r="G346" s="3" t="s">
        <v>561</v>
      </c>
    </row>
    <row r="347" ht="15.75" customHeight="1">
      <c r="A347" s="1">
        <v>345.0</v>
      </c>
      <c r="B347" s="3" t="s">
        <v>562</v>
      </c>
      <c r="C347" s="3" t="s">
        <v>547</v>
      </c>
      <c r="D347" s="3" t="s">
        <v>548</v>
      </c>
      <c r="E347" s="3" t="s">
        <v>563</v>
      </c>
      <c r="F347" s="3">
        <v>4.0</v>
      </c>
      <c r="G347" s="3" t="s">
        <v>564</v>
      </c>
    </row>
    <row r="348" ht="15.75" customHeight="1">
      <c r="A348" s="1">
        <v>346.0</v>
      </c>
      <c r="B348" s="3" t="s">
        <v>562</v>
      </c>
      <c r="C348" s="3" t="s">
        <v>547</v>
      </c>
      <c r="D348" s="3" t="s">
        <v>548</v>
      </c>
      <c r="E348" s="3" t="s">
        <v>563</v>
      </c>
      <c r="F348" s="3">
        <v>1.0</v>
      </c>
      <c r="G348" s="3" t="s">
        <v>565</v>
      </c>
    </row>
    <row r="349" ht="15.75" customHeight="1">
      <c r="A349" s="1">
        <v>347.0</v>
      </c>
      <c r="B349" s="3" t="s">
        <v>562</v>
      </c>
      <c r="C349" s="3" t="s">
        <v>547</v>
      </c>
      <c r="D349" s="3" t="s">
        <v>548</v>
      </c>
      <c r="E349" s="3" t="s">
        <v>563</v>
      </c>
      <c r="F349" s="3">
        <v>5.0</v>
      </c>
      <c r="G349" s="3" t="s">
        <v>566</v>
      </c>
    </row>
    <row r="350" ht="15.75" customHeight="1">
      <c r="A350" s="1">
        <v>348.0</v>
      </c>
      <c r="B350" s="3" t="s">
        <v>567</v>
      </c>
      <c r="C350" s="3" t="s">
        <v>547</v>
      </c>
      <c r="D350" s="3" t="s">
        <v>548</v>
      </c>
      <c r="E350" s="3" t="s">
        <v>549</v>
      </c>
      <c r="F350" s="3">
        <v>5.0</v>
      </c>
      <c r="G350" s="3" t="s">
        <v>508</v>
      </c>
    </row>
    <row r="351" ht="15.75" customHeight="1">
      <c r="A351" s="1">
        <v>349.0</v>
      </c>
      <c r="B351" s="3" t="s">
        <v>568</v>
      </c>
      <c r="C351" s="3" t="s">
        <v>569</v>
      </c>
      <c r="D351" s="3" t="s">
        <v>548</v>
      </c>
      <c r="E351" s="3" t="s">
        <v>570</v>
      </c>
      <c r="F351" s="3">
        <v>5.0</v>
      </c>
      <c r="G351" s="3" t="s">
        <v>571</v>
      </c>
    </row>
    <row r="352" ht="15.75" customHeight="1">
      <c r="A352" s="1">
        <v>350.0</v>
      </c>
      <c r="B352" s="3" t="s">
        <v>568</v>
      </c>
      <c r="C352" s="3" t="s">
        <v>569</v>
      </c>
      <c r="D352" s="3" t="s">
        <v>548</v>
      </c>
      <c r="E352" s="3" t="s">
        <v>570</v>
      </c>
      <c r="F352" s="3">
        <v>5.0</v>
      </c>
      <c r="G352" s="3" t="s">
        <v>572</v>
      </c>
    </row>
    <row r="353" ht="15.75" customHeight="1">
      <c r="A353" s="1">
        <v>351.0</v>
      </c>
      <c r="B353" s="3" t="s">
        <v>568</v>
      </c>
      <c r="C353" s="3" t="s">
        <v>569</v>
      </c>
      <c r="D353" s="3" t="s">
        <v>548</v>
      </c>
      <c r="E353" s="3" t="s">
        <v>570</v>
      </c>
      <c r="F353" s="3">
        <v>5.0</v>
      </c>
      <c r="G353" s="3" t="s">
        <v>573</v>
      </c>
    </row>
    <row r="354" ht="15.75" customHeight="1">
      <c r="A354" s="1">
        <v>352.0</v>
      </c>
      <c r="B354" s="3" t="s">
        <v>568</v>
      </c>
      <c r="C354" s="3" t="s">
        <v>569</v>
      </c>
      <c r="D354" s="3" t="s">
        <v>548</v>
      </c>
      <c r="E354" s="3" t="s">
        <v>570</v>
      </c>
      <c r="F354" s="3">
        <v>4.0</v>
      </c>
      <c r="G354" s="3" t="s">
        <v>574</v>
      </c>
    </row>
    <row r="355" ht="15.75" customHeight="1">
      <c r="A355" s="1">
        <v>353.0</v>
      </c>
      <c r="B355" s="3" t="s">
        <v>568</v>
      </c>
      <c r="C355" s="3" t="s">
        <v>569</v>
      </c>
      <c r="D355" s="3" t="s">
        <v>548</v>
      </c>
      <c r="E355" s="3" t="s">
        <v>570</v>
      </c>
      <c r="F355" s="3">
        <v>1.0</v>
      </c>
      <c r="G355" s="3" t="s">
        <v>575</v>
      </c>
    </row>
    <row r="356" ht="15.75" customHeight="1">
      <c r="A356" s="1">
        <v>354.0</v>
      </c>
      <c r="B356" s="3" t="s">
        <v>576</v>
      </c>
      <c r="C356" s="3" t="s">
        <v>547</v>
      </c>
      <c r="D356" s="3" t="s">
        <v>548</v>
      </c>
      <c r="E356" s="3" t="s">
        <v>577</v>
      </c>
      <c r="F356" s="3">
        <v>5.0</v>
      </c>
      <c r="G356" s="3" t="s">
        <v>578</v>
      </c>
    </row>
    <row r="357" ht="15.75" customHeight="1">
      <c r="A357" s="1">
        <v>355.0</v>
      </c>
      <c r="B357" s="3" t="s">
        <v>579</v>
      </c>
      <c r="C357" s="3" t="s">
        <v>547</v>
      </c>
      <c r="D357" s="3" t="s">
        <v>548</v>
      </c>
      <c r="E357" s="3" t="s">
        <v>580</v>
      </c>
      <c r="F357" s="3">
        <v>1.0</v>
      </c>
      <c r="G357" s="3" t="s">
        <v>581</v>
      </c>
    </row>
    <row r="358" ht="15.75" customHeight="1">
      <c r="A358" s="1">
        <v>356.0</v>
      </c>
      <c r="B358" s="3" t="s">
        <v>579</v>
      </c>
      <c r="C358" s="3" t="s">
        <v>547</v>
      </c>
      <c r="D358" s="3" t="s">
        <v>548</v>
      </c>
      <c r="E358" s="3" t="s">
        <v>580</v>
      </c>
      <c r="F358" s="3">
        <v>1.0</v>
      </c>
      <c r="G358" s="3" t="s">
        <v>582</v>
      </c>
    </row>
    <row r="359" ht="15.75" customHeight="1">
      <c r="A359" s="1">
        <v>357.0</v>
      </c>
      <c r="B359" s="3" t="s">
        <v>579</v>
      </c>
      <c r="C359" s="3" t="s">
        <v>547</v>
      </c>
      <c r="D359" s="3" t="s">
        <v>548</v>
      </c>
      <c r="E359" s="3" t="s">
        <v>580</v>
      </c>
      <c r="F359" s="3">
        <v>1.0</v>
      </c>
      <c r="G359" s="3" t="s">
        <v>583</v>
      </c>
    </row>
    <row r="360" ht="15.75" customHeight="1">
      <c r="A360" s="1">
        <v>358.0</v>
      </c>
      <c r="B360" s="3" t="s">
        <v>579</v>
      </c>
      <c r="C360" s="3" t="s">
        <v>547</v>
      </c>
      <c r="D360" s="3" t="s">
        <v>548</v>
      </c>
      <c r="E360" s="3" t="s">
        <v>580</v>
      </c>
      <c r="F360" s="3">
        <v>1.0</v>
      </c>
      <c r="G360" s="3" t="s">
        <v>584</v>
      </c>
    </row>
    <row r="361" ht="15.75" customHeight="1">
      <c r="A361" s="1">
        <v>359.0</v>
      </c>
      <c r="B361" s="3" t="s">
        <v>579</v>
      </c>
      <c r="C361" s="3" t="s">
        <v>547</v>
      </c>
      <c r="D361" s="3" t="s">
        <v>548</v>
      </c>
      <c r="E361" s="3" t="s">
        <v>580</v>
      </c>
      <c r="F361" s="3">
        <v>5.0</v>
      </c>
      <c r="G361" s="3" t="s">
        <v>585</v>
      </c>
    </row>
    <row r="362" ht="15.75" customHeight="1">
      <c r="A362" s="1">
        <v>360.0</v>
      </c>
      <c r="B362" s="3" t="s">
        <v>586</v>
      </c>
      <c r="C362" s="3" t="s">
        <v>547</v>
      </c>
      <c r="D362" s="3" t="s">
        <v>548</v>
      </c>
      <c r="E362" s="3" t="s">
        <v>587</v>
      </c>
      <c r="F362" s="3">
        <v>1.0</v>
      </c>
      <c r="G362" s="3" t="s">
        <v>588</v>
      </c>
    </row>
    <row r="363" ht="15.75" customHeight="1">
      <c r="A363" s="1">
        <v>361.0</v>
      </c>
      <c r="B363" s="3" t="s">
        <v>586</v>
      </c>
      <c r="C363" s="3" t="s">
        <v>547</v>
      </c>
      <c r="D363" s="3" t="s">
        <v>548</v>
      </c>
      <c r="E363" s="3" t="s">
        <v>587</v>
      </c>
      <c r="F363" s="3">
        <v>5.0</v>
      </c>
      <c r="G363" s="3" t="s">
        <v>589</v>
      </c>
    </row>
    <row r="364" ht="15.75" customHeight="1">
      <c r="A364" s="1">
        <v>362.0</v>
      </c>
      <c r="B364" s="3" t="s">
        <v>586</v>
      </c>
      <c r="C364" s="3" t="s">
        <v>547</v>
      </c>
      <c r="D364" s="3" t="s">
        <v>548</v>
      </c>
      <c r="E364" s="3" t="s">
        <v>587</v>
      </c>
      <c r="F364" s="3">
        <v>5.0</v>
      </c>
      <c r="G364" s="3" t="s">
        <v>590</v>
      </c>
    </row>
    <row r="365" ht="15.75" customHeight="1">
      <c r="A365" s="1">
        <v>363.0</v>
      </c>
      <c r="B365" s="3" t="s">
        <v>586</v>
      </c>
      <c r="C365" s="3" t="s">
        <v>547</v>
      </c>
      <c r="D365" s="3" t="s">
        <v>548</v>
      </c>
      <c r="E365" s="3" t="s">
        <v>587</v>
      </c>
      <c r="F365" s="3">
        <v>2.0</v>
      </c>
      <c r="G365" s="3" t="s">
        <v>591</v>
      </c>
    </row>
    <row r="366" ht="15.75" customHeight="1">
      <c r="A366" s="1">
        <v>364.0</v>
      </c>
      <c r="B366" s="3" t="s">
        <v>586</v>
      </c>
      <c r="C366" s="3" t="s">
        <v>547</v>
      </c>
      <c r="D366" s="3" t="s">
        <v>548</v>
      </c>
      <c r="E366" s="3" t="s">
        <v>587</v>
      </c>
      <c r="F366" s="3">
        <v>5.0</v>
      </c>
      <c r="G366" s="3" t="s">
        <v>592</v>
      </c>
    </row>
    <row r="367" ht="15.75" customHeight="1">
      <c r="A367" s="1">
        <v>365.0</v>
      </c>
      <c r="B367" s="3" t="s">
        <v>455</v>
      </c>
      <c r="C367" s="3" t="s">
        <v>456</v>
      </c>
      <c r="D367" s="3" t="s">
        <v>457</v>
      </c>
      <c r="E367" s="3" t="s">
        <v>458</v>
      </c>
      <c r="F367" s="3">
        <v>5.0</v>
      </c>
      <c r="G367" s="3" t="s">
        <v>459</v>
      </c>
    </row>
    <row r="368" ht="15.75" customHeight="1">
      <c r="A368" s="1">
        <v>366.0</v>
      </c>
      <c r="B368" s="3" t="s">
        <v>455</v>
      </c>
      <c r="C368" s="3" t="s">
        <v>456</v>
      </c>
      <c r="D368" s="3" t="s">
        <v>457</v>
      </c>
      <c r="E368" s="3" t="s">
        <v>458</v>
      </c>
      <c r="F368" s="3">
        <v>5.0</v>
      </c>
      <c r="G368" s="3" t="s">
        <v>460</v>
      </c>
    </row>
    <row r="369" ht="15.75" customHeight="1">
      <c r="A369" s="1">
        <v>367.0</v>
      </c>
      <c r="B369" s="3" t="s">
        <v>455</v>
      </c>
      <c r="C369" s="3" t="s">
        <v>456</v>
      </c>
      <c r="D369" s="3" t="s">
        <v>457</v>
      </c>
      <c r="E369" s="3" t="s">
        <v>458</v>
      </c>
      <c r="F369" s="3">
        <v>5.0</v>
      </c>
      <c r="G369" s="3" t="s">
        <v>461</v>
      </c>
    </row>
    <row r="370" ht="15.75" customHeight="1">
      <c r="A370" s="1">
        <v>368.0</v>
      </c>
      <c r="B370" s="3" t="s">
        <v>455</v>
      </c>
      <c r="C370" s="3" t="s">
        <v>456</v>
      </c>
      <c r="D370" s="3" t="s">
        <v>457</v>
      </c>
      <c r="E370" s="3" t="s">
        <v>458</v>
      </c>
      <c r="F370" s="3">
        <v>5.0</v>
      </c>
      <c r="G370" s="3" t="s">
        <v>462</v>
      </c>
    </row>
    <row r="371" ht="15.75" customHeight="1">
      <c r="A371" s="1">
        <v>369.0</v>
      </c>
      <c r="B371" s="3" t="s">
        <v>455</v>
      </c>
      <c r="C371" s="3" t="s">
        <v>456</v>
      </c>
      <c r="D371" s="3" t="s">
        <v>457</v>
      </c>
      <c r="E371" s="3" t="s">
        <v>458</v>
      </c>
      <c r="F371" s="3">
        <v>5.0</v>
      </c>
      <c r="G371" s="3" t="s">
        <v>463</v>
      </c>
    </row>
    <row r="372" ht="15.75" customHeight="1">
      <c r="A372" s="1">
        <v>370.0</v>
      </c>
      <c r="B372" s="3" t="s">
        <v>593</v>
      </c>
      <c r="C372" s="3" t="s">
        <v>594</v>
      </c>
      <c r="D372" s="3" t="s">
        <v>457</v>
      </c>
      <c r="E372" s="3" t="s">
        <v>595</v>
      </c>
      <c r="F372" s="3">
        <v>5.0</v>
      </c>
      <c r="G372" s="3" t="s">
        <v>596</v>
      </c>
    </row>
    <row r="373" ht="15.75" customHeight="1">
      <c r="A373" s="1">
        <v>371.0</v>
      </c>
      <c r="B373" s="3" t="s">
        <v>593</v>
      </c>
      <c r="C373" s="3" t="s">
        <v>594</v>
      </c>
      <c r="D373" s="3" t="s">
        <v>457</v>
      </c>
      <c r="E373" s="3" t="s">
        <v>595</v>
      </c>
      <c r="F373" s="3">
        <v>1.0</v>
      </c>
      <c r="G373" s="3" t="s">
        <v>597</v>
      </c>
    </row>
    <row r="374" ht="15.75" customHeight="1">
      <c r="A374" s="1">
        <v>372.0</v>
      </c>
      <c r="B374" s="3" t="s">
        <v>598</v>
      </c>
      <c r="C374" s="3" t="s">
        <v>599</v>
      </c>
      <c r="D374" s="3" t="s">
        <v>457</v>
      </c>
      <c r="E374" s="3" t="s">
        <v>600</v>
      </c>
      <c r="F374" s="3">
        <v>1.0</v>
      </c>
      <c r="G374" s="3" t="s">
        <v>601</v>
      </c>
    </row>
    <row r="375" ht="15.75" customHeight="1">
      <c r="A375" s="1">
        <v>373.0</v>
      </c>
      <c r="B375" s="3" t="s">
        <v>598</v>
      </c>
      <c r="C375" s="3" t="s">
        <v>599</v>
      </c>
      <c r="D375" s="3" t="s">
        <v>457</v>
      </c>
      <c r="E375" s="3" t="s">
        <v>600</v>
      </c>
      <c r="F375" s="3">
        <v>1.0</v>
      </c>
      <c r="G375" s="3" t="s">
        <v>602</v>
      </c>
    </row>
    <row r="376" ht="15.75" customHeight="1">
      <c r="A376" s="1">
        <v>374.0</v>
      </c>
      <c r="B376" s="3" t="s">
        <v>598</v>
      </c>
      <c r="C376" s="3" t="s">
        <v>599</v>
      </c>
      <c r="D376" s="3" t="s">
        <v>457</v>
      </c>
      <c r="E376" s="3" t="s">
        <v>600</v>
      </c>
      <c r="F376" s="3">
        <v>5.0</v>
      </c>
      <c r="G376" s="3" t="s">
        <v>603</v>
      </c>
    </row>
    <row r="377" ht="15.75" customHeight="1">
      <c r="A377" s="1">
        <v>375.0</v>
      </c>
      <c r="B377" s="3" t="s">
        <v>598</v>
      </c>
      <c r="C377" s="3" t="s">
        <v>599</v>
      </c>
      <c r="D377" s="3" t="s">
        <v>457</v>
      </c>
      <c r="E377" s="3" t="s">
        <v>600</v>
      </c>
      <c r="F377" s="3">
        <v>3.0</v>
      </c>
      <c r="G377" s="3" t="s">
        <v>604</v>
      </c>
    </row>
    <row r="378" ht="15.75" customHeight="1">
      <c r="A378" s="1">
        <v>376.0</v>
      </c>
      <c r="B378" s="3" t="s">
        <v>598</v>
      </c>
      <c r="C378" s="3" t="s">
        <v>599</v>
      </c>
      <c r="D378" s="3" t="s">
        <v>457</v>
      </c>
      <c r="E378" s="3" t="s">
        <v>600</v>
      </c>
      <c r="F378" s="3">
        <v>5.0</v>
      </c>
      <c r="G378" s="3" t="s">
        <v>605</v>
      </c>
    </row>
    <row r="379" ht="15.75" customHeight="1">
      <c r="A379" s="1">
        <v>377.0</v>
      </c>
      <c r="B379" s="3" t="s">
        <v>606</v>
      </c>
      <c r="C379" s="3" t="s">
        <v>456</v>
      </c>
      <c r="D379" s="3" t="s">
        <v>457</v>
      </c>
      <c r="E379" s="3" t="s">
        <v>607</v>
      </c>
      <c r="F379" s="3">
        <v>5.0</v>
      </c>
      <c r="G379" s="3" t="s">
        <v>608</v>
      </c>
    </row>
    <row r="380" ht="15.75" customHeight="1">
      <c r="A380" s="1">
        <v>378.0</v>
      </c>
      <c r="B380" s="3" t="s">
        <v>606</v>
      </c>
      <c r="C380" s="3" t="s">
        <v>456</v>
      </c>
      <c r="D380" s="3" t="s">
        <v>457</v>
      </c>
      <c r="E380" s="3" t="s">
        <v>607</v>
      </c>
      <c r="F380" s="3">
        <v>5.0</v>
      </c>
      <c r="G380" s="3" t="s">
        <v>609</v>
      </c>
    </row>
    <row r="381" ht="15.75" customHeight="1">
      <c r="A381" s="1">
        <v>379.0</v>
      </c>
      <c r="B381" s="3" t="s">
        <v>606</v>
      </c>
      <c r="C381" s="3" t="s">
        <v>456</v>
      </c>
      <c r="D381" s="3" t="s">
        <v>457</v>
      </c>
      <c r="E381" s="3" t="s">
        <v>607</v>
      </c>
      <c r="F381" s="3">
        <v>5.0</v>
      </c>
      <c r="G381" s="3" t="s">
        <v>610</v>
      </c>
    </row>
    <row r="382" ht="15.75" customHeight="1">
      <c r="A382" s="1">
        <v>380.0</v>
      </c>
      <c r="B382" s="3" t="s">
        <v>606</v>
      </c>
      <c r="C382" s="3" t="s">
        <v>456</v>
      </c>
      <c r="D382" s="3" t="s">
        <v>457</v>
      </c>
      <c r="E382" s="3" t="s">
        <v>607</v>
      </c>
      <c r="F382" s="3">
        <v>5.0</v>
      </c>
      <c r="G382" s="3" t="s">
        <v>611</v>
      </c>
    </row>
    <row r="383" ht="15.75" customHeight="1">
      <c r="A383" s="1">
        <v>381.0</v>
      </c>
      <c r="B383" s="3" t="s">
        <v>606</v>
      </c>
      <c r="C383" s="3" t="s">
        <v>456</v>
      </c>
      <c r="D383" s="3" t="s">
        <v>457</v>
      </c>
      <c r="E383" s="3" t="s">
        <v>607</v>
      </c>
      <c r="F383" s="3">
        <v>5.0</v>
      </c>
      <c r="G383" s="3" t="s">
        <v>612</v>
      </c>
    </row>
    <row r="384" ht="15.75" customHeight="1">
      <c r="A384" s="1">
        <v>382.0</v>
      </c>
      <c r="B384" s="3" t="s">
        <v>613</v>
      </c>
      <c r="C384" s="3" t="s">
        <v>456</v>
      </c>
      <c r="D384" s="3" t="s">
        <v>457</v>
      </c>
      <c r="E384" s="3" t="s">
        <v>614</v>
      </c>
      <c r="F384" s="3">
        <v>1.0</v>
      </c>
      <c r="G384" s="3" t="s">
        <v>615</v>
      </c>
    </row>
    <row r="385" ht="15.75" customHeight="1">
      <c r="A385" s="1">
        <v>383.0</v>
      </c>
      <c r="B385" s="3" t="s">
        <v>613</v>
      </c>
      <c r="C385" s="3" t="s">
        <v>456</v>
      </c>
      <c r="D385" s="3" t="s">
        <v>457</v>
      </c>
      <c r="E385" s="3" t="s">
        <v>614</v>
      </c>
      <c r="F385" s="3">
        <v>2.0</v>
      </c>
      <c r="G385" s="3" t="s">
        <v>616</v>
      </c>
    </row>
    <row r="386" ht="15.75" customHeight="1">
      <c r="A386" s="1">
        <v>384.0</v>
      </c>
      <c r="B386" s="3" t="s">
        <v>613</v>
      </c>
      <c r="C386" s="3" t="s">
        <v>456</v>
      </c>
      <c r="D386" s="3" t="s">
        <v>457</v>
      </c>
      <c r="E386" s="3" t="s">
        <v>614</v>
      </c>
      <c r="F386" s="3">
        <v>1.0</v>
      </c>
      <c r="G386" s="3" t="s">
        <v>617</v>
      </c>
    </row>
    <row r="387" ht="15.75" customHeight="1">
      <c r="A387" s="1">
        <v>385.0</v>
      </c>
      <c r="B387" s="3" t="s">
        <v>613</v>
      </c>
      <c r="C387" s="3" t="s">
        <v>456</v>
      </c>
      <c r="D387" s="3" t="s">
        <v>457</v>
      </c>
      <c r="E387" s="3" t="s">
        <v>614</v>
      </c>
      <c r="F387" s="3">
        <v>1.0</v>
      </c>
      <c r="G387" s="3" t="s">
        <v>618</v>
      </c>
    </row>
    <row r="388" ht="15.75" customHeight="1">
      <c r="A388" s="1">
        <v>386.0</v>
      </c>
      <c r="B388" s="3" t="s">
        <v>613</v>
      </c>
      <c r="C388" s="3" t="s">
        <v>456</v>
      </c>
      <c r="D388" s="3" t="s">
        <v>457</v>
      </c>
      <c r="E388" s="3" t="s">
        <v>614</v>
      </c>
      <c r="F388" s="3">
        <v>1.0</v>
      </c>
      <c r="G388" s="3" t="s">
        <v>619</v>
      </c>
    </row>
    <row r="389" ht="15.75" customHeight="1">
      <c r="A389" s="1">
        <v>387.0</v>
      </c>
      <c r="B389" s="3" t="s">
        <v>337</v>
      </c>
      <c r="C389" s="3" t="s">
        <v>338</v>
      </c>
      <c r="D389" s="3" t="s">
        <v>297</v>
      </c>
      <c r="E389" s="3" t="s">
        <v>339</v>
      </c>
      <c r="F389" s="3">
        <v>5.0</v>
      </c>
      <c r="G389" s="3" t="s">
        <v>340</v>
      </c>
    </row>
    <row r="390" ht="15.75" customHeight="1">
      <c r="A390" s="1">
        <v>388.0</v>
      </c>
      <c r="B390" s="3" t="s">
        <v>337</v>
      </c>
      <c r="C390" s="3" t="s">
        <v>338</v>
      </c>
      <c r="D390" s="3" t="s">
        <v>297</v>
      </c>
      <c r="E390" s="3" t="s">
        <v>339</v>
      </c>
      <c r="F390" s="3">
        <v>1.0</v>
      </c>
      <c r="G390" s="3" t="s">
        <v>341</v>
      </c>
    </row>
    <row r="391" ht="15.75" customHeight="1">
      <c r="A391" s="1">
        <v>389.0</v>
      </c>
      <c r="B391" s="3" t="s">
        <v>337</v>
      </c>
      <c r="C391" s="3" t="s">
        <v>338</v>
      </c>
      <c r="D391" s="3" t="s">
        <v>297</v>
      </c>
      <c r="E391" s="3" t="s">
        <v>339</v>
      </c>
      <c r="F391" s="3">
        <v>1.0</v>
      </c>
      <c r="G391" s="3" t="s">
        <v>342</v>
      </c>
    </row>
    <row r="392" ht="15.75" customHeight="1">
      <c r="A392" s="1">
        <v>390.0</v>
      </c>
      <c r="B392" s="3" t="s">
        <v>337</v>
      </c>
      <c r="C392" s="3" t="s">
        <v>338</v>
      </c>
      <c r="D392" s="3" t="s">
        <v>297</v>
      </c>
      <c r="E392" s="3" t="s">
        <v>339</v>
      </c>
      <c r="F392" s="3">
        <v>1.0</v>
      </c>
      <c r="G392" s="3" t="s">
        <v>343</v>
      </c>
    </row>
    <row r="393" ht="15.75" customHeight="1">
      <c r="A393" s="1">
        <v>391.0</v>
      </c>
      <c r="B393" s="3" t="s">
        <v>337</v>
      </c>
      <c r="C393" s="3" t="s">
        <v>338</v>
      </c>
      <c r="D393" s="3" t="s">
        <v>297</v>
      </c>
      <c r="E393" s="3" t="s">
        <v>339</v>
      </c>
      <c r="F393" s="3">
        <v>5.0</v>
      </c>
      <c r="G393" s="3" t="s">
        <v>344</v>
      </c>
    </row>
    <row r="394" ht="15.75" customHeight="1">
      <c r="A394" s="1">
        <v>392.0</v>
      </c>
      <c r="B394" s="3" t="s">
        <v>620</v>
      </c>
      <c r="C394" s="3" t="s">
        <v>456</v>
      </c>
      <c r="D394" s="3" t="s">
        <v>457</v>
      </c>
      <c r="E394" s="3" t="s">
        <v>621</v>
      </c>
      <c r="F394" s="3">
        <v>5.0</v>
      </c>
      <c r="G394" s="3" t="s">
        <v>622</v>
      </c>
    </row>
    <row r="395" ht="15.75" customHeight="1">
      <c r="A395" s="1">
        <v>393.0</v>
      </c>
      <c r="B395" s="3" t="s">
        <v>620</v>
      </c>
      <c r="C395" s="3" t="s">
        <v>456</v>
      </c>
      <c r="D395" s="3" t="s">
        <v>457</v>
      </c>
      <c r="E395" s="3" t="s">
        <v>621</v>
      </c>
      <c r="F395" s="3">
        <v>5.0</v>
      </c>
      <c r="G395" s="3" t="s">
        <v>623</v>
      </c>
    </row>
    <row r="396" ht="15.75" customHeight="1">
      <c r="A396" s="1">
        <v>394.0</v>
      </c>
      <c r="B396" s="3" t="s">
        <v>620</v>
      </c>
      <c r="C396" s="3" t="s">
        <v>456</v>
      </c>
      <c r="D396" s="3" t="s">
        <v>457</v>
      </c>
      <c r="E396" s="3" t="s">
        <v>621</v>
      </c>
      <c r="F396" s="3">
        <v>5.0</v>
      </c>
      <c r="G396" s="3" t="s">
        <v>624</v>
      </c>
    </row>
    <row r="397" ht="15.75" customHeight="1">
      <c r="A397" s="1">
        <v>395.0</v>
      </c>
      <c r="B397" s="3" t="s">
        <v>620</v>
      </c>
      <c r="C397" s="3" t="s">
        <v>456</v>
      </c>
      <c r="D397" s="3" t="s">
        <v>457</v>
      </c>
      <c r="E397" s="3" t="s">
        <v>621</v>
      </c>
      <c r="F397" s="3">
        <v>5.0</v>
      </c>
      <c r="G397" s="3" t="s">
        <v>625</v>
      </c>
    </row>
    <row r="398" ht="15.75" customHeight="1">
      <c r="A398" s="1">
        <v>396.0</v>
      </c>
      <c r="B398" s="3" t="s">
        <v>620</v>
      </c>
      <c r="C398" s="3" t="s">
        <v>456</v>
      </c>
      <c r="D398" s="3" t="s">
        <v>457</v>
      </c>
      <c r="E398" s="3" t="s">
        <v>621</v>
      </c>
      <c r="F398" s="3">
        <v>1.0</v>
      </c>
      <c r="G398" s="3" t="s">
        <v>626</v>
      </c>
    </row>
    <row r="399" ht="15.75" customHeight="1">
      <c r="A399" s="1">
        <v>397.0</v>
      </c>
      <c r="B399" s="3" t="s">
        <v>627</v>
      </c>
      <c r="C399" s="3" t="s">
        <v>456</v>
      </c>
      <c r="D399" s="3" t="s">
        <v>457</v>
      </c>
      <c r="E399" s="3" t="s">
        <v>628</v>
      </c>
      <c r="F399" s="3">
        <v>1.0</v>
      </c>
      <c r="G399" s="3" t="s">
        <v>629</v>
      </c>
    </row>
    <row r="400" ht="15.75" customHeight="1">
      <c r="A400" s="1">
        <v>398.0</v>
      </c>
      <c r="B400" s="3" t="s">
        <v>627</v>
      </c>
      <c r="C400" s="3" t="s">
        <v>456</v>
      </c>
      <c r="D400" s="3" t="s">
        <v>457</v>
      </c>
      <c r="E400" s="3" t="s">
        <v>628</v>
      </c>
      <c r="F400" s="3">
        <v>3.0</v>
      </c>
      <c r="G400" s="3" t="s">
        <v>630</v>
      </c>
    </row>
    <row r="401" ht="15.75" customHeight="1">
      <c r="A401" s="1">
        <v>399.0</v>
      </c>
      <c r="B401" s="3" t="s">
        <v>627</v>
      </c>
      <c r="C401" s="3" t="s">
        <v>456</v>
      </c>
      <c r="D401" s="3" t="s">
        <v>457</v>
      </c>
      <c r="E401" s="3" t="s">
        <v>628</v>
      </c>
      <c r="F401" s="3">
        <v>3.0</v>
      </c>
      <c r="G401" s="3" t="s">
        <v>631</v>
      </c>
    </row>
    <row r="402" ht="15.75" customHeight="1">
      <c r="A402" s="1">
        <v>400.0</v>
      </c>
      <c r="B402" s="3" t="s">
        <v>627</v>
      </c>
      <c r="C402" s="3" t="s">
        <v>456</v>
      </c>
      <c r="D402" s="3" t="s">
        <v>457</v>
      </c>
      <c r="E402" s="3" t="s">
        <v>628</v>
      </c>
      <c r="F402" s="3">
        <v>5.0</v>
      </c>
      <c r="G402" s="3" t="s">
        <v>632</v>
      </c>
    </row>
    <row r="403" ht="15.75" customHeight="1">
      <c r="A403" s="1">
        <v>401.0</v>
      </c>
      <c r="B403" s="3" t="s">
        <v>627</v>
      </c>
      <c r="C403" s="3" t="s">
        <v>456</v>
      </c>
      <c r="D403" s="3" t="s">
        <v>457</v>
      </c>
      <c r="E403" s="3" t="s">
        <v>628</v>
      </c>
      <c r="F403" s="3">
        <v>4.0</v>
      </c>
      <c r="G403" s="3" t="s">
        <v>633</v>
      </c>
    </row>
    <row r="404" ht="15.75" customHeight="1">
      <c r="A404" s="1">
        <v>402.0</v>
      </c>
      <c r="B404" s="3" t="s">
        <v>634</v>
      </c>
      <c r="C404" s="3" t="s">
        <v>456</v>
      </c>
      <c r="D404" s="3" t="s">
        <v>457</v>
      </c>
      <c r="E404" s="3" t="s">
        <v>635</v>
      </c>
      <c r="F404" s="3">
        <v>5.0</v>
      </c>
      <c r="G404" s="3" t="s">
        <v>636</v>
      </c>
    </row>
    <row r="405" ht="15.75" customHeight="1">
      <c r="A405" s="1">
        <v>403.0</v>
      </c>
      <c r="B405" s="3" t="s">
        <v>634</v>
      </c>
      <c r="C405" s="3" t="s">
        <v>456</v>
      </c>
      <c r="D405" s="3" t="s">
        <v>457</v>
      </c>
      <c r="E405" s="3" t="s">
        <v>635</v>
      </c>
      <c r="F405" s="3">
        <v>5.0</v>
      </c>
      <c r="G405" s="3" t="s">
        <v>637</v>
      </c>
    </row>
    <row r="406" ht="15.75" customHeight="1">
      <c r="A406" s="1">
        <v>404.0</v>
      </c>
      <c r="B406" s="3" t="s">
        <v>634</v>
      </c>
      <c r="C406" s="3" t="s">
        <v>456</v>
      </c>
      <c r="D406" s="3" t="s">
        <v>457</v>
      </c>
      <c r="E406" s="3" t="s">
        <v>635</v>
      </c>
      <c r="F406" s="3">
        <v>1.0</v>
      </c>
      <c r="G406" s="3" t="s">
        <v>638</v>
      </c>
    </row>
    <row r="407" ht="15.75" customHeight="1">
      <c r="A407" s="1">
        <v>405.0</v>
      </c>
      <c r="B407" s="3" t="s">
        <v>634</v>
      </c>
      <c r="C407" s="3" t="s">
        <v>456</v>
      </c>
      <c r="D407" s="3" t="s">
        <v>457</v>
      </c>
      <c r="E407" s="3" t="s">
        <v>635</v>
      </c>
      <c r="F407" s="3">
        <v>5.0</v>
      </c>
      <c r="G407" s="3" t="s">
        <v>639</v>
      </c>
    </row>
    <row r="408" ht="15.75" customHeight="1">
      <c r="A408" s="1">
        <v>406.0</v>
      </c>
      <c r="B408" s="3" t="s">
        <v>634</v>
      </c>
      <c r="C408" s="3" t="s">
        <v>456</v>
      </c>
      <c r="D408" s="3" t="s">
        <v>457</v>
      </c>
      <c r="E408" s="3" t="s">
        <v>635</v>
      </c>
      <c r="F408" s="3">
        <v>5.0</v>
      </c>
      <c r="G408" s="3" t="s">
        <v>640</v>
      </c>
    </row>
    <row r="409" ht="15.75" customHeight="1">
      <c r="A409" s="1">
        <v>407.0</v>
      </c>
      <c r="B409" s="3" t="s">
        <v>641</v>
      </c>
      <c r="C409" s="3" t="s">
        <v>456</v>
      </c>
      <c r="D409" s="3" t="s">
        <v>457</v>
      </c>
      <c r="E409" s="3" t="s">
        <v>642</v>
      </c>
      <c r="F409" s="3">
        <v>4.0</v>
      </c>
      <c r="G409" s="3" t="s">
        <v>643</v>
      </c>
    </row>
    <row r="410" ht="15.75" customHeight="1">
      <c r="A410" s="1">
        <v>408.0</v>
      </c>
      <c r="B410" s="3" t="s">
        <v>641</v>
      </c>
      <c r="C410" s="3" t="s">
        <v>456</v>
      </c>
      <c r="D410" s="3" t="s">
        <v>457</v>
      </c>
      <c r="E410" s="3" t="s">
        <v>642</v>
      </c>
      <c r="F410" s="3">
        <v>4.0</v>
      </c>
      <c r="G410" s="3" t="s">
        <v>644</v>
      </c>
    </row>
    <row r="411" ht="15.75" customHeight="1">
      <c r="A411" s="1">
        <v>409.0</v>
      </c>
      <c r="B411" s="3" t="s">
        <v>641</v>
      </c>
      <c r="C411" s="3" t="s">
        <v>456</v>
      </c>
      <c r="D411" s="3" t="s">
        <v>457</v>
      </c>
      <c r="E411" s="3" t="s">
        <v>642</v>
      </c>
      <c r="F411" s="3">
        <v>5.0</v>
      </c>
      <c r="G411" s="3" t="s">
        <v>645</v>
      </c>
    </row>
    <row r="412" ht="15.75" customHeight="1">
      <c r="A412" s="1">
        <v>410.0</v>
      </c>
      <c r="B412" s="3" t="s">
        <v>641</v>
      </c>
      <c r="C412" s="3" t="s">
        <v>456</v>
      </c>
      <c r="D412" s="3" t="s">
        <v>457</v>
      </c>
      <c r="E412" s="3" t="s">
        <v>642</v>
      </c>
      <c r="F412" s="3">
        <v>2.0</v>
      </c>
      <c r="G412" s="3" t="s">
        <v>646</v>
      </c>
    </row>
    <row r="413" ht="15.75" customHeight="1">
      <c r="A413" s="1">
        <v>411.0</v>
      </c>
      <c r="B413" s="3" t="s">
        <v>641</v>
      </c>
      <c r="C413" s="3" t="s">
        <v>456</v>
      </c>
      <c r="D413" s="3" t="s">
        <v>457</v>
      </c>
      <c r="E413" s="3" t="s">
        <v>642</v>
      </c>
      <c r="F413" s="3">
        <v>1.0</v>
      </c>
      <c r="G413" s="3" t="s">
        <v>647</v>
      </c>
    </row>
    <row r="414" ht="15.75" customHeight="1">
      <c r="A414" s="1">
        <v>412.0</v>
      </c>
      <c r="B414" s="3" t="s">
        <v>648</v>
      </c>
      <c r="C414" s="3" t="s">
        <v>649</v>
      </c>
      <c r="D414" s="3" t="s">
        <v>457</v>
      </c>
      <c r="E414" s="3" t="s">
        <v>650</v>
      </c>
      <c r="F414" s="3">
        <v>5.0</v>
      </c>
      <c r="G414" s="3" t="s">
        <v>651</v>
      </c>
    </row>
    <row r="415" ht="15.75" customHeight="1">
      <c r="A415" s="1">
        <v>413.0</v>
      </c>
      <c r="B415" s="3" t="s">
        <v>648</v>
      </c>
      <c r="C415" s="3" t="s">
        <v>649</v>
      </c>
      <c r="D415" s="3" t="s">
        <v>457</v>
      </c>
      <c r="E415" s="3" t="s">
        <v>650</v>
      </c>
      <c r="F415" s="3">
        <v>4.0</v>
      </c>
      <c r="G415" s="3" t="s">
        <v>652</v>
      </c>
    </row>
    <row r="416" ht="15.75" customHeight="1">
      <c r="A416" s="1">
        <v>414.0</v>
      </c>
      <c r="B416" s="3" t="s">
        <v>648</v>
      </c>
      <c r="C416" s="3" t="s">
        <v>649</v>
      </c>
      <c r="D416" s="3" t="s">
        <v>457</v>
      </c>
      <c r="E416" s="3" t="s">
        <v>650</v>
      </c>
      <c r="F416" s="3">
        <v>2.0</v>
      </c>
      <c r="G416" s="3" t="s">
        <v>653</v>
      </c>
    </row>
    <row r="417" ht="15.75" customHeight="1">
      <c r="A417" s="1">
        <v>415.0</v>
      </c>
      <c r="B417" s="3" t="s">
        <v>648</v>
      </c>
      <c r="C417" s="3" t="s">
        <v>649</v>
      </c>
      <c r="D417" s="3" t="s">
        <v>457</v>
      </c>
      <c r="E417" s="3" t="s">
        <v>650</v>
      </c>
      <c r="F417" s="3">
        <v>5.0</v>
      </c>
      <c r="G417" s="3" t="s">
        <v>654</v>
      </c>
    </row>
    <row r="418" ht="15.75" customHeight="1">
      <c r="A418" s="1">
        <v>416.0</v>
      </c>
      <c r="B418" s="3" t="s">
        <v>648</v>
      </c>
      <c r="C418" s="3" t="s">
        <v>649</v>
      </c>
      <c r="D418" s="3" t="s">
        <v>457</v>
      </c>
      <c r="E418" s="3" t="s">
        <v>650</v>
      </c>
      <c r="F418" s="3">
        <v>5.0</v>
      </c>
      <c r="G418" s="3" t="s">
        <v>655</v>
      </c>
    </row>
    <row r="419" ht="15.75" customHeight="1">
      <c r="A419" s="1">
        <v>417.0</v>
      </c>
      <c r="B419" s="3" t="s">
        <v>656</v>
      </c>
      <c r="C419" s="3" t="s">
        <v>456</v>
      </c>
      <c r="D419" s="3" t="s">
        <v>457</v>
      </c>
      <c r="E419" s="3" t="s">
        <v>657</v>
      </c>
      <c r="F419" s="3">
        <v>1.0</v>
      </c>
      <c r="G419" s="3" t="s">
        <v>658</v>
      </c>
    </row>
    <row r="420" ht="15.75" customHeight="1">
      <c r="A420" s="1">
        <v>418.0</v>
      </c>
      <c r="B420" s="3" t="s">
        <v>378</v>
      </c>
      <c r="C420" s="3" t="s">
        <v>296</v>
      </c>
      <c r="D420" s="3" t="s">
        <v>297</v>
      </c>
      <c r="E420" s="3" t="s">
        <v>379</v>
      </c>
      <c r="F420" s="3">
        <v>5.0</v>
      </c>
      <c r="G420" s="3" t="s">
        <v>380</v>
      </c>
    </row>
    <row r="421" ht="15.75" customHeight="1">
      <c r="A421" s="1">
        <v>419.0</v>
      </c>
      <c r="B421" s="3" t="s">
        <v>378</v>
      </c>
      <c r="C421" s="3" t="s">
        <v>296</v>
      </c>
      <c r="D421" s="3" t="s">
        <v>297</v>
      </c>
      <c r="E421" s="3" t="s">
        <v>379</v>
      </c>
      <c r="F421" s="3">
        <v>5.0</v>
      </c>
      <c r="G421" s="3" t="s">
        <v>381</v>
      </c>
    </row>
    <row r="422" ht="15.75" customHeight="1">
      <c r="A422" s="1">
        <v>420.0</v>
      </c>
      <c r="B422" s="3" t="s">
        <v>378</v>
      </c>
      <c r="C422" s="3" t="s">
        <v>296</v>
      </c>
      <c r="D422" s="3" t="s">
        <v>297</v>
      </c>
      <c r="E422" s="3" t="s">
        <v>379</v>
      </c>
      <c r="F422" s="3">
        <v>5.0</v>
      </c>
      <c r="G422" s="3" t="s">
        <v>382</v>
      </c>
    </row>
    <row r="423" ht="15.75" customHeight="1">
      <c r="A423" s="1">
        <v>421.0</v>
      </c>
      <c r="B423" s="3" t="s">
        <v>378</v>
      </c>
      <c r="C423" s="3" t="s">
        <v>296</v>
      </c>
      <c r="D423" s="3" t="s">
        <v>297</v>
      </c>
      <c r="E423" s="3" t="s">
        <v>379</v>
      </c>
      <c r="F423" s="3">
        <v>5.0</v>
      </c>
      <c r="G423" s="3" t="s">
        <v>383</v>
      </c>
    </row>
    <row r="424" ht="15.75" customHeight="1">
      <c r="A424" s="1">
        <v>422.0</v>
      </c>
      <c r="B424" s="3" t="s">
        <v>330</v>
      </c>
      <c r="C424" s="3" t="s">
        <v>296</v>
      </c>
      <c r="D424" s="3" t="s">
        <v>297</v>
      </c>
      <c r="E424" s="3" t="s">
        <v>331</v>
      </c>
      <c r="F424" s="3">
        <v>1.0</v>
      </c>
      <c r="G424" s="3" t="s">
        <v>332</v>
      </c>
    </row>
    <row r="425" ht="15.75" customHeight="1">
      <c r="A425" s="1">
        <v>423.0</v>
      </c>
      <c r="B425" s="3" t="s">
        <v>330</v>
      </c>
      <c r="C425" s="3" t="s">
        <v>296</v>
      </c>
      <c r="D425" s="3" t="s">
        <v>297</v>
      </c>
      <c r="E425" s="3" t="s">
        <v>331</v>
      </c>
      <c r="F425" s="3">
        <v>5.0</v>
      </c>
      <c r="G425" s="3" t="s">
        <v>333</v>
      </c>
    </row>
    <row r="426" ht="15.75" customHeight="1">
      <c r="A426" s="1">
        <v>424.0</v>
      </c>
      <c r="B426" s="3" t="s">
        <v>330</v>
      </c>
      <c r="C426" s="3" t="s">
        <v>296</v>
      </c>
      <c r="D426" s="3" t="s">
        <v>297</v>
      </c>
      <c r="E426" s="3" t="s">
        <v>331</v>
      </c>
      <c r="F426" s="3">
        <v>1.0</v>
      </c>
      <c r="G426" s="3" t="s">
        <v>334</v>
      </c>
    </row>
    <row r="427" ht="15.75" customHeight="1">
      <c r="A427" s="1">
        <v>425.0</v>
      </c>
      <c r="B427" s="3" t="s">
        <v>330</v>
      </c>
      <c r="C427" s="3" t="s">
        <v>296</v>
      </c>
      <c r="D427" s="3" t="s">
        <v>297</v>
      </c>
      <c r="E427" s="3" t="s">
        <v>331</v>
      </c>
      <c r="F427" s="3">
        <v>1.0</v>
      </c>
      <c r="G427" s="3" t="s">
        <v>335</v>
      </c>
    </row>
    <row r="428" ht="15.75" customHeight="1">
      <c r="A428" s="1">
        <v>426.0</v>
      </c>
      <c r="B428" s="3" t="s">
        <v>330</v>
      </c>
      <c r="C428" s="3" t="s">
        <v>296</v>
      </c>
      <c r="D428" s="3" t="s">
        <v>297</v>
      </c>
      <c r="E428" s="3" t="s">
        <v>331</v>
      </c>
      <c r="F428" s="3">
        <v>5.0</v>
      </c>
      <c r="G428" s="3" t="s">
        <v>336</v>
      </c>
    </row>
    <row r="429" ht="15.75" customHeight="1">
      <c r="A429" s="1">
        <v>427.0</v>
      </c>
      <c r="B429" s="3" t="s">
        <v>659</v>
      </c>
      <c r="C429" s="3" t="s">
        <v>660</v>
      </c>
      <c r="D429" s="3" t="s">
        <v>457</v>
      </c>
      <c r="E429" s="3" t="s">
        <v>661</v>
      </c>
      <c r="F429" s="3">
        <v>4.0</v>
      </c>
      <c r="G429" s="3" t="s">
        <v>662</v>
      </c>
    </row>
    <row r="430" ht="15.75" customHeight="1">
      <c r="A430" s="1">
        <v>428.0</v>
      </c>
      <c r="B430" s="3" t="s">
        <v>663</v>
      </c>
      <c r="C430" s="3" t="s">
        <v>594</v>
      </c>
      <c r="D430" s="3" t="s">
        <v>457</v>
      </c>
      <c r="E430" s="3" t="s">
        <v>664</v>
      </c>
      <c r="F430" s="3">
        <v>3.0</v>
      </c>
      <c r="G430" s="3" t="s">
        <v>665</v>
      </c>
    </row>
    <row r="431" ht="15.75" customHeight="1">
      <c r="A431" s="1">
        <v>429.0</v>
      </c>
      <c r="B431" s="3" t="s">
        <v>663</v>
      </c>
      <c r="C431" s="3" t="s">
        <v>594</v>
      </c>
      <c r="D431" s="3" t="s">
        <v>457</v>
      </c>
      <c r="E431" s="3" t="s">
        <v>664</v>
      </c>
      <c r="F431" s="3">
        <v>1.0</v>
      </c>
      <c r="G431" s="3" t="s">
        <v>666</v>
      </c>
    </row>
    <row r="432" ht="15.75" customHeight="1">
      <c r="A432" s="1">
        <v>430.0</v>
      </c>
      <c r="B432" s="3" t="s">
        <v>663</v>
      </c>
      <c r="C432" s="3" t="s">
        <v>594</v>
      </c>
      <c r="D432" s="3" t="s">
        <v>457</v>
      </c>
      <c r="E432" s="3" t="s">
        <v>664</v>
      </c>
      <c r="F432" s="3">
        <v>5.0</v>
      </c>
      <c r="G432" s="3" t="s">
        <v>667</v>
      </c>
    </row>
    <row r="433" ht="15.75" customHeight="1">
      <c r="A433" s="1">
        <v>431.0</v>
      </c>
      <c r="B433" s="3" t="s">
        <v>663</v>
      </c>
      <c r="C433" s="3" t="s">
        <v>594</v>
      </c>
      <c r="D433" s="3" t="s">
        <v>457</v>
      </c>
      <c r="E433" s="3" t="s">
        <v>664</v>
      </c>
      <c r="F433" s="3">
        <v>5.0</v>
      </c>
      <c r="G433" s="3" t="s">
        <v>668</v>
      </c>
    </row>
    <row r="434" ht="15.75" customHeight="1">
      <c r="A434" s="1">
        <v>432.0</v>
      </c>
      <c r="B434" s="3" t="s">
        <v>360</v>
      </c>
      <c r="C434" s="3" t="s">
        <v>296</v>
      </c>
      <c r="D434" s="3" t="s">
        <v>350</v>
      </c>
      <c r="E434" s="3" t="s">
        <v>361</v>
      </c>
      <c r="F434" s="3">
        <v>5.0</v>
      </c>
      <c r="G434" s="3" t="s">
        <v>362</v>
      </c>
    </row>
    <row r="435" ht="15.75" customHeight="1">
      <c r="A435" s="1">
        <v>433.0</v>
      </c>
      <c r="B435" s="3" t="s">
        <v>360</v>
      </c>
      <c r="C435" s="3" t="s">
        <v>296</v>
      </c>
      <c r="D435" s="3" t="s">
        <v>350</v>
      </c>
      <c r="E435" s="3" t="s">
        <v>361</v>
      </c>
      <c r="F435" s="3">
        <v>5.0</v>
      </c>
      <c r="G435" s="3" t="s">
        <v>363</v>
      </c>
    </row>
    <row r="436" ht="15.75" customHeight="1">
      <c r="A436" s="1">
        <v>434.0</v>
      </c>
      <c r="B436" s="3" t="s">
        <v>360</v>
      </c>
      <c r="C436" s="3" t="s">
        <v>296</v>
      </c>
      <c r="D436" s="3" t="s">
        <v>350</v>
      </c>
      <c r="E436" s="3" t="s">
        <v>361</v>
      </c>
      <c r="F436" s="3">
        <v>5.0</v>
      </c>
      <c r="G436" s="3" t="s">
        <v>364</v>
      </c>
    </row>
    <row r="437" ht="15.75" customHeight="1">
      <c r="A437" s="1">
        <v>435.0</v>
      </c>
      <c r="B437" s="3" t="s">
        <v>398</v>
      </c>
      <c r="C437" s="3" t="s">
        <v>366</v>
      </c>
      <c r="D437" s="3" t="s">
        <v>297</v>
      </c>
      <c r="E437" s="3" t="s">
        <v>399</v>
      </c>
      <c r="F437" s="3">
        <v>1.0</v>
      </c>
      <c r="G437" s="3" t="s">
        <v>400</v>
      </c>
    </row>
    <row r="438" ht="15.75" customHeight="1">
      <c r="A438" s="1">
        <v>436.0</v>
      </c>
      <c r="B438" s="3" t="s">
        <v>398</v>
      </c>
      <c r="C438" s="3" t="s">
        <v>366</v>
      </c>
      <c r="D438" s="3" t="s">
        <v>297</v>
      </c>
      <c r="E438" s="3" t="s">
        <v>399</v>
      </c>
      <c r="F438" s="3">
        <v>5.0</v>
      </c>
      <c r="G438" s="3" t="s">
        <v>401</v>
      </c>
    </row>
    <row r="439" ht="15.75" customHeight="1">
      <c r="A439" s="1">
        <v>437.0</v>
      </c>
      <c r="B439" s="3" t="s">
        <v>398</v>
      </c>
      <c r="C439" s="3" t="s">
        <v>366</v>
      </c>
      <c r="D439" s="3" t="s">
        <v>297</v>
      </c>
      <c r="E439" s="3" t="s">
        <v>399</v>
      </c>
      <c r="F439" s="3">
        <v>2.0</v>
      </c>
      <c r="G439" s="3" t="s">
        <v>402</v>
      </c>
    </row>
    <row r="440" ht="15.75" customHeight="1">
      <c r="A440" s="1">
        <v>438.0</v>
      </c>
      <c r="B440" s="3" t="s">
        <v>398</v>
      </c>
      <c r="C440" s="3" t="s">
        <v>366</v>
      </c>
      <c r="D440" s="3" t="s">
        <v>297</v>
      </c>
      <c r="E440" s="3" t="s">
        <v>399</v>
      </c>
      <c r="F440" s="3">
        <v>1.0</v>
      </c>
      <c r="G440" s="3" t="s">
        <v>403</v>
      </c>
    </row>
    <row r="441" ht="15.75" customHeight="1">
      <c r="A441" s="1">
        <v>439.0</v>
      </c>
      <c r="B441" s="3" t="s">
        <v>398</v>
      </c>
      <c r="C441" s="3" t="s">
        <v>366</v>
      </c>
      <c r="D441" s="3" t="s">
        <v>297</v>
      </c>
      <c r="E441" s="3" t="s">
        <v>399</v>
      </c>
      <c r="F441" s="3">
        <v>1.0</v>
      </c>
      <c r="G441" s="3" t="s">
        <v>404</v>
      </c>
    </row>
    <row r="442" ht="15.75" customHeight="1">
      <c r="A442" s="1">
        <v>440.0</v>
      </c>
      <c r="B442" s="3" t="s">
        <v>669</v>
      </c>
      <c r="C442" s="3" t="s">
        <v>649</v>
      </c>
      <c r="D442" s="3" t="s">
        <v>457</v>
      </c>
      <c r="E442" s="3" t="s">
        <v>670</v>
      </c>
      <c r="F442" s="3">
        <v>5.0</v>
      </c>
      <c r="G442" s="3" t="s">
        <v>671</v>
      </c>
    </row>
    <row r="443" ht="15.75" customHeight="1">
      <c r="A443" s="1">
        <v>441.0</v>
      </c>
      <c r="B443" s="3" t="s">
        <v>669</v>
      </c>
      <c r="C443" s="3" t="s">
        <v>649</v>
      </c>
      <c r="D443" s="3" t="s">
        <v>457</v>
      </c>
      <c r="E443" s="3" t="s">
        <v>670</v>
      </c>
      <c r="F443" s="3">
        <v>5.0</v>
      </c>
      <c r="G443" s="3" t="s">
        <v>672</v>
      </c>
    </row>
    <row r="444" ht="15.75" customHeight="1">
      <c r="A444" s="1">
        <v>442.0</v>
      </c>
      <c r="B444" s="3" t="s">
        <v>669</v>
      </c>
      <c r="C444" s="3" t="s">
        <v>649</v>
      </c>
      <c r="D444" s="3" t="s">
        <v>457</v>
      </c>
      <c r="E444" s="3" t="s">
        <v>670</v>
      </c>
      <c r="F444" s="3">
        <v>5.0</v>
      </c>
      <c r="G444" s="3" t="s">
        <v>673</v>
      </c>
    </row>
    <row r="445" ht="15.75" customHeight="1">
      <c r="A445" s="1">
        <v>443.0</v>
      </c>
      <c r="B445" s="3" t="s">
        <v>669</v>
      </c>
      <c r="C445" s="3" t="s">
        <v>649</v>
      </c>
      <c r="D445" s="3" t="s">
        <v>457</v>
      </c>
      <c r="E445" s="3" t="s">
        <v>670</v>
      </c>
      <c r="F445" s="3">
        <v>5.0</v>
      </c>
      <c r="G445" s="3" t="s">
        <v>674</v>
      </c>
    </row>
    <row r="446" ht="15.75" customHeight="1">
      <c r="A446" s="1">
        <v>444.0</v>
      </c>
      <c r="B446" s="3" t="s">
        <v>669</v>
      </c>
      <c r="C446" s="3" t="s">
        <v>649</v>
      </c>
      <c r="D446" s="3" t="s">
        <v>457</v>
      </c>
      <c r="E446" s="3" t="s">
        <v>670</v>
      </c>
      <c r="F446" s="3">
        <v>1.0</v>
      </c>
      <c r="G446" s="3" t="s">
        <v>675</v>
      </c>
    </row>
    <row r="447" ht="15.75" customHeight="1">
      <c r="A447" s="1">
        <v>445.0</v>
      </c>
      <c r="B447" s="3" t="s">
        <v>676</v>
      </c>
      <c r="C447" s="3" t="s">
        <v>456</v>
      </c>
      <c r="D447" s="3" t="s">
        <v>457</v>
      </c>
      <c r="E447" s="3" t="s">
        <v>677</v>
      </c>
      <c r="F447" s="3">
        <v>5.0</v>
      </c>
      <c r="G447" s="3" t="s">
        <v>678</v>
      </c>
    </row>
    <row r="448" ht="15.75" customHeight="1">
      <c r="A448" s="1">
        <v>446.0</v>
      </c>
      <c r="B448" s="3" t="s">
        <v>676</v>
      </c>
      <c r="C448" s="3" t="s">
        <v>456</v>
      </c>
      <c r="D448" s="3" t="s">
        <v>457</v>
      </c>
      <c r="E448" s="3" t="s">
        <v>677</v>
      </c>
      <c r="F448" s="3">
        <v>5.0</v>
      </c>
      <c r="G448" s="3" t="s">
        <v>679</v>
      </c>
    </row>
    <row r="449" ht="15.75" customHeight="1">
      <c r="A449" s="1">
        <v>447.0</v>
      </c>
      <c r="B449" s="3" t="s">
        <v>676</v>
      </c>
      <c r="C449" s="3" t="s">
        <v>456</v>
      </c>
      <c r="D449" s="3" t="s">
        <v>457</v>
      </c>
      <c r="E449" s="3" t="s">
        <v>677</v>
      </c>
      <c r="F449" s="3">
        <v>5.0</v>
      </c>
      <c r="G449" s="3" t="s">
        <v>680</v>
      </c>
    </row>
    <row r="450" ht="15.75" customHeight="1">
      <c r="A450" s="1">
        <v>448.0</v>
      </c>
      <c r="B450" s="3" t="s">
        <v>676</v>
      </c>
      <c r="C450" s="3" t="s">
        <v>456</v>
      </c>
      <c r="D450" s="3" t="s">
        <v>457</v>
      </c>
      <c r="E450" s="3" t="s">
        <v>677</v>
      </c>
      <c r="F450" s="3">
        <v>5.0</v>
      </c>
      <c r="G450" s="3" t="s">
        <v>681</v>
      </c>
    </row>
    <row r="451" ht="15.75" customHeight="1">
      <c r="A451" s="1">
        <v>449.0</v>
      </c>
      <c r="B451" s="3" t="s">
        <v>676</v>
      </c>
      <c r="C451" s="3" t="s">
        <v>456</v>
      </c>
      <c r="D451" s="3" t="s">
        <v>457</v>
      </c>
      <c r="E451" s="3" t="s">
        <v>677</v>
      </c>
      <c r="F451" s="3">
        <v>5.0</v>
      </c>
      <c r="G451" s="3" t="s">
        <v>682</v>
      </c>
    </row>
    <row r="452" ht="15.75" customHeight="1">
      <c r="A452" s="1">
        <v>450.0</v>
      </c>
      <c r="B452" s="3" t="s">
        <v>323</v>
      </c>
      <c r="C452" s="3" t="s">
        <v>296</v>
      </c>
      <c r="D452" s="3" t="s">
        <v>297</v>
      </c>
      <c r="E452" s="3" t="s">
        <v>324</v>
      </c>
      <c r="F452" s="3">
        <v>5.0</v>
      </c>
      <c r="G452" s="3" t="s">
        <v>325</v>
      </c>
    </row>
    <row r="453" ht="15.75" customHeight="1">
      <c r="A453" s="1">
        <v>451.0</v>
      </c>
      <c r="B453" s="3" t="s">
        <v>323</v>
      </c>
      <c r="C453" s="3" t="s">
        <v>296</v>
      </c>
      <c r="D453" s="3" t="s">
        <v>297</v>
      </c>
      <c r="E453" s="3" t="s">
        <v>324</v>
      </c>
      <c r="F453" s="3">
        <v>5.0</v>
      </c>
      <c r="G453" s="3" t="s">
        <v>326</v>
      </c>
    </row>
    <row r="454" ht="15.75" customHeight="1">
      <c r="A454" s="1">
        <v>452.0</v>
      </c>
      <c r="B454" s="3" t="s">
        <v>323</v>
      </c>
      <c r="C454" s="3" t="s">
        <v>296</v>
      </c>
      <c r="D454" s="3" t="s">
        <v>297</v>
      </c>
      <c r="E454" s="3" t="s">
        <v>324</v>
      </c>
      <c r="F454" s="3">
        <v>5.0</v>
      </c>
      <c r="G454" s="3" t="s">
        <v>327</v>
      </c>
    </row>
    <row r="455" ht="15.75" customHeight="1">
      <c r="A455" s="1">
        <v>453.0</v>
      </c>
      <c r="B455" s="3" t="s">
        <v>323</v>
      </c>
      <c r="C455" s="3" t="s">
        <v>296</v>
      </c>
      <c r="D455" s="3" t="s">
        <v>297</v>
      </c>
      <c r="E455" s="3" t="s">
        <v>324</v>
      </c>
      <c r="F455" s="3">
        <v>1.0</v>
      </c>
      <c r="G455" s="3" t="s">
        <v>328</v>
      </c>
    </row>
    <row r="456" ht="15.75" customHeight="1">
      <c r="A456" s="1">
        <v>454.0</v>
      </c>
      <c r="B456" s="3" t="s">
        <v>323</v>
      </c>
      <c r="C456" s="3" t="s">
        <v>296</v>
      </c>
      <c r="D456" s="3" t="s">
        <v>297</v>
      </c>
      <c r="E456" s="3" t="s">
        <v>324</v>
      </c>
      <c r="F456" s="3">
        <v>1.0</v>
      </c>
      <c r="G456" s="3" t="s">
        <v>329</v>
      </c>
    </row>
    <row r="457" ht="15.75" customHeight="1">
      <c r="A457" s="1">
        <v>455.0</v>
      </c>
      <c r="B457" s="3" t="s">
        <v>357</v>
      </c>
      <c r="C457" s="3" t="s">
        <v>296</v>
      </c>
      <c r="D457" s="3" t="s">
        <v>350</v>
      </c>
      <c r="E457" s="3" t="s">
        <v>358</v>
      </c>
      <c r="F457" s="3">
        <v>5.0</v>
      </c>
      <c r="G457" s="3" t="s">
        <v>359</v>
      </c>
    </row>
    <row r="458" ht="15.75" customHeight="1">
      <c r="A458" s="1">
        <v>456.0</v>
      </c>
      <c r="B458" s="3" t="s">
        <v>683</v>
      </c>
      <c r="C458" s="3" t="s">
        <v>684</v>
      </c>
      <c r="D458" s="3" t="s">
        <v>457</v>
      </c>
      <c r="E458" s="3" t="s">
        <v>685</v>
      </c>
      <c r="F458" s="3">
        <v>5.0</v>
      </c>
      <c r="G458" s="3" t="s">
        <v>686</v>
      </c>
    </row>
    <row r="459" ht="15.75" customHeight="1">
      <c r="A459" s="1">
        <v>457.0</v>
      </c>
      <c r="B459" s="3" t="s">
        <v>687</v>
      </c>
      <c r="C459" s="3" t="s">
        <v>456</v>
      </c>
      <c r="D459" s="3" t="s">
        <v>457</v>
      </c>
      <c r="E459" s="3" t="s">
        <v>688</v>
      </c>
      <c r="F459" s="3">
        <v>5.0</v>
      </c>
      <c r="G459" s="3" t="s">
        <v>689</v>
      </c>
    </row>
    <row r="460" ht="15.75" customHeight="1">
      <c r="A460" s="1">
        <v>458.0</v>
      </c>
      <c r="B460" s="3" t="s">
        <v>687</v>
      </c>
      <c r="C460" s="3" t="s">
        <v>456</v>
      </c>
      <c r="D460" s="3" t="s">
        <v>457</v>
      </c>
      <c r="E460" s="3" t="s">
        <v>688</v>
      </c>
      <c r="F460" s="3">
        <v>5.0</v>
      </c>
      <c r="G460" s="3" t="s">
        <v>690</v>
      </c>
    </row>
    <row r="461" ht="15.75" customHeight="1">
      <c r="A461" s="1">
        <v>459.0</v>
      </c>
      <c r="B461" s="3" t="s">
        <v>687</v>
      </c>
      <c r="C461" s="3" t="s">
        <v>456</v>
      </c>
      <c r="D461" s="3" t="s">
        <v>457</v>
      </c>
      <c r="E461" s="3" t="s">
        <v>688</v>
      </c>
      <c r="F461" s="3">
        <v>5.0</v>
      </c>
      <c r="G461" s="3" t="s">
        <v>691</v>
      </c>
    </row>
    <row r="462" ht="15.75" customHeight="1">
      <c r="A462" s="1">
        <v>460.0</v>
      </c>
      <c r="B462" s="3" t="s">
        <v>687</v>
      </c>
      <c r="C462" s="3" t="s">
        <v>456</v>
      </c>
      <c r="D462" s="3" t="s">
        <v>457</v>
      </c>
      <c r="E462" s="3" t="s">
        <v>688</v>
      </c>
      <c r="F462" s="3">
        <v>5.0</v>
      </c>
      <c r="G462" s="3" t="s">
        <v>692</v>
      </c>
    </row>
    <row r="463" ht="15.75" customHeight="1">
      <c r="A463" s="1">
        <v>461.0</v>
      </c>
      <c r="B463" s="3" t="s">
        <v>687</v>
      </c>
      <c r="C463" s="3" t="s">
        <v>456</v>
      </c>
      <c r="D463" s="3" t="s">
        <v>457</v>
      </c>
      <c r="E463" s="3" t="s">
        <v>688</v>
      </c>
      <c r="F463" s="3">
        <v>5.0</v>
      </c>
      <c r="G463" s="3" t="s">
        <v>693</v>
      </c>
    </row>
    <row r="464" ht="15.75" customHeight="1">
      <c r="A464" s="1">
        <v>462.0</v>
      </c>
      <c r="B464" s="3" t="s">
        <v>694</v>
      </c>
      <c r="C464" s="3" t="s">
        <v>456</v>
      </c>
      <c r="D464" s="3" t="s">
        <v>457</v>
      </c>
      <c r="E464" s="3" t="s">
        <v>695</v>
      </c>
      <c r="F464" s="3">
        <v>5.0</v>
      </c>
      <c r="G464" s="3" t="s">
        <v>696</v>
      </c>
    </row>
    <row r="465" ht="15.75" customHeight="1">
      <c r="A465" s="1">
        <v>463.0</v>
      </c>
      <c r="B465" s="3" t="s">
        <v>694</v>
      </c>
      <c r="C465" s="3" t="s">
        <v>456</v>
      </c>
      <c r="D465" s="3" t="s">
        <v>457</v>
      </c>
      <c r="E465" s="3" t="s">
        <v>695</v>
      </c>
      <c r="F465" s="3">
        <v>5.0</v>
      </c>
      <c r="G465" s="3" t="s">
        <v>697</v>
      </c>
    </row>
    <row r="466" ht="15.75" customHeight="1">
      <c r="A466" s="1">
        <v>464.0</v>
      </c>
      <c r="B466" s="3" t="s">
        <v>694</v>
      </c>
      <c r="C466" s="3" t="s">
        <v>456</v>
      </c>
      <c r="D466" s="3" t="s">
        <v>457</v>
      </c>
      <c r="E466" s="3" t="s">
        <v>695</v>
      </c>
      <c r="F466" s="3">
        <v>5.0</v>
      </c>
      <c r="G466" s="3" t="s">
        <v>698</v>
      </c>
    </row>
    <row r="467" ht="15.75" customHeight="1">
      <c r="A467" s="1">
        <v>465.0</v>
      </c>
      <c r="B467" s="3" t="s">
        <v>694</v>
      </c>
      <c r="C467" s="3" t="s">
        <v>456</v>
      </c>
      <c r="D467" s="3" t="s">
        <v>457</v>
      </c>
      <c r="E467" s="3" t="s">
        <v>695</v>
      </c>
      <c r="F467" s="3">
        <v>5.0</v>
      </c>
      <c r="G467" s="3" t="s">
        <v>699</v>
      </c>
    </row>
    <row r="468" ht="15.75" customHeight="1">
      <c r="A468" s="1">
        <v>466.0</v>
      </c>
      <c r="B468" s="3" t="s">
        <v>694</v>
      </c>
      <c r="C468" s="3" t="s">
        <v>456</v>
      </c>
      <c r="D468" s="3" t="s">
        <v>457</v>
      </c>
      <c r="E468" s="3" t="s">
        <v>695</v>
      </c>
      <c r="F468" s="3">
        <v>5.0</v>
      </c>
      <c r="G468" s="3" t="s">
        <v>700</v>
      </c>
    </row>
    <row r="469" ht="15.75" customHeight="1">
      <c r="A469" s="1">
        <v>467.0</v>
      </c>
      <c r="B469" s="3" t="s">
        <v>371</v>
      </c>
      <c r="C469" s="3" t="s">
        <v>296</v>
      </c>
      <c r="D469" s="3" t="s">
        <v>350</v>
      </c>
      <c r="E469" s="3" t="s">
        <v>372</v>
      </c>
      <c r="F469" s="3">
        <v>5.0</v>
      </c>
      <c r="G469" s="3" t="s">
        <v>373</v>
      </c>
    </row>
    <row r="470" ht="15.75" customHeight="1">
      <c r="A470" s="1">
        <v>468.0</v>
      </c>
      <c r="B470" s="3" t="s">
        <v>371</v>
      </c>
      <c r="C470" s="3" t="s">
        <v>296</v>
      </c>
      <c r="D470" s="3" t="s">
        <v>350</v>
      </c>
      <c r="E470" s="3" t="s">
        <v>372</v>
      </c>
      <c r="F470" s="3">
        <v>1.0</v>
      </c>
      <c r="G470" s="3" t="s">
        <v>374</v>
      </c>
    </row>
    <row r="471" ht="15.75" customHeight="1">
      <c r="A471" s="1">
        <v>469.0</v>
      </c>
      <c r="B471" s="3" t="s">
        <v>371</v>
      </c>
      <c r="C471" s="3" t="s">
        <v>296</v>
      </c>
      <c r="D471" s="3" t="s">
        <v>350</v>
      </c>
      <c r="E471" s="3" t="s">
        <v>372</v>
      </c>
      <c r="F471" s="3">
        <v>1.0</v>
      </c>
      <c r="G471" s="3" t="s">
        <v>375</v>
      </c>
    </row>
    <row r="472" ht="15.75" customHeight="1">
      <c r="A472" s="1">
        <v>470.0</v>
      </c>
      <c r="B472" s="3" t="s">
        <v>371</v>
      </c>
      <c r="C472" s="3" t="s">
        <v>296</v>
      </c>
      <c r="D472" s="3" t="s">
        <v>350</v>
      </c>
      <c r="E472" s="3" t="s">
        <v>372</v>
      </c>
      <c r="F472" s="3">
        <v>5.0</v>
      </c>
      <c r="G472" s="3" t="s">
        <v>376</v>
      </c>
    </row>
    <row r="473" ht="15.75" customHeight="1">
      <c r="A473" s="1">
        <v>471.0</v>
      </c>
      <c r="B473" s="3" t="s">
        <v>371</v>
      </c>
      <c r="C473" s="3" t="s">
        <v>296</v>
      </c>
      <c r="D473" s="3" t="s">
        <v>350</v>
      </c>
      <c r="E473" s="3" t="s">
        <v>372</v>
      </c>
      <c r="F473" s="3">
        <v>5.0</v>
      </c>
      <c r="G473" s="3" t="s">
        <v>377</v>
      </c>
    </row>
    <row r="474" ht="15.75" customHeight="1">
      <c r="A474" s="1">
        <v>472.0</v>
      </c>
      <c r="B474" s="3" t="s">
        <v>427</v>
      </c>
      <c r="C474" s="3" t="s">
        <v>701</v>
      </c>
      <c r="D474" s="3" t="s">
        <v>457</v>
      </c>
      <c r="E474" s="3" t="s">
        <v>702</v>
      </c>
      <c r="F474" s="3">
        <v>1.0</v>
      </c>
      <c r="G474" s="3" t="s">
        <v>703</v>
      </c>
    </row>
    <row r="475" ht="15.75" customHeight="1">
      <c r="A475" s="1">
        <v>473.0</v>
      </c>
      <c r="B475" s="3" t="s">
        <v>427</v>
      </c>
      <c r="C475" s="3" t="s">
        <v>701</v>
      </c>
      <c r="D475" s="3" t="s">
        <v>457</v>
      </c>
      <c r="E475" s="3" t="s">
        <v>702</v>
      </c>
      <c r="F475" s="3">
        <v>1.0</v>
      </c>
      <c r="G475" s="3" t="s">
        <v>704</v>
      </c>
    </row>
    <row r="476" ht="15.75" customHeight="1">
      <c r="A476" s="1">
        <v>474.0</v>
      </c>
      <c r="B476" s="3" t="s">
        <v>427</v>
      </c>
      <c r="C476" s="3" t="s">
        <v>701</v>
      </c>
      <c r="D476" s="3" t="s">
        <v>457</v>
      </c>
      <c r="E476" s="3" t="s">
        <v>702</v>
      </c>
      <c r="F476" s="3">
        <v>5.0</v>
      </c>
      <c r="G476" s="3" t="s">
        <v>705</v>
      </c>
    </row>
    <row r="477" ht="15.75" customHeight="1">
      <c r="A477" s="1">
        <v>475.0</v>
      </c>
      <c r="B477" s="3" t="s">
        <v>427</v>
      </c>
      <c r="C477" s="3" t="s">
        <v>701</v>
      </c>
      <c r="D477" s="3" t="s">
        <v>457</v>
      </c>
      <c r="E477" s="3" t="s">
        <v>702</v>
      </c>
      <c r="F477" s="3">
        <v>5.0</v>
      </c>
      <c r="G477" s="3" t="s">
        <v>706</v>
      </c>
    </row>
    <row r="478" ht="15.75" customHeight="1">
      <c r="A478" s="1">
        <v>476.0</v>
      </c>
      <c r="B478" s="3" t="s">
        <v>427</v>
      </c>
      <c r="C478" s="3" t="s">
        <v>701</v>
      </c>
      <c r="D478" s="3" t="s">
        <v>457</v>
      </c>
      <c r="E478" s="3" t="s">
        <v>702</v>
      </c>
      <c r="F478" s="3">
        <v>5.0</v>
      </c>
      <c r="G478" s="3" t="s">
        <v>707</v>
      </c>
    </row>
    <row r="479" ht="15.75" customHeight="1">
      <c r="A479" s="1">
        <v>477.0</v>
      </c>
      <c r="B479" s="3" t="s">
        <v>349</v>
      </c>
      <c r="C479" s="3" t="s">
        <v>296</v>
      </c>
      <c r="D479" s="3" t="s">
        <v>350</v>
      </c>
      <c r="E479" s="3" t="s">
        <v>351</v>
      </c>
      <c r="F479" s="3">
        <v>5.0</v>
      </c>
      <c r="G479" s="3" t="s">
        <v>352</v>
      </c>
    </row>
    <row r="480" ht="15.75" customHeight="1">
      <c r="A480" s="1">
        <v>478.0</v>
      </c>
      <c r="B480" s="3" t="s">
        <v>349</v>
      </c>
      <c r="C480" s="3" t="s">
        <v>296</v>
      </c>
      <c r="D480" s="3" t="s">
        <v>350</v>
      </c>
      <c r="E480" s="3" t="s">
        <v>351</v>
      </c>
      <c r="F480" s="3">
        <v>5.0</v>
      </c>
      <c r="G480" s="3" t="s">
        <v>353</v>
      </c>
    </row>
    <row r="481" ht="15.75" customHeight="1">
      <c r="A481" s="1">
        <v>479.0</v>
      </c>
      <c r="B481" s="3" t="s">
        <v>349</v>
      </c>
      <c r="C481" s="3" t="s">
        <v>296</v>
      </c>
      <c r="D481" s="3" t="s">
        <v>350</v>
      </c>
      <c r="E481" s="3" t="s">
        <v>351</v>
      </c>
      <c r="F481" s="3">
        <v>5.0</v>
      </c>
      <c r="G481" s="3" t="s">
        <v>354</v>
      </c>
    </row>
    <row r="482" ht="15.75" customHeight="1">
      <c r="A482" s="1">
        <v>480.0</v>
      </c>
      <c r="B482" s="3" t="s">
        <v>349</v>
      </c>
      <c r="C482" s="3" t="s">
        <v>296</v>
      </c>
      <c r="D482" s="3" t="s">
        <v>350</v>
      </c>
      <c r="E482" s="3" t="s">
        <v>351</v>
      </c>
      <c r="F482" s="3">
        <v>5.0</v>
      </c>
      <c r="G482" s="3" t="s">
        <v>355</v>
      </c>
    </row>
    <row r="483" ht="15.75" customHeight="1">
      <c r="A483" s="1">
        <v>481.0</v>
      </c>
      <c r="B483" s="3" t="s">
        <v>349</v>
      </c>
      <c r="C483" s="3" t="s">
        <v>296</v>
      </c>
      <c r="D483" s="3" t="s">
        <v>350</v>
      </c>
      <c r="E483" s="3" t="s">
        <v>351</v>
      </c>
      <c r="F483" s="3">
        <v>5.0</v>
      </c>
      <c r="G483" s="3" t="s">
        <v>356</v>
      </c>
    </row>
    <row r="484" ht="15.75" customHeight="1">
      <c r="A484" s="1">
        <v>482.0</v>
      </c>
      <c r="B484" s="3" t="s">
        <v>708</v>
      </c>
      <c r="C484" s="3" t="s">
        <v>456</v>
      </c>
      <c r="D484" s="3" t="s">
        <v>457</v>
      </c>
      <c r="E484" s="3" t="s">
        <v>709</v>
      </c>
      <c r="F484" s="3">
        <v>5.0</v>
      </c>
      <c r="G484" s="3" t="s">
        <v>710</v>
      </c>
    </row>
    <row r="485" ht="15.75" customHeight="1">
      <c r="A485" s="1">
        <v>483.0</v>
      </c>
      <c r="B485" s="3" t="s">
        <v>708</v>
      </c>
      <c r="C485" s="3" t="s">
        <v>456</v>
      </c>
      <c r="D485" s="3" t="s">
        <v>457</v>
      </c>
      <c r="E485" s="3" t="s">
        <v>709</v>
      </c>
      <c r="F485" s="3">
        <v>1.0</v>
      </c>
      <c r="G485" s="3" t="s">
        <v>711</v>
      </c>
    </row>
    <row r="486" ht="15.75" customHeight="1">
      <c r="A486" s="1">
        <v>484.0</v>
      </c>
      <c r="B486" s="3" t="s">
        <v>708</v>
      </c>
      <c r="C486" s="3" t="s">
        <v>456</v>
      </c>
      <c r="D486" s="3" t="s">
        <v>457</v>
      </c>
      <c r="E486" s="3" t="s">
        <v>709</v>
      </c>
      <c r="F486" s="3">
        <v>3.0</v>
      </c>
      <c r="G486" s="3" t="s">
        <v>712</v>
      </c>
    </row>
    <row r="487" ht="15.75" customHeight="1">
      <c r="A487" s="1">
        <v>485.0</v>
      </c>
      <c r="B487" s="3" t="s">
        <v>713</v>
      </c>
      <c r="C487" s="3" t="s">
        <v>660</v>
      </c>
      <c r="D487" s="3" t="s">
        <v>457</v>
      </c>
      <c r="E487" s="3" t="s">
        <v>661</v>
      </c>
      <c r="F487" s="3">
        <v>4.0</v>
      </c>
      <c r="G487" s="3" t="s">
        <v>714</v>
      </c>
    </row>
    <row r="488" ht="15.75" customHeight="1">
      <c r="A488" s="1">
        <v>486.0</v>
      </c>
      <c r="B488" s="3" t="s">
        <v>713</v>
      </c>
      <c r="C488" s="3" t="s">
        <v>660</v>
      </c>
      <c r="D488" s="3" t="s">
        <v>457</v>
      </c>
      <c r="E488" s="3" t="s">
        <v>661</v>
      </c>
      <c r="F488" s="3">
        <v>4.0</v>
      </c>
      <c r="G488" s="3" t="s">
        <v>715</v>
      </c>
    </row>
    <row r="489" ht="15.75" customHeight="1">
      <c r="A489" s="1">
        <v>487.0</v>
      </c>
      <c r="B489" s="3" t="s">
        <v>716</v>
      </c>
      <c r="C489" s="3" t="s">
        <v>649</v>
      </c>
      <c r="D489" s="3" t="s">
        <v>457</v>
      </c>
      <c r="E489" s="3" t="s">
        <v>717</v>
      </c>
      <c r="F489" s="3">
        <v>5.0</v>
      </c>
      <c r="G489" s="3" t="s">
        <v>718</v>
      </c>
    </row>
    <row r="490" ht="15.75" customHeight="1">
      <c r="A490" s="1">
        <v>488.0</v>
      </c>
      <c r="B490" s="3" t="s">
        <v>716</v>
      </c>
      <c r="C490" s="3" t="s">
        <v>649</v>
      </c>
      <c r="D490" s="3" t="s">
        <v>457</v>
      </c>
      <c r="E490" s="3" t="s">
        <v>717</v>
      </c>
      <c r="F490" s="3">
        <v>5.0</v>
      </c>
      <c r="G490" s="3" t="s">
        <v>719</v>
      </c>
    </row>
    <row r="491" ht="15.75" customHeight="1">
      <c r="A491" s="1">
        <v>489.0</v>
      </c>
      <c r="B491" s="3" t="s">
        <v>716</v>
      </c>
      <c r="C491" s="3" t="s">
        <v>649</v>
      </c>
      <c r="D491" s="3" t="s">
        <v>457</v>
      </c>
      <c r="E491" s="3" t="s">
        <v>717</v>
      </c>
      <c r="F491" s="3">
        <v>5.0</v>
      </c>
      <c r="G491" s="3" t="s">
        <v>720</v>
      </c>
    </row>
    <row r="492" ht="15.75" customHeight="1">
      <c r="A492" s="1">
        <v>490.0</v>
      </c>
      <c r="B492" s="3" t="s">
        <v>716</v>
      </c>
      <c r="C492" s="3" t="s">
        <v>649</v>
      </c>
      <c r="D492" s="3" t="s">
        <v>457</v>
      </c>
      <c r="E492" s="3" t="s">
        <v>717</v>
      </c>
      <c r="F492" s="3">
        <v>5.0</v>
      </c>
      <c r="G492" s="3" t="s">
        <v>721</v>
      </c>
    </row>
    <row r="493" ht="15.75" customHeight="1">
      <c r="A493" s="1">
        <v>491.0</v>
      </c>
      <c r="B493" s="3" t="s">
        <v>716</v>
      </c>
      <c r="C493" s="3" t="s">
        <v>649</v>
      </c>
      <c r="D493" s="3" t="s">
        <v>457</v>
      </c>
      <c r="E493" s="3" t="s">
        <v>717</v>
      </c>
      <c r="F493" s="3">
        <v>5.0</v>
      </c>
      <c r="G493" s="3" t="s">
        <v>722</v>
      </c>
    </row>
    <row r="494" ht="15.75" customHeight="1">
      <c r="A494" s="1">
        <v>492.0</v>
      </c>
      <c r="B494" s="3" t="s">
        <v>345</v>
      </c>
      <c r="C494" s="3" t="s">
        <v>346</v>
      </c>
      <c r="D494" s="3" t="s">
        <v>297</v>
      </c>
      <c r="E494" s="3" t="s">
        <v>347</v>
      </c>
      <c r="F494" s="3">
        <v>5.0</v>
      </c>
      <c r="G494" s="3" t="s">
        <v>348</v>
      </c>
    </row>
    <row r="495" ht="15.75" customHeight="1">
      <c r="A495" s="1">
        <v>493.0</v>
      </c>
      <c r="B495" s="3" t="s">
        <v>723</v>
      </c>
      <c r="C495" s="3" t="s">
        <v>724</v>
      </c>
      <c r="D495" s="3" t="s">
        <v>725</v>
      </c>
      <c r="E495" s="3" t="s">
        <v>726</v>
      </c>
      <c r="F495" s="3">
        <v>1.0</v>
      </c>
      <c r="G495" s="3" t="s">
        <v>727</v>
      </c>
    </row>
    <row r="496" ht="15.75" customHeight="1">
      <c r="A496" s="1">
        <v>494.0</v>
      </c>
      <c r="B496" s="3" t="s">
        <v>723</v>
      </c>
      <c r="C496" s="3" t="s">
        <v>724</v>
      </c>
      <c r="D496" s="3" t="s">
        <v>725</v>
      </c>
      <c r="E496" s="3" t="s">
        <v>726</v>
      </c>
      <c r="F496" s="3">
        <v>1.0</v>
      </c>
      <c r="G496" s="3" t="s">
        <v>728</v>
      </c>
    </row>
    <row r="497" ht="15.75" customHeight="1">
      <c r="A497" s="1">
        <v>495.0</v>
      </c>
      <c r="B497" s="3" t="s">
        <v>723</v>
      </c>
      <c r="C497" s="3" t="s">
        <v>724</v>
      </c>
      <c r="D497" s="3" t="s">
        <v>725</v>
      </c>
      <c r="E497" s="3" t="s">
        <v>726</v>
      </c>
      <c r="F497" s="3">
        <v>5.0</v>
      </c>
      <c r="G497" s="3" t="s">
        <v>729</v>
      </c>
    </row>
    <row r="498" ht="15.75" customHeight="1">
      <c r="A498" s="1">
        <v>496.0</v>
      </c>
      <c r="B498" s="3" t="s">
        <v>730</v>
      </c>
      <c r="C498" s="3" t="s">
        <v>724</v>
      </c>
      <c r="D498" s="3" t="s">
        <v>725</v>
      </c>
      <c r="E498" s="3" t="s">
        <v>731</v>
      </c>
      <c r="F498" s="3">
        <v>4.0</v>
      </c>
      <c r="G498" s="3" t="s">
        <v>732</v>
      </c>
    </row>
    <row r="499" ht="15.75" customHeight="1">
      <c r="A499" s="1">
        <v>497.0</v>
      </c>
      <c r="B499" s="3" t="s">
        <v>733</v>
      </c>
      <c r="C499" s="3" t="s">
        <v>724</v>
      </c>
      <c r="D499" s="3" t="s">
        <v>725</v>
      </c>
      <c r="E499" s="3" t="s">
        <v>734</v>
      </c>
      <c r="F499" s="3">
        <v>5.0</v>
      </c>
      <c r="G499" s="3" t="s">
        <v>735</v>
      </c>
    </row>
    <row r="500" ht="15.75" customHeight="1">
      <c r="A500" s="1">
        <v>498.0</v>
      </c>
      <c r="B500" s="3" t="s">
        <v>733</v>
      </c>
      <c r="C500" s="3" t="s">
        <v>724</v>
      </c>
      <c r="D500" s="3" t="s">
        <v>725</v>
      </c>
      <c r="E500" s="3" t="s">
        <v>734</v>
      </c>
      <c r="F500" s="3">
        <v>5.0</v>
      </c>
      <c r="G500" s="3" t="s">
        <v>736</v>
      </c>
    </row>
    <row r="501" ht="15.75" customHeight="1">
      <c r="A501" s="1">
        <v>499.0</v>
      </c>
      <c r="B501" s="3" t="s">
        <v>733</v>
      </c>
      <c r="C501" s="3" t="s">
        <v>724</v>
      </c>
      <c r="D501" s="3" t="s">
        <v>725</v>
      </c>
      <c r="E501" s="3" t="s">
        <v>734</v>
      </c>
      <c r="F501" s="3">
        <v>5.0</v>
      </c>
      <c r="G501" s="3" t="s">
        <v>737</v>
      </c>
    </row>
    <row r="502" ht="15.75" customHeight="1">
      <c r="A502" s="1">
        <v>500.0</v>
      </c>
      <c r="B502" s="3" t="s">
        <v>733</v>
      </c>
      <c r="C502" s="3" t="s">
        <v>724</v>
      </c>
      <c r="D502" s="3" t="s">
        <v>725</v>
      </c>
      <c r="E502" s="3" t="s">
        <v>734</v>
      </c>
      <c r="F502" s="3">
        <v>5.0</v>
      </c>
      <c r="G502" s="3" t="s">
        <v>738</v>
      </c>
    </row>
    <row r="503" ht="15.75" customHeight="1">
      <c r="A503" s="1">
        <v>501.0</v>
      </c>
      <c r="B503" s="3" t="s">
        <v>739</v>
      </c>
      <c r="C503" s="3" t="s">
        <v>724</v>
      </c>
      <c r="D503" s="3" t="s">
        <v>725</v>
      </c>
      <c r="E503" s="3" t="s">
        <v>740</v>
      </c>
      <c r="F503" s="3">
        <v>1.0</v>
      </c>
      <c r="G503" s="3" t="s">
        <v>741</v>
      </c>
    </row>
    <row r="504" ht="15.75" customHeight="1">
      <c r="A504" s="1">
        <v>502.0</v>
      </c>
      <c r="B504" s="3" t="s">
        <v>739</v>
      </c>
      <c r="C504" s="3" t="s">
        <v>724</v>
      </c>
      <c r="D504" s="3" t="s">
        <v>725</v>
      </c>
      <c r="E504" s="3" t="s">
        <v>740</v>
      </c>
      <c r="F504" s="3">
        <v>4.0</v>
      </c>
      <c r="G504" s="3" t="s">
        <v>742</v>
      </c>
    </row>
    <row r="505" ht="15.75" customHeight="1">
      <c r="A505" s="1">
        <v>503.0</v>
      </c>
      <c r="B505" s="3" t="s">
        <v>739</v>
      </c>
      <c r="C505" s="3" t="s">
        <v>724</v>
      </c>
      <c r="D505" s="3" t="s">
        <v>725</v>
      </c>
      <c r="E505" s="3" t="s">
        <v>740</v>
      </c>
      <c r="F505" s="3">
        <v>5.0</v>
      </c>
      <c r="G505" s="3" t="s">
        <v>743</v>
      </c>
    </row>
    <row r="506" ht="15.75" customHeight="1">
      <c r="A506" s="1">
        <v>504.0</v>
      </c>
      <c r="B506" s="3" t="s">
        <v>739</v>
      </c>
      <c r="C506" s="3" t="s">
        <v>724</v>
      </c>
      <c r="D506" s="3" t="s">
        <v>725</v>
      </c>
      <c r="E506" s="3" t="s">
        <v>740</v>
      </c>
      <c r="F506" s="3">
        <v>3.0</v>
      </c>
      <c r="G506" s="3" t="s">
        <v>744</v>
      </c>
    </row>
    <row r="507" ht="15.75" customHeight="1">
      <c r="A507" s="1">
        <v>505.0</v>
      </c>
      <c r="B507" s="3" t="s">
        <v>739</v>
      </c>
      <c r="C507" s="3" t="s">
        <v>724</v>
      </c>
      <c r="D507" s="3" t="s">
        <v>725</v>
      </c>
      <c r="E507" s="3" t="s">
        <v>740</v>
      </c>
      <c r="F507" s="3">
        <v>5.0</v>
      </c>
      <c r="G507" s="3" t="s">
        <v>745</v>
      </c>
    </row>
    <row r="508" ht="15.75" customHeight="1">
      <c r="A508" s="1">
        <v>506.0</v>
      </c>
      <c r="B508" s="3" t="s">
        <v>746</v>
      </c>
      <c r="C508" s="3" t="s">
        <v>724</v>
      </c>
      <c r="D508" s="3" t="s">
        <v>725</v>
      </c>
      <c r="E508" s="3" t="s">
        <v>747</v>
      </c>
      <c r="F508" s="3">
        <v>5.0</v>
      </c>
      <c r="G508" s="3" t="s">
        <v>748</v>
      </c>
    </row>
    <row r="509" ht="15.75" customHeight="1">
      <c r="A509" s="1">
        <v>507.0</v>
      </c>
      <c r="B509" s="3" t="s">
        <v>746</v>
      </c>
      <c r="C509" s="3" t="s">
        <v>724</v>
      </c>
      <c r="D509" s="3" t="s">
        <v>725</v>
      </c>
      <c r="E509" s="3" t="s">
        <v>747</v>
      </c>
      <c r="F509" s="3">
        <v>5.0</v>
      </c>
      <c r="G509" s="3" t="s">
        <v>749</v>
      </c>
    </row>
    <row r="510" ht="15.75" customHeight="1">
      <c r="A510" s="1">
        <v>508.0</v>
      </c>
      <c r="B510" s="3" t="s">
        <v>746</v>
      </c>
      <c r="C510" s="3" t="s">
        <v>724</v>
      </c>
      <c r="D510" s="3" t="s">
        <v>725</v>
      </c>
      <c r="E510" s="3" t="s">
        <v>747</v>
      </c>
      <c r="F510" s="3">
        <v>5.0</v>
      </c>
      <c r="G510" s="3" t="s">
        <v>750</v>
      </c>
    </row>
    <row r="511" ht="15.75" customHeight="1">
      <c r="A511" s="1">
        <v>509.0</v>
      </c>
      <c r="B511" s="3" t="s">
        <v>746</v>
      </c>
      <c r="C511" s="3" t="s">
        <v>724</v>
      </c>
      <c r="D511" s="3" t="s">
        <v>725</v>
      </c>
      <c r="E511" s="3" t="s">
        <v>747</v>
      </c>
      <c r="F511" s="3">
        <v>5.0</v>
      </c>
      <c r="G511" s="3" t="s">
        <v>751</v>
      </c>
    </row>
    <row r="512" ht="15.75" customHeight="1">
      <c r="A512" s="1">
        <v>510.0</v>
      </c>
      <c r="B512" s="3" t="s">
        <v>746</v>
      </c>
      <c r="C512" s="3" t="s">
        <v>724</v>
      </c>
      <c r="D512" s="3" t="s">
        <v>725</v>
      </c>
      <c r="E512" s="3" t="s">
        <v>747</v>
      </c>
      <c r="F512" s="3">
        <v>5.0</v>
      </c>
      <c r="G512" s="3" t="s">
        <v>752</v>
      </c>
    </row>
    <row r="513" ht="15.75" customHeight="1">
      <c r="A513" s="1">
        <v>511.0</v>
      </c>
      <c r="B513" s="3" t="s">
        <v>753</v>
      </c>
      <c r="C513" s="3" t="s">
        <v>724</v>
      </c>
      <c r="D513" s="3" t="s">
        <v>725</v>
      </c>
      <c r="E513" s="3" t="s">
        <v>754</v>
      </c>
      <c r="F513" s="3">
        <v>5.0</v>
      </c>
      <c r="G513" s="3" t="s">
        <v>755</v>
      </c>
    </row>
    <row r="514" ht="15.75" customHeight="1">
      <c r="A514" s="1">
        <v>512.0</v>
      </c>
      <c r="B514" s="3" t="s">
        <v>753</v>
      </c>
      <c r="C514" s="3" t="s">
        <v>724</v>
      </c>
      <c r="D514" s="3" t="s">
        <v>725</v>
      </c>
      <c r="E514" s="3" t="s">
        <v>754</v>
      </c>
      <c r="F514" s="3">
        <v>5.0</v>
      </c>
      <c r="G514" s="3" t="s">
        <v>756</v>
      </c>
    </row>
    <row r="515" ht="15.75" customHeight="1">
      <c r="A515" s="1">
        <v>513.0</v>
      </c>
      <c r="B515" s="3" t="s">
        <v>753</v>
      </c>
      <c r="C515" s="3" t="s">
        <v>724</v>
      </c>
      <c r="D515" s="3" t="s">
        <v>725</v>
      </c>
      <c r="E515" s="3" t="s">
        <v>754</v>
      </c>
      <c r="F515" s="3">
        <v>5.0</v>
      </c>
      <c r="G515" s="3" t="s">
        <v>757</v>
      </c>
    </row>
    <row r="516" ht="15.75" customHeight="1">
      <c r="A516" s="1">
        <v>514.0</v>
      </c>
      <c r="B516" s="3" t="s">
        <v>753</v>
      </c>
      <c r="C516" s="3" t="s">
        <v>724</v>
      </c>
      <c r="D516" s="3" t="s">
        <v>725</v>
      </c>
      <c r="E516" s="3" t="s">
        <v>754</v>
      </c>
      <c r="F516" s="3">
        <v>1.0</v>
      </c>
      <c r="G516" s="3" t="s">
        <v>758</v>
      </c>
    </row>
    <row r="517" ht="15.75" customHeight="1">
      <c r="A517" s="1">
        <v>515.0</v>
      </c>
      <c r="B517" s="3" t="s">
        <v>753</v>
      </c>
      <c r="C517" s="3" t="s">
        <v>724</v>
      </c>
      <c r="D517" s="3" t="s">
        <v>725</v>
      </c>
      <c r="E517" s="3" t="s">
        <v>754</v>
      </c>
      <c r="F517" s="3">
        <v>5.0</v>
      </c>
      <c r="G517" s="3" t="s">
        <v>759</v>
      </c>
    </row>
    <row r="518" ht="15.75" customHeight="1">
      <c r="A518" s="1">
        <v>516.0</v>
      </c>
      <c r="B518" s="3" t="s">
        <v>760</v>
      </c>
      <c r="C518" s="3" t="s">
        <v>724</v>
      </c>
      <c r="D518" s="3" t="s">
        <v>725</v>
      </c>
      <c r="E518" s="3" t="s">
        <v>761</v>
      </c>
      <c r="F518" s="3">
        <v>1.0</v>
      </c>
      <c r="G518" s="3" t="s">
        <v>762</v>
      </c>
    </row>
    <row r="519" ht="15.75" customHeight="1">
      <c r="A519" s="1">
        <v>517.0</v>
      </c>
      <c r="B519" s="3" t="s">
        <v>760</v>
      </c>
      <c r="C519" s="3" t="s">
        <v>724</v>
      </c>
      <c r="D519" s="3" t="s">
        <v>725</v>
      </c>
      <c r="E519" s="3" t="s">
        <v>761</v>
      </c>
      <c r="F519" s="3">
        <v>1.0</v>
      </c>
      <c r="G519" s="3" t="s">
        <v>763</v>
      </c>
    </row>
    <row r="520" ht="15.75" customHeight="1">
      <c r="A520" s="1">
        <v>518.0</v>
      </c>
      <c r="B520" s="3" t="s">
        <v>760</v>
      </c>
      <c r="C520" s="3" t="s">
        <v>724</v>
      </c>
      <c r="D520" s="3" t="s">
        <v>725</v>
      </c>
      <c r="E520" s="3" t="s">
        <v>761</v>
      </c>
      <c r="F520" s="3">
        <v>5.0</v>
      </c>
      <c r="G520" s="3" t="s">
        <v>764</v>
      </c>
    </row>
    <row r="521" ht="15.75" customHeight="1">
      <c r="A521" s="1">
        <v>519.0</v>
      </c>
      <c r="B521" s="3" t="s">
        <v>760</v>
      </c>
      <c r="C521" s="3" t="s">
        <v>724</v>
      </c>
      <c r="D521" s="3" t="s">
        <v>725</v>
      </c>
      <c r="E521" s="3" t="s">
        <v>761</v>
      </c>
      <c r="F521" s="3">
        <v>5.0</v>
      </c>
      <c r="G521" s="3" t="s">
        <v>765</v>
      </c>
    </row>
    <row r="522" ht="15.75" customHeight="1">
      <c r="A522" s="1">
        <v>520.0</v>
      </c>
      <c r="B522" s="3" t="s">
        <v>766</v>
      </c>
      <c r="C522" s="3" t="s">
        <v>724</v>
      </c>
      <c r="D522" s="3" t="s">
        <v>725</v>
      </c>
      <c r="E522" s="3" t="s">
        <v>767</v>
      </c>
      <c r="F522" s="3">
        <v>1.0</v>
      </c>
      <c r="G522" s="3" t="s">
        <v>768</v>
      </c>
    </row>
    <row r="523" ht="15.75" customHeight="1">
      <c r="A523" s="1">
        <v>521.0</v>
      </c>
      <c r="B523" s="3" t="s">
        <v>766</v>
      </c>
      <c r="C523" s="3" t="s">
        <v>724</v>
      </c>
      <c r="D523" s="3" t="s">
        <v>725</v>
      </c>
      <c r="E523" s="3" t="s">
        <v>767</v>
      </c>
      <c r="F523" s="3">
        <v>1.0</v>
      </c>
      <c r="G523" s="3" t="s">
        <v>769</v>
      </c>
    </row>
    <row r="524" ht="15.75" customHeight="1">
      <c r="A524" s="1">
        <v>522.0</v>
      </c>
      <c r="B524" s="3" t="s">
        <v>766</v>
      </c>
      <c r="C524" s="3" t="s">
        <v>724</v>
      </c>
      <c r="D524" s="3" t="s">
        <v>725</v>
      </c>
      <c r="E524" s="3" t="s">
        <v>767</v>
      </c>
      <c r="F524" s="3">
        <v>5.0</v>
      </c>
      <c r="G524" s="3" t="s">
        <v>770</v>
      </c>
    </row>
    <row r="525" ht="15.75" customHeight="1">
      <c r="A525" s="1">
        <v>523.0</v>
      </c>
      <c r="B525" s="3" t="s">
        <v>766</v>
      </c>
      <c r="C525" s="3" t="s">
        <v>724</v>
      </c>
      <c r="D525" s="3" t="s">
        <v>725</v>
      </c>
      <c r="E525" s="3" t="s">
        <v>767</v>
      </c>
      <c r="F525" s="3">
        <v>1.0</v>
      </c>
      <c r="G525" s="3" t="s">
        <v>771</v>
      </c>
    </row>
    <row r="526" ht="15.75" customHeight="1">
      <c r="A526" s="1">
        <v>524.0</v>
      </c>
      <c r="B526" s="3" t="s">
        <v>772</v>
      </c>
      <c r="C526" s="3" t="s">
        <v>724</v>
      </c>
      <c r="D526" s="3" t="s">
        <v>725</v>
      </c>
      <c r="E526" s="3" t="s">
        <v>773</v>
      </c>
      <c r="F526" s="3">
        <v>5.0</v>
      </c>
      <c r="G526" s="3" t="s">
        <v>774</v>
      </c>
    </row>
    <row r="527" ht="15.75" customHeight="1">
      <c r="A527" s="1">
        <v>525.0</v>
      </c>
      <c r="B527" s="3" t="s">
        <v>772</v>
      </c>
      <c r="C527" s="3" t="s">
        <v>724</v>
      </c>
      <c r="D527" s="3" t="s">
        <v>725</v>
      </c>
      <c r="E527" s="3" t="s">
        <v>773</v>
      </c>
      <c r="F527" s="3">
        <v>1.0</v>
      </c>
      <c r="G527" s="3" t="s">
        <v>775</v>
      </c>
    </row>
    <row r="528" ht="15.75" customHeight="1">
      <c r="A528" s="1">
        <v>526.0</v>
      </c>
      <c r="B528" s="3" t="s">
        <v>772</v>
      </c>
      <c r="C528" s="3" t="s">
        <v>724</v>
      </c>
      <c r="D528" s="3" t="s">
        <v>725</v>
      </c>
      <c r="E528" s="3" t="s">
        <v>773</v>
      </c>
      <c r="F528" s="3">
        <v>5.0</v>
      </c>
      <c r="G528" s="3" t="s">
        <v>776</v>
      </c>
    </row>
    <row r="529" ht="15.75" customHeight="1">
      <c r="A529" s="1">
        <v>527.0</v>
      </c>
      <c r="B529" s="3" t="s">
        <v>772</v>
      </c>
      <c r="C529" s="3" t="s">
        <v>724</v>
      </c>
      <c r="D529" s="3" t="s">
        <v>725</v>
      </c>
      <c r="E529" s="3" t="s">
        <v>773</v>
      </c>
      <c r="F529" s="3">
        <v>1.0</v>
      </c>
      <c r="G529" s="3" t="s">
        <v>777</v>
      </c>
    </row>
    <row r="530" ht="15.75" customHeight="1">
      <c r="A530" s="1">
        <v>528.0</v>
      </c>
      <c r="B530" s="3" t="s">
        <v>772</v>
      </c>
      <c r="C530" s="3" t="s">
        <v>724</v>
      </c>
      <c r="D530" s="3" t="s">
        <v>725</v>
      </c>
      <c r="E530" s="3" t="s">
        <v>773</v>
      </c>
      <c r="F530" s="3">
        <v>5.0</v>
      </c>
      <c r="G530" s="3" t="s">
        <v>778</v>
      </c>
    </row>
    <row r="531" ht="15.75" customHeight="1">
      <c r="A531" s="1">
        <v>529.0</v>
      </c>
      <c r="B531" s="3" t="s">
        <v>779</v>
      </c>
      <c r="C531" s="3" t="s">
        <v>724</v>
      </c>
      <c r="D531" s="3" t="s">
        <v>725</v>
      </c>
      <c r="E531" s="3" t="s">
        <v>780</v>
      </c>
      <c r="F531" s="3">
        <v>3.0</v>
      </c>
      <c r="G531" s="3" t="s">
        <v>781</v>
      </c>
    </row>
    <row r="532" ht="15.75" customHeight="1">
      <c r="A532" s="1">
        <v>530.0</v>
      </c>
      <c r="B532" s="3" t="s">
        <v>779</v>
      </c>
      <c r="C532" s="3" t="s">
        <v>724</v>
      </c>
      <c r="D532" s="3" t="s">
        <v>725</v>
      </c>
      <c r="E532" s="3" t="s">
        <v>780</v>
      </c>
      <c r="F532" s="3">
        <v>5.0</v>
      </c>
      <c r="G532" s="3" t="s">
        <v>782</v>
      </c>
    </row>
    <row r="533" ht="15.75" customHeight="1">
      <c r="A533" s="1">
        <v>531.0</v>
      </c>
      <c r="B533" s="3" t="s">
        <v>779</v>
      </c>
      <c r="C533" s="3" t="s">
        <v>724</v>
      </c>
      <c r="D533" s="3" t="s">
        <v>725</v>
      </c>
      <c r="E533" s="3" t="s">
        <v>780</v>
      </c>
      <c r="F533" s="3">
        <v>1.0</v>
      </c>
      <c r="G533" s="3" t="s">
        <v>783</v>
      </c>
    </row>
    <row r="534" ht="15.75" customHeight="1">
      <c r="A534" s="1">
        <v>532.0</v>
      </c>
      <c r="B534" s="3" t="s">
        <v>779</v>
      </c>
      <c r="C534" s="3" t="s">
        <v>724</v>
      </c>
      <c r="D534" s="3" t="s">
        <v>725</v>
      </c>
      <c r="E534" s="3" t="s">
        <v>780</v>
      </c>
      <c r="F534" s="3">
        <v>5.0</v>
      </c>
      <c r="G534" s="3" t="s">
        <v>784</v>
      </c>
    </row>
    <row r="535" ht="15.75" customHeight="1">
      <c r="A535" s="1">
        <v>533.0</v>
      </c>
      <c r="B535" s="3" t="s">
        <v>779</v>
      </c>
      <c r="C535" s="3" t="s">
        <v>724</v>
      </c>
      <c r="D535" s="3" t="s">
        <v>725</v>
      </c>
      <c r="E535" s="3" t="s">
        <v>780</v>
      </c>
      <c r="F535" s="3">
        <v>1.0</v>
      </c>
      <c r="G535" s="3" t="s">
        <v>785</v>
      </c>
    </row>
    <row r="536" ht="15.75" customHeight="1">
      <c r="A536" s="1">
        <v>534.0</v>
      </c>
      <c r="B536" s="3" t="s">
        <v>786</v>
      </c>
      <c r="C536" s="3" t="s">
        <v>724</v>
      </c>
      <c r="D536" s="3" t="s">
        <v>725</v>
      </c>
      <c r="E536" s="3" t="s">
        <v>787</v>
      </c>
      <c r="F536" s="3">
        <v>5.0</v>
      </c>
      <c r="G536" s="3" t="s">
        <v>788</v>
      </c>
    </row>
    <row r="537" ht="15.75" customHeight="1">
      <c r="A537" s="1">
        <v>535.0</v>
      </c>
      <c r="B537" s="3" t="s">
        <v>789</v>
      </c>
      <c r="C537" s="3" t="s">
        <v>724</v>
      </c>
      <c r="D537" s="3" t="s">
        <v>725</v>
      </c>
      <c r="E537" s="3" t="s">
        <v>790</v>
      </c>
      <c r="F537" s="3">
        <v>1.0</v>
      </c>
      <c r="G537" s="3" t="s">
        <v>791</v>
      </c>
    </row>
    <row r="538" ht="15.75" customHeight="1">
      <c r="A538" s="1">
        <v>536.0</v>
      </c>
      <c r="B538" s="3" t="s">
        <v>789</v>
      </c>
      <c r="C538" s="3" t="s">
        <v>724</v>
      </c>
      <c r="D538" s="3" t="s">
        <v>725</v>
      </c>
      <c r="E538" s="3" t="s">
        <v>790</v>
      </c>
      <c r="F538" s="3">
        <v>4.0</v>
      </c>
      <c r="G538" s="3" t="s">
        <v>792</v>
      </c>
    </row>
    <row r="539" ht="15.75" customHeight="1">
      <c r="A539" s="1">
        <v>537.0</v>
      </c>
      <c r="B539" s="3" t="s">
        <v>789</v>
      </c>
      <c r="C539" s="3" t="s">
        <v>724</v>
      </c>
      <c r="D539" s="3" t="s">
        <v>725</v>
      </c>
      <c r="E539" s="3" t="s">
        <v>790</v>
      </c>
      <c r="F539" s="3">
        <v>1.0</v>
      </c>
      <c r="G539" s="3" t="s">
        <v>793</v>
      </c>
    </row>
    <row r="540" ht="15.75" customHeight="1">
      <c r="A540" s="1">
        <v>538.0</v>
      </c>
      <c r="B540" s="3" t="s">
        <v>789</v>
      </c>
      <c r="C540" s="3" t="s">
        <v>724</v>
      </c>
      <c r="D540" s="3" t="s">
        <v>725</v>
      </c>
      <c r="E540" s="3" t="s">
        <v>790</v>
      </c>
      <c r="F540" s="3">
        <v>5.0</v>
      </c>
      <c r="G540" s="3" t="s">
        <v>794</v>
      </c>
    </row>
    <row r="541" ht="15.75" customHeight="1">
      <c r="A541" s="1">
        <v>539.0</v>
      </c>
      <c r="B541" s="3" t="s">
        <v>789</v>
      </c>
      <c r="C541" s="3" t="s">
        <v>724</v>
      </c>
      <c r="D541" s="3" t="s">
        <v>725</v>
      </c>
      <c r="E541" s="3" t="s">
        <v>790</v>
      </c>
      <c r="F541" s="3">
        <v>1.0</v>
      </c>
      <c r="G541" s="3" t="s">
        <v>795</v>
      </c>
    </row>
    <row r="542" ht="15.75" customHeight="1">
      <c r="A542" s="1">
        <v>540.0</v>
      </c>
      <c r="B542" s="3" t="s">
        <v>796</v>
      </c>
      <c r="C542" s="3" t="s">
        <v>797</v>
      </c>
      <c r="D542" s="3" t="s">
        <v>725</v>
      </c>
      <c r="E542" s="3" t="s">
        <v>798</v>
      </c>
      <c r="F542" s="3">
        <v>5.0</v>
      </c>
      <c r="G542" s="3" t="s">
        <v>799</v>
      </c>
    </row>
    <row r="543" ht="15.75" customHeight="1">
      <c r="A543" s="1">
        <v>541.0</v>
      </c>
      <c r="B543" s="3" t="s">
        <v>796</v>
      </c>
      <c r="C543" s="3" t="s">
        <v>797</v>
      </c>
      <c r="D543" s="3" t="s">
        <v>725</v>
      </c>
      <c r="E543" s="3" t="s">
        <v>798</v>
      </c>
      <c r="F543" s="3">
        <v>1.0</v>
      </c>
      <c r="G543" s="3" t="s">
        <v>800</v>
      </c>
    </row>
    <row r="544" ht="15.75" customHeight="1">
      <c r="A544" s="1">
        <v>542.0</v>
      </c>
      <c r="B544" s="3" t="s">
        <v>796</v>
      </c>
      <c r="C544" s="3" t="s">
        <v>797</v>
      </c>
      <c r="D544" s="3" t="s">
        <v>725</v>
      </c>
      <c r="E544" s="3" t="s">
        <v>798</v>
      </c>
      <c r="F544" s="3">
        <v>4.0</v>
      </c>
      <c r="G544" s="3" t="s">
        <v>801</v>
      </c>
    </row>
    <row r="545" ht="15.75" customHeight="1">
      <c r="A545" s="1">
        <v>543.0</v>
      </c>
      <c r="B545" s="3" t="s">
        <v>796</v>
      </c>
      <c r="C545" s="3" t="s">
        <v>797</v>
      </c>
      <c r="D545" s="3" t="s">
        <v>725</v>
      </c>
      <c r="E545" s="3" t="s">
        <v>798</v>
      </c>
      <c r="F545" s="3">
        <v>5.0</v>
      </c>
      <c r="G545" s="3" t="s">
        <v>802</v>
      </c>
    </row>
    <row r="546" ht="15.75" customHeight="1">
      <c r="A546" s="1">
        <v>544.0</v>
      </c>
      <c r="B546" s="3" t="s">
        <v>796</v>
      </c>
      <c r="C546" s="3" t="s">
        <v>797</v>
      </c>
      <c r="D546" s="3" t="s">
        <v>725</v>
      </c>
      <c r="E546" s="3" t="s">
        <v>798</v>
      </c>
      <c r="F546" s="3">
        <v>3.0</v>
      </c>
      <c r="G546" s="3" t="s">
        <v>803</v>
      </c>
    </row>
    <row r="547" ht="15.75" customHeight="1">
      <c r="A547" s="1">
        <v>545.0</v>
      </c>
      <c r="B547" s="3" t="s">
        <v>804</v>
      </c>
      <c r="C547" s="3" t="s">
        <v>724</v>
      </c>
      <c r="D547" s="3" t="s">
        <v>725</v>
      </c>
      <c r="E547" s="3" t="s">
        <v>805</v>
      </c>
      <c r="F547" s="3">
        <v>5.0</v>
      </c>
      <c r="G547" s="3" t="s">
        <v>806</v>
      </c>
    </row>
    <row r="548" ht="15.75" customHeight="1">
      <c r="A548" s="1">
        <v>546.0</v>
      </c>
      <c r="B548" s="3" t="s">
        <v>804</v>
      </c>
      <c r="C548" s="3" t="s">
        <v>724</v>
      </c>
      <c r="D548" s="3" t="s">
        <v>725</v>
      </c>
      <c r="E548" s="3" t="s">
        <v>805</v>
      </c>
      <c r="F548" s="3">
        <v>5.0</v>
      </c>
      <c r="G548" s="3" t="s">
        <v>807</v>
      </c>
    </row>
    <row r="549" ht="15.75" customHeight="1">
      <c r="A549" s="1">
        <v>547.0</v>
      </c>
      <c r="B549" s="3" t="s">
        <v>804</v>
      </c>
      <c r="C549" s="3" t="s">
        <v>724</v>
      </c>
      <c r="D549" s="3" t="s">
        <v>725</v>
      </c>
      <c r="E549" s="3" t="s">
        <v>805</v>
      </c>
      <c r="F549" s="3">
        <v>5.0</v>
      </c>
      <c r="G549" s="3" t="s">
        <v>808</v>
      </c>
    </row>
    <row r="550" ht="15.75" customHeight="1">
      <c r="A550" s="1">
        <v>548.0</v>
      </c>
      <c r="B550" s="3" t="s">
        <v>804</v>
      </c>
      <c r="C550" s="3" t="s">
        <v>724</v>
      </c>
      <c r="D550" s="3" t="s">
        <v>725</v>
      </c>
      <c r="E550" s="3" t="s">
        <v>805</v>
      </c>
      <c r="F550" s="3">
        <v>5.0</v>
      </c>
      <c r="G550" s="3" t="s">
        <v>809</v>
      </c>
    </row>
    <row r="551" ht="15.75" customHeight="1">
      <c r="A551" s="1">
        <v>549.0</v>
      </c>
      <c r="B551" s="3" t="s">
        <v>804</v>
      </c>
      <c r="C551" s="3" t="s">
        <v>724</v>
      </c>
      <c r="D551" s="3" t="s">
        <v>725</v>
      </c>
      <c r="E551" s="3" t="s">
        <v>805</v>
      </c>
      <c r="F551" s="3">
        <v>4.0</v>
      </c>
      <c r="G551" s="3" t="s">
        <v>810</v>
      </c>
    </row>
    <row r="552" ht="15.75" customHeight="1">
      <c r="A552" s="1">
        <v>550.0</v>
      </c>
      <c r="B552" s="3" t="s">
        <v>811</v>
      </c>
      <c r="C552" s="3" t="s">
        <v>724</v>
      </c>
      <c r="D552" s="3" t="s">
        <v>725</v>
      </c>
      <c r="E552" s="3" t="s">
        <v>812</v>
      </c>
      <c r="F552" s="3">
        <v>5.0</v>
      </c>
      <c r="G552" s="3" t="s">
        <v>813</v>
      </c>
    </row>
    <row r="553" ht="15.75" customHeight="1">
      <c r="A553" s="1">
        <v>551.0</v>
      </c>
      <c r="B553" s="3" t="s">
        <v>811</v>
      </c>
      <c r="C553" s="3" t="s">
        <v>724</v>
      </c>
      <c r="D553" s="3" t="s">
        <v>725</v>
      </c>
      <c r="E553" s="3" t="s">
        <v>812</v>
      </c>
      <c r="F553" s="3">
        <v>5.0</v>
      </c>
      <c r="G553" s="3" t="s">
        <v>814</v>
      </c>
    </row>
    <row r="554" ht="15.75" customHeight="1">
      <c r="A554" s="1">
        <v>552.0</v>
      </c>
      <c r="B554" s="3" t="s">
        <v>811</v>
      </c>
      <c r="C554" s="3" t="s">
        <v>724</v>
      </c>
      <c r="D554" s="3" t="s">
        <v>725</v>
      </c>
      <c r="E554" s="3" t="s">
        <v>812</v>
      </c>
      <c r="F554" s="3">
        <v>5.0</v>
      </c>
      <c r="G554" s="3" t="s">
        <v>815</v>
      </c>
    </row>
    <row r="555" ht="15.75" customHeight="1">
      <c r="A555" s="1">
        <v>553.0</v>
      </c>
      <c r="B555" s="3" t="s">
        <v>811</v>
      </c>
      <c r="C555" s="3" t="s">
        <v>724</v>
      </c>
      <c r="D555" s="3" t="s">
        <v>725</v>
      </c>
      <c r="E555" s="3" t="s">
        <v>812</v>
      </c>
      <c r="F555" s="3">
        <v>5.0</v>
      </c>
      <c r="G555" s="3" t="s">
        <v>816</v>
      </c>
    </row>
    <row r="556" ht="15.75" customHeight="1">
      <c r="A556" s="1">
        <v>554.0</v>
      </c>
      <c r="B556" s="3" t="s">
        <v>811</v>
      </c>
      <c r="C556" s="3" t="s">
        <v>724</v>
      </c>
      <c r="D556" s="3" t="s">
        <v>725</v>
      </c>
      <c r="E556" s="3" t="s">
        <v>812</v>
      </c>
      <c r="F556" s="3">
        <v>5.0</v>
      </c>
      <c r="G556" s="3" t="s">
        <v>817</v>
      </c>
    </row>
    <row r="557" ht="15.75" customHeight="1">
      <c r="A557" s="1">
        <v>555.0</v>
      </c>
      <c r="B557" s="3" t="s">
        <v>818</v>
      </c>
      <c r="C557" s="3" t="s">
        <v>819</v>
      </c>
      <c r="D557" s="3" t="s">
        <v>725</v>
      </c>
      <c r="E557" s="3" t="s">
        <v>820</v>
      </c>
      <c r="F557" s="3">
        <v>1.0</v>
      </c>
      <c r="G557" s="3" t="s">
        <v>821</v>
      </c>
    </row>
    <row r="558" ht="15.75" customHeight="1">
      <c r="A558" s="1">
        <v>556.0</v>
      </c>
      <c r="B558" s="3" t="s">
        <v>818</v>
      </c>
      <c r="C558" s="3" t="s">
        <v>819</v>
      </c>
      <c r="D558" s="3" t="s">
        <v>725</v>
      </c>
      <c r="E558" s="3" t="s">
        <v>820</v>
      </c>
      <c r="F558" s="3">
        <v>5.0</v>
      </c>
      <c r="G558" s="3" t="s">
        <v>822</v>
      </c>
    </row>
    <row r="559" ht="15.75" customHeight="1">
      <c r="A559" s="1">
        <v>557.0</v>
      </c>
      <c r="B559" s="3" t="s">
        <v>818</v>
      </c>
      <c r="C559" s="3" t="s">
        <v>819</v>
      </c>
      <c r="D559" s="3" t="s">
        <v>725</v>
      </c>
      <c r="E559" s="3" t="s">
        <v>820</v>
      </c>
      <c r="F559" s="3">
        <v>5.0</v>
      </c>
      <c r="G559" s="3" t="s">
        <v>823</v>
      </c>
    </row>
    <row r="560" ht="15.75" customHeight="1">
      <c r="A560" s="1">
        <v>558.0</v>
      </c>
      <c r="B560" s="3" t="s">
        <v>824</v>
      </c>
      <c r="C560" s="3" t="s">
        <v>825</v>
      </c>
      <c r="D560" s="3" t="s">
        <v>725</v>
      </c>
      <c r="E560" s="3" t="s">
        <v>826</v>
      </c>
      <c r="F560" s="3">
        <v>5.0</v>
      </c>
      <c r="G560" s="3" t="s">
        <v>827</v>
      </c>
    </row>
    <row r="561" ht="15.75" customHeight="1">
      <c r="A561" s="1">
        <v>559.0</v>
      </c>
      <c r="B561" s="3" t="s">
        <v>824</v>
      </c>
      <c r="C561" s="3" t="s">
        <v>825</v>
      </c>
      <c r="D561" s="3" t="s">
        <v>725</v>
      </c>
      <c r="E561" s="3" t="s">
        <v>826</v>
      </c>
      <c r="F561" s="3">
        <v>5.0</v>
      </c>
      <c r="G561" s="3" t="s">
        <v>828</v>
      </c>
    </row>
    <row r="562" ht="15.75" customHeight="1">
      <c r="A562" s="1">
        <v>560.0</v>
      </c>
      <c r="B562" s="3" t="s">
        <v>824</v>
      </c>
      <c r="C562" s="3" t="s">
        <v>825</v>
      </c>
      <c r="D562" s="3" t="s">
        <v>725</v>
      </c>
      <c r="E562" s="3" t="s">
        <v>826</v>
      </c>
      <c r="F562" s="3">
        <v>1.0</v>
      </c>
      <c r="G562" s="3" t="s">
        <v>829</v>
      </c>
    </row>
    <row r="563" ht="15.75" customHeight="1">
      <c r="A563" s="1">
        <v>561.0</v>
      </c>
      <c r="B563" s="3" t="s">
        <v>830</v>
      </c>
      <c r="C563" s="3" t="s">
        <v>724</v>
      </c>
      <c r="D563" s="3" t="s">
        <v>725</v>
      </c>
      <c r="E563" s="3" t="s">
        <v>831</v>
      </c>
      <c r="F563" s="3">
        <v>5.0</v>
      </c>
      <c r="G563" s="3" t="s">
        <v>832</v>
      </c>
    </row>
    <row r="564" ht="15.75" customHeight="1">
      <c r="A564" s="1">
        <v>562.0</v>
      </c>
      <c r="B564" s="3" t="s">
        <v>833</v>
      </c>
      <c r="C564" s="3" t="s">
        <v>834</v>
      </c>
      <c r="D564" s="3" t="s">
        <v>725</v>
      </c>
      <c r="E564" s="3" t="s">
        <v>835</v>
      </c>
      <c r="F564" s="3">
        <v>5.0</v>
      </c>
      <c r="G564" s="3" t="s">
        <v>508</v>
      </c>
    </row>
    <row r="565" ht="15.75" customHeight="1">
      <c r="A565" s="1">
        <v>563.0</v>
      </c>
      <c r="B565" s="3" t="s">
        <v>833</v>
      </c>
      <c r="C565" s="3" t="s">
        <v>834</v>
      </c>
      <c r="D565" s="3" t="s">
        <v>725</v>
      </c>
      <c r="E565" s="3" t="s">
        <v>835</v>
      </c>
      <c r="F565" s="3">
        <v>5.0</v>
      </c>
      <c r="G565" s="3" t="s">
        <v>836</v>
      </c>
    </row>
    <row r="566" ht="15.75" customHeight="1">
      <c r="A566" s="1">
        <v>564.0</v>
      </c>
      <c r="B566" s="3" t="s">
        <v>833</v>
      </c>
      <c r="C566" s="3" t="s">
        <v>834</v>
      </c>
      <c r="D566" s="3" t="s">
        <v>725</v>
      </c>
      <c r="E566" s="3" t="s">
        <v>835</v>
      </c>
      <c r="F566" s="3">
        <v>5.0</v>
      </c>
      <c r="G566" s="3" t="s">
        <v>837</v>
      </c>
    </row>
    <row r="567" ht="15.75" customHeight="1">
      <c r="A567" s="1">
        <v>565.0</v>
      </c>
      <c r="B567" s="3" t="s">
        <v>833</v>
      </c>
      <c r="C567" s="3" t="s">
        <v>834</v>
      </c>
      <c r="D567" s="3" t="s">
        <v>725</v>
      </c>
      <c r="E567" s="3" t="s">
        <v>835</v>
      </c>
      <c r="F567" s="3">
        <v>5.0</v>
      </c>
      <c r="G567" s="3" t="s">
        <v>838</v>
      </c>
    </row>
    <row r="568" ht="15.75" customHeight="1">
      <c r="A568" s="1">
        <v>566.0</v>
      </c>
      <c r="B568" s="3" t="s">
        <v>833</v>
      </c>
      <c r="C568" s="3" t="s">
        <v>834</v>
      </c>
      <c r="D568" s="3" t="s">
        <v>725</v>
      </c>
      <c r="E568" s="3" t="s">
        <v>835</v>
      </c>
      <c r="F568" s="3">
        <v>5.0</v>
      </c>
      <c r="G568" s="3" t="s">
        <v>839</v>
      </c>
    </row>
    <row r="569" ht="15.75" customHeight="1">
      <c r="A569" s="1">
        <v>567.0</v>
      </c>
      <c r="B569" s="3" t="s">
        <v>840</v>
      </c>
      <c r="C569" s="3" t="s">
        <v>724</v>
      </c>
      <c r="D569" s="3" t="s">
        <v>725</v>
      </c>
      <c r="E569" s="3" t="s">
        <v>841</v>
      </c>
      <c r="F569" s="3">
        <v>5.0</v>
      </c>
      <c r="G569" s="3" t="s">
        <v>842</v>
      </c>
    </row>
    <row r="570" ht="15.75" customHeight="1">
      <c r="A570" s="1">
        <v>568.0</v>
      </c>
      <c r="B570" s="3" t="s">
        <v>840</v>
      </c>
      <c r="C570" s="3" t="s">
        <v>724</v>
      </c>
      <c r="D570" s="3" t="s">
        <v>725</v>
      </c>
      <c r="E570" s="3" t="s">
        <v>841</v>
      </c>
      <c r="F570" s="3">
        <v>2.0</v>
      </c>
      <c r="G570" s="3" t="s">
        <v>843</v>
      </c>
    </row>
    <row r="571" ht="15.75" customHeight="1">
      <c r="A571" s="1">
        <v>569.0</v>
      </c>
      <c r="B571" s="3" t="s">
        <v>840</v>
      </c>
      <c r="C571" s="3" t="s">
        <v>724</v>
      </c>
      <c r="D571" s="3" t="s">
        <v>725</v>
      </c>
      <c r="E571" s="3" t="s">
        <v>841</v>
      </c>
      <c r="F571" s="3">
        <v>5.0</v>
      </c>
      <c r="G571" s="3" t="s">
        <v>844</v>
      </c>
    </row>
    <row r="572" ht="15.75" customHeight="1">
      <c r="A572" s="1">
        <v>570.0</v>
      </c>
      <c r="B572" s="3" t="s">
        <v>840</v>
      </c>
      <c r="C572" s="3" t="s">
        <v>724</v>
      </c>
      <c r="D572" s="3" t="s">
        <v>725</v>
      </c>
      <c r="E572" s="3" t="s">
        <v>841</v>
      </c>
      <c r="F572" s="3">
        <v>5.0</v>
      </c>
      <c r="G572" s="3" t="s">
        <v>845</v>
      </c>
    </row>
    <row r="573" ht="15.75" customHeight="1">
      <c r="A573" s="1">
        <v>571.0</v>
      </c>
      <c r="B573" s="3" t="s">
        <v>840</v>
      </c>
      <c r="C573" s="3" t="s">
        <v>724</v>
      </c>
      <c r="D573" s="3" t="s">
        <v>725</v>
      </c>
      <c r="E573" s="3" t="s">
        <v>841</v>
      </c>
      <c r="F573" s="3">
        <v>5.0</v>
      </c>
      <c r="G573" s="3" t="s">
        <v>846</v>
      </c>
    </row>
    <row r="574" ht="15.75" customHeight="1">
      <c r="A574" s="1">
        <v>572.0</v>
      </c>
      <c r="B574" s="3" t="s">
        <v>847</v>
      </c>
      <c r="C574" s="3" t="s">
        <v>724</v>
      </c>
      <c r="D574" s="3" t="s">
        <v>725</v>
      </c>
      <c r="E574" s="3" t="s">
        <v>848</v>
      </c>
      <c r="F574" s="3">
        <v>5.0</v>
      </c>
      <c r="G574" s="3" t="s">
        <v>849</v>
      </c>
    </row>
    <row r="575" ht="15.75" customHeight="1">
      <c r="A575" s="1">
        <v>573.0</v>
      </c>
      <c r="B575" s="3" t="s">
        <v>847</v>
      </c>
      <c r="C575" s="3" t="s">
        <v>724</v>
      </c>
      <c r="D575" s="3" t="s">
        <v>725</v>
      </c>
      <c r="E575" s="3" t="s">
        <v>848</v>
      </c>
      <c r="F575" s="3">
        <v>3.0</v>
      </c>
      <c r="G575" s="3" t="s">
        <v>850</v>
      </c>
    </row>
    <row r="576" ht="15.75" customHeight="1">
      <c r="A576" s="1">
        <v>574.0</v>
      </c>
      <c r="B576" s="3" t="s">
        <v>847</v>
      </c>
      <c r="C576" s="3" t="s">
        <v>724</v>
      </c>
      <c r="D576" s="3" t="s">
        <v>725</v>
      </c>
      <c r="E576" s="3" t="s">
        <v>848</v>
      </c>
      <c r="F576" s="3">
        <v>5.0</v>
      </c>
      <c r="G576" s="3" t="s">
        <v>851</v>
      </c>
    </row>
    <row r="577" ht="15.75" customHeight="1">
      <c r="A577" s="1">
        <v>575.0</v>
      </c>
      <c r="B577" s="3" t="s">
        <v>847</v>
      </c>
      <c r="C577" s="3" t="s">
        <v>724</v>
      </c>
      <c r="D577" s="3" t="s">
        <v>725</v>
      </c>
      <c r="E577" s="3" t="s">
        <v>848</v>
      </c>
      <c r="F577" s="3">
        <v>1.0</v>
      </c>
      <c r="G577" s="3" t="s">
        <v>852</v>
      </c>
    </row>
    <row r="578" ht="15.75" customHeight="1">
      <c r="A578" s="1">
        <v>576.0</v>
      </c>
      <c r="B578" s="3" t="s">
        <v>847</v>
      </c>
      <c r="C578" s="3" t="s">
        <v>724</v>
      </c>
      <c r="D578" s="3" t="s">
        <v>725</v>
      </c>
      <c r="E578" s="3" t="s">
        <v>848</v>
      </c>
      <c r="F578" s="3">
        <v>1.0</v>
      </c>
      <c r="G578" s="3" t="s">
        <v>853</v>
      </c>
    </row>
    <row r="579" ht="15.75" customHeight="1">
      <c r="A579" s="1">
        <v>577.0</v>
      </c>
      <c r="B579" s="3" t="s">
        <v>854</v>
      </c>
      <c r="C579" s="3" t="s">
        <v>724</v>
      </c>
      <c r="D579" s="3" t="s">
        <v>725</v>
      </c>
      <c r="E579" s="3" t="s">
        <v>855</v>
      </c>
      <c r="F579" s="3">
        <v>5.0</v>
      </c>
      <c r="G579" s="3" t="s">
        <v>856</v>
      </c>
    </row>
    <row r="580" ht="15.75" customHeight="1">
      <c r="A580" s="1">
        <v>578.0</v>
      </c>
      <c r="B580" s="3" t="s">
        <v>854</v>
      </c>
      <c r="C580" s="3" t="s">
        <v>724</v>
      </c>
      <c r="D580" s="3" t="s">
        <v>725</v>
      </c>
      <c r="E580" s="3" t="s">
        <v>855</v>
      </c>
      <c r="F580" s="3">
        <v>3.0</v>
      </c>
      <c r="G580" s="3" t="s">
        <v>857</v>
      </c>
    </row>
    <row r="581" ht="15.75" customHeight="1">
      <c r="A581" s="1">
        <v>579.0</v>
      </c>
      <c r="B581" s="3" t="s">
        <v>854</v>
      </c>
      <c r="C581" s="3" t="s">
        <v>724</v>
      </c>
      <c r="D581" s="3" t="s">
        <v>725</v>
      </c>
      <c r="E581" s="3" t="s">
        <v>855</v>
      </c>
      <c r="F581" s="3">
        <v>3.0</v>
      </c>
      <c r="G581" s="3" t="s">
        <v>858</v>
      </c>
    </row>
    <row r="582" ht="15.75" customHeight="1">
      <c r="A582" s="1">
        <v>580.0</v>
      </c>
      <c r="B582" s="3" t="s">
        <v>854</v>
      </c>
      <c r="C582" s="3" t="s">
        <v>724</v>
      </c>
      <c r="D582" s="3" t="s">
        <v>725</v>
      </c>
      <c r="E582" s="3" t="s">
        <v>855</v>
      </c>
      <c r="F582" s="3">
        <v>1.0</v>
      </c>
      <c r="G582" s="3" t="s">
        <v>859</v>
      </c>
    </row>
    <row r="583" ht="15.75" customHeight="1">
      <c r="A583" s="1">
        <v>581.0</v>
      </c>
      <c r="B583" s="3" t="s">
        <v>854</v>
      </c>
      <c r="C583" s="3" t="s">
        <v>724</v>
      </c>
      <c r="D583" s="3" t="s">
        <v>725</v>
      </c>
      <c r="E583" s="3" t="s">
        <v>855</v>
      </c>
      <c r="F583" s="3">
        <v>1.0</v>
      </c>
      <c r="G583" s="3" t="s">
        <v>860</v>
      </c>
    </row>
    <row r="584" ht="15.75" customHeight="1">
      <c r="A584" s="1">
        <v>582.0</v>
      </c>
      <c r="B584" s="3" t="s">
        <v>861</v>
      </c>
      <c r="C584" s="3" t="s">
        <v>724</v>
      </c>
      <c r="D584" s="3" t="s">
        <v>725</v>
      </c>
      <c r="E584" s="3" t="s">
        <v>862</v>
      </c>
      <c r="F584" s="3">
        <v>5.0</v>
      </c>
      <c r="G584" s="3" t="s">
        <v>863</v>
      </c>
    </row>
    <row r="585" ht="15.75" customHeight="1">
      <c r="A585" s="1">
        <v>583.0</v>
      </c>
      <c r="B585" s="3" t="s">
        <v>861</v>
      </c>
      <c r="C585" s="3" t="s">
        <v>724</v>
      </c>
      <c r="D585" s="3" t="s">
        <v>725</v>
      </c>
      <c r="E585" s="3" t="s">
        <v>862</v>
      </c>
      <c r="F585" s="3">
        <v>1.0</v>
      </c>
      <c r="G585" s="3" t="s">
        <v>864</v>
      </c>
    </row>
    <row r="586" ht="15.75" customHeight="1">
      <c r="A586" s="1">
        <v>584.0</v>
      </c>
      <c r="B586" s="3" t="s">
        <v>861</v>
      </c>
      <c r="C586" s="3" t="s">
        <v>724</v>
      </c>
      <c r="D586" s="3" t="s">
        <v>725</v>
      </c>
      <c r="E586" s="3" t="s">
        <v>862</v>
      </c>
      <c r="F586" s="3">
        <v>5.0</v>
      </c>
      <c r="G586" s="3" t="s">
        <v>865</v>
      </c>
    </row>
    <row r="587" ht="15.75" customHeight="1">
      <c r="A587" s="1">
        <v>585.0</v>
      </c>
      <c r="B587" s="3" t="s">
        <v>861</v>
      </c>
      <c r="C587" s="3" t="s">
        <v>724</v>
      </c>
      <c r="D587" s="3" t="s">
        <v>725</v>
      </c>
      <c r="E587" s="3" t="s">
        <v>862</v>
      </c>
      <c r="F587" s="3">
        <v>5.0</v>
      </c>
      <c r="G587" s="3" t="s">
        <v>866</v>
      </c>
    </row>
    <row r="588" ht="15.75" customHeight="1">
      <c r="A588" s="1">
        <v>586.0</v>
      </c>
      <c r="B588" s="3" t="s">
        <v>861</v>
      </c>
      <c r="C588" s="3" t="s">
        <v>724</v>
      </c>
      <c r="D588" s="3" t="s">
        <v>725</v>
      </c>
      <c r="E588" s="3" t="s">
        <v>862</v>
      </c>
      <c r="F588" s="3">
        <v>2.0</v>
      </c>
      <c r="G588" s="3" t="s">
        <v>867</v>
      </c>
    </row>
    <row r="589" ht="15.75" customHeight="1">
      <c r="A589" s="1">
        <v>587.0</v>
      </c>
      <c r="B589" s="3" t="s">
        <v>868</v>
      </c>
      <c r="C589" s="3" t="s">
        <v>825</v>
      </c>
      <c r="D589" s="3" t="s">
        <v>725</v>
      </c>
      <c r="E589" s="3" t="s">
        <v>869</v>
      </c>
      <c r="F589" s="3">
        <v>5.0</v>
      </c>
      <c r="G589" s="3" t="s">
        <v>870</v>
      </c>
    </row>
    <row r="590" ht="15.75" customHeight="1">
      <c r="A590" s="1">
        <v>588.0</v>
      </c>
      <c r="B590" s="3" t="s">
        <v>871</v>
      </c>
      <c r="C590" s="3" t="s">
        <v>724</v>
      </c>
      <c r="D590" s="3" t="s">
        <v>725</v>
      </c>
      <c r="E590" s="3" t="s">
        <v>872</v>
      </c>
      <c r="F590" s="3">
        <v>5.0</v>
      </c>
      <c r="G590" s="3" t="s">
        <v>873</v>
      </c>
    </row>
    <row r="591" ht="15.75" customHeight="1">
      <c r="A591" s="1">
        <v>589.0</v>
      </c>
      <c r="B591" s="3" t="s">
        <v>871</v>
      </c>
      <c r="C591" s="3" t="s">
        <v>724</v>
      </c>
      <c r="D591" s="3" t="s">
        <v>725</v>
      </c>
      <c r="E591" s="3" t="s">
        <v>872</v>
      </c>
      <c r="F591" s="3">
        <v>5.0</v>
      </c>
      <c r="G591" s="3" t="s">
        <v>874</v>
      </c>
    </row>
    <row r="592" ht="15.75" customHeight="1">
      <c r="A592" s="1">
        <v>590.0</v>
      </c>
      <c r="B592" s="3" t="s">
        <v>871</v>
      </c>
      <c r="C592" s="3" t="s">
        <v>724</v>
      </c>
      <c r="D592" s="3" t="s">
        <v>725</v>
      </c>
      <c r="E592" s="3" t="s">
        <v>872</v>
      </c>
      <c r="F592" s="3">
        <v>5.0</v>
      </c>
      <c r="G592" s="3" t="s">
        <v>875</v>
      </c>
    </row>
    <row r="593" ht="15.75" customHeight="1">
      <c r="A593" s="1">
        <v>591.0</v>
      </c>
      <c r="B593" s="3" t="s">
        <v>871</v>
      </c>
      <c r="C593" s="3" t="s">
        <v>724</v>
      </c>
      <c r="D593" s="3" t="s">
        <v>725</v>
      </c>
      <c r="E593" s="3" t="s">
        <v>872</v>
      </c>
      <c r="F593" s="3">
        <v>5.0</v>
      </c>
      <c r="G593" s="3" t="s">
        <v>876</v>
      </c>
    </row>
    <row r="594" ht="15.75" customHeight="1">
      <c r="A594" s="1">
        <v>592.0</v>
      </c>
      <c r="B594" s="3" t="s">
        <v>871</v>
      </c>
      <c r="C594" s="3" t="s">
        <v>724</v>
      </c>
      <c r="D594" s="3" t="s">
        <v>725</v>
      </c>
      <c r="E594" s="3" t="s">
        <v>872</v>
      </c>
      <c r="F594" s="3">
        <v>5.0</v>
      </c>
      <c r="G594" s="3" t="s">
        <v>877</v>
      </c>
    </row>
    <row r="595" ht="15.75" customHeight="1">
      <c r="A595" s="1">
        <v>593.0</v>
      </c>
      <c r="B595" s="3" t="s">
        <v>878</v>
      </c>
      <c r="C595" s="3" t="s">
        <v>825</v>
      </c>
      <c r="D595" s="3" t="s">
        <v>725</v>
      </c>
      <c r="E595" s="3" t="s">
        <v>879</v>
      </c>
      <c r="F595" s="3">
        <v>5.0</v>
      </c>
      <c r="G595" s="3" t="s">
        <v>880</v>
      </c>
    </row>
    <row r="596" ht="15.75" customHeight="1">
      <c r="A596" s="1">
        <v>594.0</v>
      </c>
      <c r="B596" s="3" t="s">
        <v>878</v>
      </c>
      <c r="C596" s="3" t="s">
        <v>825</v>
      </c>
      <c r="D596" s="3" t="s">
        <v>725</v>
      </c>
      <c r="E596" s="3" t="s">
        <v>879</v>
      </c>
      <c r="F596" s="3">
        <v>5.0</v>
      </c>
      <c r="G596" s="3" t="s">
        <v>881</v>
      </c>
    </row>
    <row r="597" ht="15.75" customHeight="1">
      <c r="A597" s="1">
        <v>595.0</v>
      </c>
      <c r="B597" s="3" t="s">
        <v>878</v>
      </c>
      <c r="C597" s="3" t="s">
        <v>825</v>
      </c>
      <c r="D597" s="3" t="s">
        <v>725</v>
      </c>
      <c r="E597" s="3" t="s">
        <v>879</v>
      </c>
      <c r="F597" s="3">
        <v>5.0</v>
      </c>
      <c r="G597" s="3" t="s">
        <v>882</v>
      </c>
    </row>
    <row r="598" ht="15.75" customHeight="1">
      <c r="A598" s="1">
        <v>596.0</v>
      </c>
      <c r="B598" s="3" t="s">
        <v>878</v>
      </c>
      <c r="C598" s="3" t="s">
        <v>825</v>
      </c>
      <c r="D598" s="3" t="s">
        <v>725</v>
      </c>
      <c r="E598" s="3" t="s">
        <v>879</v>
      </c>
      <c r="F598" s="3">
        <v>1.0</v>
      </c>
      <c r="G598" s="3" t="s">
        <v>883</v>
      </c>
    </row>
    <row r="599" ht="15.75" customHeight="1">
      <c r="A599" s="1">
        <v>597.0</v>
      </c>
      <c r="B599" s="3" t="s">
        <v>878</v>
      </c>
      <c r="C599" s="3" t="s">
        <v>825</v>
      </c>
      <c r="D599" s="3" t="s">
        <v>725</v>
      </c>
      <c r="E599" s="3" t="s">
        <v>879</v>
      </c>
      <c r="F599" s="3">
        <v>5.0</v>
      </c>
      <c r="G599" s="3" t="s">
        <v>884</v>
      </c>
    </row>
    <row r="600" ht="15.75" customHeight="1">
      <c r="A600" s="1">
        <v>598.0</v>
      </c>
      <c r="B600" s="3" t="s">
        <v>885</v>
      </c>
      <c r="C600" s="3" t="s">
        <v>724</v>
      </c>
      <c r="D600" s="3" t="s">
        <v>725</v>
      </c>
      <c r="E600" s="3" t="s">
        <v>886</v>
      </c>
      <c r="F600" s="3">
        <v>3.0</v>
      </c>
      <c r="G600" s="3" t="s">
        <v>887</v>
      </c>
    </row>
    <row r="601" ht="15.75" customHeight="1">
      <c r="A601" s="1">
        <v>599.0</v>
      </c>
      <c r="B601" s="3" t="s">
        <v>885</v>
      </c>
      <c r="C601" s="3" t="s">
        <v>724</v>
      </c>
      <c r="D601" s="3" t="s">
        <v>725</v>
      </c>
      <c r="E601" s="3" t="s">
        <v>886</v>
      </c>
      <c r="F601" s="3">
        <v>4.0</v>
      </c>
      <c r="G601" s="3" t="s">
        <v>888</v>
      </c>
    </row>
    <row r="602" ht="15.75" customHeight="1">
      <c r="A602" s="1">
        <v>600.0</v>
      </c>
      <c r="B602" s="3" t="s">
        <v>885</v>
      </c>
      <c r="C602" s="3" t="s">
        <v>724</v>
      </c>
      <c r="D602" s="3" t="s">
        <v>725</v>
      </c>
      <c r="E602" s="3" t="s">
        <v>886</v>
      </c>
      <c r="F602" s="3">
        <v>3.0</v>
      </c>
      <c r="G602" s="3" t="s">
        <v>889</v>
      </c>
    </row>
    <row r="603" ht="15.75" customHeight="1">
      <c r="A603" s="1">
        <v>601.0</v>
      </c>
      <c r="B603" s="3" t="s">
        <v>885</v>
      </c>
      <c r="C603" s="3" t="s">
        <v>724</v>
      </c>
      <c r="D603" s="3" t="s">
        <v>725</v>
      </c>
      <c r="E603" s="3" t="s">
        <v>886</v>
      </c>
      <c r="F603" s="3">
        <v>1.0</v>
      </c>
      <c r="G603" s="3" t="s">
        <v>890</v>
      </c>
    </row>
    <row r="604" ht="15.75" customHeight="1">
      <c r="A604" s="1">
        <v>602.0</v>
      </c>
      <c r="B604" s="3" t="s">
        <v>885</v>
      </c>
      <c r="C604" s="3" t="s">
        <v>724</v>
      </c>
      <c r="D604" s="3" t="s">
        <v>725</v>
      </c>
      <c r="E604" s="3" t="s">
        <v>886</v>
      </c>
      <c r="F604" s="3">
        <v>5.0</v>
      </c>
      <c r="G604" s="3" t="s">
        <v>291</v>
      </c>
    </row>
    <row r="605" ht="15.75" customHeight="1">
      <c r="A605" s="1">
        <v>603.0</v>
      </c>
      <c r="B605" s="3" t="s">
        <v>891</v>
      </c>
      <c r="C605" s="3" t="s">
        <v>724</v>
      </c>
      <c r="D605" s="3" t="s">
        <v>725</v>
      </c>
      <c r="E605" s="3" t="s">
        <v>787</v>
      </c>
      <c r="F605" s="3">
        <v>1.0</v>
      </c>
      <c r="G605" s="3" t="s">
        <v>892</v>
      </c>
    </row>
    <row r="606" ht="15.75" customHeight="1">
      <c r="A606" s="1">
        <v>604.0</v>
      </c>
      <c r="B606" s="3" t="s">
        <v>891</v>
      </c>
      <c r="C606" s="3" t="s">
        <v>724</v>
      </c>
      <c r="D606" s="3" t="s">
        <v>725</v>
      </c>
      <c r="E606" s="3" t="s">
        <v>787</v>
      </c>
      <c r="F606" s="3">
        <v>5.0</v>
      </c>
      <c r="G606" s="3" t="s">
        <v>893</v>
      </c>
    </row>
    <row r="607" ht="15.75" customHeight="1">
      <c r="A607" s="1">
        <v>605.0</v>
      </c>
      <c r="B607" s="3" t="s">
        <v>891</v>
      </c>
      <c r="C607" s="3" t="s">
        <v>724</v>
      </c>
      <c r="D607" s="3" t="s">
        <v>725</v>
      </c>
      <c r="E607" s="3" t="s">
        <v>787</v>
      </c>
      <c r="F607" s="3">
        <v>5.0</v>
      </c>
      <c r="G607" s="3" t="s">
        <v>894</v>
      </c>
    </row>
    <row r="608" ht="15.75" customHeight="1">
      <c r="A608" s="1">
        <v>606.0</v>
      </c>
      <c r="B608" s="3" t="s">
        <v>891</v>
      </c>
      <c r="C608" s="3" t="s">
        <v>724</v>
      </c>
      <c r="D608" s="3" t="s">
        <v>725</v>
      </c>
      <c r="E608" s="3" t="s">
        <v>787</v>
      </c>
      <c r="F608" s="3">
        <v>4.0</v>
      </c>
      <c r="G608" s="3" t="s">
        <v>895</v>
      </c>
    </row>
    <row r="609" ht="15.75" customHeight="1">
      <c r="A609" s="1">
        <v>607.0</v>
      </c>
      <c r="B609" s="3" t="s">
        <v>891</v>
      </c>
      <c r="C609" s="3" t="s">
        <v>724</v>
      </c>
      <c r="D609" s="3" t="s">
        <v>725</v>
      </c>
      <c r="E609" s="3" t="s">
        <v>787</v>
      </c>
      <c r="F609" s="3">
        <v>5.0</v>
      </c>
      <c r="G609" s="3" t="s">
        <v>896</v>
      </c>
    </row>
    <row r="610" ht="15.75" customHeight="1">
      <c r="A610" s="1">
        <v>608.0</v>
      </c>
      <c r="B610" s="3" t="s">
        <v>897</v>
      </c>
      <c r="C610" s="3" t="s">
        <v>724</v>
      </c>
      <c r="D610" s="3" t="s">
        <v>725</v>
      </c>
      <c r="E610" s="3" t="s">
        <v>898</v>
      </c>
      <c r="F610" s="3">
        <v>5.0</v>
      </c>
      <c r="G610" s="3" t="s">
        <v>899</v>
      </c>
    </row>
    <row r="611" ht="15.75" customHeight="1">
      <c r="A611" s="1">
        <v>609.0</v>
      </c>
      <c r="B611" s="3" t="s">
        <v>897</v>
      </c>
      <c r="C611" s="3" t="s">
        <v>724</v>
      </c>
      <c r="D611" s="3" t="s">
        <v>725</v>
      </c>
      <c r="E611" s="3" t="s">
        <v>898</v>
      </c>
      <c r="F611" s="3">
        <v>5.0</v>
      </c>
      <c r="G611" s="3" t="s">
        <v>900</v>
      </c>
    </row>
    <row r="612" ht="15.75" customHeight="1">
      <c r="A612" s="1">
        <v>610.0</v>
      </c>
      <c r="B612" s="3" t="s">
        <v>897</v>
      </c>
      <c r="C612" s="3" t="s">
        <v>724</v>
      </c>
      <c r="D612" s="3" t="s">
        <v>725</v>
      </c>
      <c r="E612" s="3" t="s">
        <v>898</v>
      </c>
      <c r="F612" s="3">
        <v>1.0</v>
      </c>
      <c r="G612" s="3" t="s">
        <v>901</v>
      </c>
    </row>
    <row r="613" ht="15.75" customHeight="1">
      <c r="A613" s="1">
        <v>611.0</v>
      </c>
      <c r="B613" s="3" t="s">
        <v>897</v>
      </c>
      <c r="C613" s="3" t="s">
        <v>724</v>
      </c>
      <c r="D613" s="3" t="s">
        <v>725</v>
      </c>
      <c r="E613" s="3" t="s">
        <v>898</v>
      </c>
      <c r="F613" s="3">
        <v>5.0</v>
      </c>
      <c r="G613" s="3" t="s">
        <v>902</v>
      </c>
    </row>
    <row r="614" ht="15.75" customHeight="1">
      <c r="A614" s="1">
        <v>612.0</v>
      </c>
      <c r="B614" s="3" t="s">
        <v>897</v>
      </c>
      <c r="C614" s="3" t="s">
        <v>724</v>
      </c>
      <c r="D614" s="3" t="s">
        <v>725</v>
      </c>
      <c r="E614" s="3" t="s">
        <v>898</v>
      </c>
      <c r="F614" s="3">
        <v>5.0</v>
      </c>
      <c r="G614" s="3" t="s">
        <v>903</v>
      </c>
    </row>
    <row r="615" ht="15.75" customHeight="1">
      <c r="A615" s="1">
        <v>613.0</v>
      </c>
      <c r="B615" s="3" t="s">
        <v>904</v>
      </c>
      <c r="C615" s="3" t="s">
        <v>905</v>
      </c>
      <c r="D615" s="3" t="s">
        <v>725</v>
      </c>
      <c r="E615" s="3" t="s">
        <v>906</v>
      </c>
      <c r="F615" s="3">
        <v>1.0</v>
      </c>
      <c r="G615" s="3" t="s">
        <v>907</v>
      </c>
    </row>
    <row r="616" ht="15.75" customHeight="1">
      <c r="A616" s="1">
        <v>614.0</v>
      </c>
      <c r="B616" s="3" t="s">
        <v>904</v>
      </c>
      <c r="C616" s="3" t="s">
        <v>905</v>
      </c>
      <c r="D616" s="3" t="s">
        <v>725</v>
      </c>
      <c r="E616" s="3" t="s">
        <v>906</v>
      </c>
      <c r="F616" s="3">
        <v>4.0</v>
      </c>
      <c r="G616" s="3" t="s">
        <v>908</v>
      </c>
    </row>
    <row r="617" ht="15.75" customHeight="1">
      <c r="A617" s="1">
        <v>615.0</v>
      </c>
      <c r="B617" s="3" t="s">
        <v>904</v>
      </c>
      <c r="C617" s="3" t="s">
        <v>905</v>
      </c>
      <c r="D617" s="3" t="s">
        <v>725</v>
      </c>
      <c r="E617" s="3" t="s">
        <v>906</v>
      </c>
      <c r="F617" s="3">
        <v>4.0</v>
      </c>
      <c r="G617" s="3" t="s">
        <v>909</v>
      </c>
    </row>
    <row r="618" ht="15.75" customHeight="1">
      <c r="A618" s="1">
        <v>616.0</v>
      </c>
      <c r="B618" s="3" t="s">
        <v>904</v>
      </c>
      <c r="C618" s="3" t="s">
        <v>905</v>
      </c>
      <c r="D618" s="3" t="s">
        <v>725</v>
      </c>
      <c r="E618" s="3" t="s">
        <v>906</v>
      </c>
      <c r="F618" s="3">
        <v>5.0</v>
      </c>
      <c r="G618" s="3" t="s">
        <v>910</v>
      </c>
    </row>
    <row r="619" ht="15.75" customHeight="1">
      <c r="A619" s="1">
        <v>617.0</v>
      </c>
      <c r="B619" s="3" t="s">
        <v>904</v>
      </c>
      <c r="C619" s="3" t="s">
        <v>905</v>
      </c>
      <c r="D619" s="3" t="s">
        <v>725</v>
      </c>
      <c r="E619" s="3" t="s">
        <v>906</v>
      </c>
      <c r="F619" s="3">
        <v>4.0</v>
      </c>
      <c r="G619" s="3" t="s">
        <v>911</v>
      </c>
    </row>
    <row r="620" ht="15.75" customHeight="1">
      <c r="A620" s="1">
        <v>618.0</v>
      </c>
      <c r="B620" s="3" t="s">
        <v>912</v>
      </c>
      <c r="C620" s="3" t="s">
        <v>913</v>
      </c>
      <c r="D620" s="3" t="s">
        <v>725</v>
      </c>
      <c r="E620" s="3" t="s">
        <v>914</v>
      </c>
      <c r="F620" s="3">
        <v>2.0</v>
      </c>
      <c r="G620" s="3" t="s">
        <v>915</v>
      </c>
    </row>
    <row r="621" ht="15.75" customHeight="1">
      <c r="A621" s="1">
        <v>619.0</v>
      </c>
      <c r="B621" s="3" t="s">
        <v>912</v>
      </c>
      <c r="C621" s="3" t="s">
        <v>913</v>
      </c>
      <c r="D621" s="3" t="s">
        <v>725</v>
      </c>
      <c r="E621" s="3" t="s">
        <v>914</v>
      </c>
      <c r="F621" s="3">
        <v>5.0</v>
      </c>
      <c r="G621" s="3" t="s">
        <v>916</v>
      </c>
    </row>
    <row r="622" ht="15.75" customHeight="1">
      <c r="A622" s="1">
        <v>620.0</v>
      </c>
      <c r="B622" s="3" t="s">
        <v>912</v>
      </c>
      <c r="C622" s="3" t="s">
        <v>913</v>
      </c>
      <c r="D622" s="3" t="s">
        <v>725</v>
      </c>
      <c r="E622" s="3" t="s">
        <v>914</v>
      </c>
      <c r="F622" s="3">
        <v>4.0</v>
      </c>
      <c r="G622" s="3" t="s">
        <v>917</v>
      </c>
    </row>
    <row r="623" ht="15.75" customHeight="1">
      <c r="A623" s="1">
        <v>621.0</v>
      </c>
      <c r="B623" s="3" t="s">
        <v>912</v>
      </c>
      <c r="C623" s="3" t="s">
        <v>913</v>
      </c>
      <c r="D623" s="3" t="s">
        <v>725</v>
      </c>
      <c r="E623" s="3" t="s">
        <v>914</v>
      </c>
      <c r="F623" s="3">
        <v>1.0</v>
      </c>
      <c r="G623" s="3" t="s">
        <v>918</v>
      </c>
    </row>
    <row r="624" ht="15.75" customHeight="1">
      <c r="A624" s="1">
        <v>622.0</v>
      </c>
      <c r="B624" s="3" t="s">
        <v>912</v>
      </c>
      <c r="C624" s="3" t="s">
        <v>913</v>
      </c>
      <c r="D624" s="3" t="s">
        <v>725</v>
      </c>
      <c r="E624" s="3" t="s">
        <v>914</v>
      </c>
      <c r="F624" s="3">
        <v>3.0</v>
      </c>
      <c r="G624" s="3" t="s">
        <v>919</v>
      </c>
    </row>
    <row r="625" ht="15.75" customHeight="1">
      <c r="A625" s="1">
        <v>623.0</v>
      </c>
      <c r="B625" s="3" t="s">
        <v>920</v>
      </c>
      <c r="C625" s="3" t="s">
        <v>724</v>
      </c>
      <c r="D625" s="3" t="s">
        <v>725</v>
      </c>
      <c r="E625" s="3" t="s">
        <v>921</v>
      </c>
      <c r="F625" s="3">
        <v>3.0</v>
      </c>
      <c r="G625" s="3" t="s">
        <v>922</v>
      </c>
    </row>
    <row r="626" ht="15.75" customHeight="1">
      <c r="A626" s="1">
        <v>624.0</v>
      </c>
      <c r="B626" s="3" t="s">
        <v>920</v>
      </c>
      <c r="C626" s="3" t="s">
        <v>724</v>
      </c>
      <c r="D626" s="3" t="s">
        <v>725</v>
      </c>
      <c r="E626" s="3" t="s">
        <v>921</v>
      </c>
      <c r="F626" s="3">
        <v>1.0</v>
      </c>
      <c r="G626" s="3" t="s">
        <v>923</v>
      </c>
    </row>
    <row r="627" ht="15.75" customHeight="1">
      <c r="A627" s="1">
        <v>625.0</v>
      </c>
      <c r="B627" s="3" t="s">
        <v>920</v>
      </c>
      <c r="C627" s="3" t="s">
        <v>724</v>
      </c>
      <c r="D627" s="3" t="s">
        <v>725</v>
      </c>
      <c r="E627" s="3" t="s">
        <v>921</v>
      </c>
      <c r="F627" s="3">
        <v>2.0</v>
      </c>
      <c r="G627" s="3" t="s">
        <v>924</v>
      </c>
    </row>
    <row r="628" ht="15.75" customHeight="1">
      <c r="A628" s="1">
        <v>626.0</v>
      </c>
      <c r="B628" s="3" t="s">
        <v>920</v>
      </c>
      <c r="C628" s="3" t="s">
        <v>724</v>
      </c>
      <c r="D628" s="3" t="s">
        <v>725</v>
      </c>
      <c r="E628" s="3" t="s">
        <v>921</v>
      </c>
      <c r="F628" s="3">
        <v>5.0</v>
      </c>
      <c r="G628" s="3" t="s">
        <v>925</v>
      </c>
    </row>
    <row r="629" ht="15.75" customHeight="1">
      <c r="A629" s="1">
        <v>627.0</v>
      </c>
      <c r="B629" s="3" t="s">
        <v>920</v>
      </c>
      <c r="C629" s="3" t="s">
        <v>724</v>
      </c>
      <c r="D629" s="3" t="s">
        <v>725</v>
      </c>
      <c r="E629" s="3" t="s">
        <v>921</v>
      </c>
      <c r="F629" s="3">
        <v>5.0</v>
      </c>
      <c r="G629" s="3" t="s">
        <v>926</v>
      </c>
    </row>
    <row r="630" ht="15.75" customHeight="1">
      <c r="A630" s="1">
        <v>628.0</v>
      </c>
      <c r="B630" s="3" t="s">
        <v>927</v>
      </c>
      <c r="C630" s="3" t="s">
        <v>834</v>
      </c>
      <c r="D630" s="3" t="s">
        <v>725</v>
      </c>
      <c r="E630" s="3" t="s">
        <v>928</v>
      </c>
      <c r="F630" s="3">
        <v>1.0</v>
      </c>
      <c r="G630" s="3" t="s">
        <v>929</v>
      </c>
    </row>
    <row r="631" ht="15.75" customHeight="1">
      <c r="A631" s="1">
        <v>629.0</v>
      </c>
      <c r="B631" s="3" t="s">
        <v>927</v>
      </c>
      <c r="C631" s="3" t="s">
        <v>834</v>
      </c>
      <c r="D631" s="3" t="s">
        <v>725</v>
      </c>
      <c r="E631" s="3" t="s">
        <v>928</v>
      </c>
      <c r="F631" s="3">
        <v>5.0</v>
      </c>
      <c r="G631" s="3" t="s">
        <v>508</v>
      </c>
    </row>
    <row r="632" ht="15.75" customHeight="1">
      <c r="A632" s="1">
        <v>630.0</v>
      </c>
      <c r="B632" s="3" t="s">
        <v>927</v>
      </c>
      <c r="C632" s="3" t="s">
        <v>834</v>
      </c>
      <c r="D632" s="3" t="s">
        <v>725</v>
      </c>
      <c r="E632" s="3" t="s">
        <v>928</v>
      </c>
      <c r="F632" s="3">
        <v>4.0</v>
      </c>
      <c r="G632" s="3" t="s">
        <v>930</v>
      </c>
    </row>
    <row r="633" ht="15.75" customHeight="1">
      <c r="A633" s="1">
        <v>631.0</v>
      </c>
      <c r="B633" s="3" t="s">
        <v>927</v>
      </c>
      <c r="C633" s="3" t="s">
        <v>834</v>
      </c>
      <c r="D633" s="3" t="s">
        <v>725</v>
      </c>
      <c r="E633" s="3" t="s">
        <v>928</v>
      </c>
      <c r="F633" s="3">
        <v>5.0</v>
      </c>
      <c r="G633" s="3" t="s">
        <v>931</v>
      </c>
    </row>
    <row r="634" ht="15.75" customHeight="1">
      <c r="A634" s="1">
        <v>632.0</v>
      </c>
      <c r="B634" s="3" t="s">
        <v>927</v>
      </c>
      <c r="C634" s="3" t="s">
        <v>834</v>
      </c>
      <c r="D634" s="3" t="s">
        <v>725</v>
      </c>
      <c r="E634" s="3" t="s">
        <v>928</v>
      </c>
      <c r="F634" s="3">
        <v>5.0</v>
      </c>
      <c r="G634" s="3" t="s">
        <v>932</v>
      </c>
    </row>
    <row r="635" ht="15.75" customHeight="1">
      <c r="A635" s="1">
        <v>633.0</v>
      </c>
      <c r="B635" s="3" t="s">
        <v>933</v>
      </c>
      <c r="C635" s="3" t="s">
        <v>934</v>
      </c>
      <c r="D635" s="3" t="s">
        <v>935</v>
      </c>
      <c r="E635" s="3" t="s">
        <v>936</v>
      </c>
      <c r="F635" s="3">
        <v>1.0</v>
      </c>
      <c r="G635" s="3" t="s">
        <v>937</v>
      </c>
    </row>
    <row r="636" ht="15.75" customHeight="1">
      <c r="A636" s="1">
        <v>634.0</v>
      </c>
      <c r="B636" s="3" t="s">
        <v>933</v>
      </c>
      <c r="C636" s="3" t="s">
        <v>934</v>
      </c>
      <c r="D636" s="3" t="s">
        <v>935</v>
      </c>
      <c r="E636" s="3" t="s">
        <v>936</v>
      </c>
      <c r="F636" s="3">
        <v>3.0</v>
      </c>
      <c r="G636" s="3" t="s">
        <v>938</v>
      </c>
    </row>
    <row r="637" ht="15.75" customHeight="1">
      <c r="A637" s="1">
        <v>635.0</v>
      </c>
      <c r="B637" s="3" t="s">
        <v>933</v>
      </c>
      <c r="C637" s="3" t="s">
        <v>934</v>
      </c>
      <c r="D637" s="3" t="s">
        <v>935</v>
      </c>
      <c r="E637" s="3" t="s">
        <v>936</v>
      </c>
      <c r="F637" s="3">
        <v>5.0</v>
      </c>
      <c r="G637" s="3" t="s">
        <v>939</v>
      </c>
    </row>
    <row r="638" ht="15.75" customHeight="1">
      <c r="A638" s="1">
        <v>636.0</v>
      </c>
      <c r="B638" s="3" t="s">
        <v>933</v>
      </c>
      <c r="C638" s="3" t="s">
        <v>934</v>
      </c>
      <c r="D638" s="3" t="s">
        <v>935</v>
      </c>
      <c r="E638" s="3" t="s">
        <v>936</v>
      </c>
      <c r="F638" s="3">
        <v>4.0</v>
      </c>
      <c r="G638" s="3" t="s">
        <v>940</v>
      </c>
    </row>
    <row r="639" ht="15.75" customHeight="1">
      <c r="A639" s="1">
        <v>637.0</v>
      </c>
      <c r="B639" s="3" t="s">
        <v>933</v>
      </c>
      <c r="C639" s="3" t="s">
        <v>934</v>
      </c>
      <c r="D639" s="3" t="s">
        <v>935</v>
      </c>
      <c r="E639" s="3" t="s">
        <v>936</v>
      </c>
      <c r="F639" s="3">
        <v>1.0</v>
      </c>
      <c r="G639" s="3" t="s">
        <v>941</v>
      </c>
    </row>
    <row r="640" ht="15.75" customHeight="1">
      <c r="A640" s="1">
        <v>638.0</v>
      </c>
      <c r="B640" s="3" t="s">
        <v>942</v>
      </c>
      <c r="C640" s="3" t="s">
        <v>934</v>
      </c>
      <c r="D640" s="3" t="s">
        <v>943</v>
      </c>
      <c r="E640" s="3" t="s">
        <v>944</v>
      </c>
      <c r="F640" s="3">
        <v>4.0</v>
      </c>
      <c r="G640" s="3" t="s">
        <v>945</v>
      </c>
    </row>
    <row r="641" ht="15.75" customHeight="1">
      <c r="A641" s="1">
        <v>639.0</v>
      </c>
      <c r="B641" s="3" t="s">
        <v>942</v>
      </c>
      <c r="C641" s="3" t="s">
        <v>934</v>
      </c>
      <c r="D641" s="3" t="s">
        <v>943</v>
      </c>
      <c r="E641" s="3" t="s">
        <v>944</v>
      </c>
      <c r="F641" s="3">
        <v>4.0</v>
      </c>
      <c r="G641" s="3" t="s">
        <v>946</v>
      </c>
    </row>
    <row r="642" ht="15.75" customHeight="1">
      <c r="A642" s="1">
        <v>640.0</v>
      </c>
      <c r="B642" s="3" t="s">
        <v>942</v>
      </c>
      <c r="C642" s="3" t="s">
        <v>934</v>
      </c>
      <c r="D642" s="3" t="s">
        <v>943</v>
      </c>
      <c r="E642" s="3" t="s">
        <v>944</v>
      </c>
      <c r="F642" s="3">
        <v>4.0</v>
      </c>
      <c r="G642" s="3" t="s">
        <v>947</v>
      </c>
    </row>
    <row r="643" ht="15.75" customHeight="1">
      <c r="A643" s="1">
        <v>641.0</v>
      </c>
      <c r="B643" s="3" t="s">
        <v>942</v>
      </c>
      <c r="C643" s="3" t="s">
        <v>934</v>
      </c>
      <c r="D643" s="3" t="s">
        <v>943</v>
      </c>
      <c r="E643" s="3" t="s">
        <v>944</v>
      </c>
      <c r="F643" s="3">
        <v>5.0</v>
      </c>
      <c r="G643" s="3" t="s">
        <v>745</v>
      </c>
    </row>
    <row r="644" ht="15.75" customHeight="1">
      <c r="A644" s="1">
        <v>642.0</v>
      </c>
      <c r="B644" s="3" t="s">
        <v>942</v>
      </c>
      <c r="C644" s="3" t="s">
        <v>934</v>
      </c>
      <c r="D644" s="3" t="s">
        <v>943</v>
      </c>
      <c r="E644" s="3" t="s">
        <v>944</v>
      </c>
      <c r="F644" s="3">
        <v>4.0</v>
      </c>
      <c r="G644" s="3" t="s">
        <v>948</v>
      </c>
    </row>
    <row r="645" ht="15.75" customHeight="1">
      <c r="A645" s="1">
        <v>643.0</v>
      </c>
      <c r="B645" s="3" t="s">
        <v>949</v>
      </c>
      <c r="C645" s="3" t="s">
        <v>934</v>
      </c>
      <c r="D645" s="3" t="s">
        <v>935</v>
      </c>
      <c r="E645" s="3" t="s">
        <v>936</v>
      </c>
      <c r="F645" s="3">
        <v>4.0</v>
      </c>
      <c r="G645" s="3" t="s">
        <v>950</v>
      </c>
    </row>
    <row r="646" ht="15.75" customHeight="1">
      <c r="A646" s="1">
        <v>644.0</v>
      </c>
      <c r="B646" s="3" t="s">
        <v>949</v>
      </c>
      <c r="C646" s="3" t="s">
        <v>934</v>
      </c>
      <c r="D646" s="3" t="s">
        <v>935</v>
      </c>
      <c r="E646" s="3" t="s">
        <v>936</v>
      </c>
      <c r="F646" s="3">
        <v>5.0</v>
      </c>
      <c r="G646" s="3" t="s">
        <v>951</v>
      </c>
    </row>
    <row r="647" ht="15.75" customHeight="1">
      <c r="A647" s="1">
        <v>645.0</v>
      </c>
      <c r="B647" s="3" t="s">
        <v>949</v>
      </c>
      <c r="C647" s="3" t="s">
        <v>934</v>
      </c>
      <c r="D647" s="3" t="s">
        <v>935</v>
      </c>
      <c r="E647" s="3" t="s">
        <v>936</v>
      </c>
      <c r="F647" s="3">
        <v>1.0</v>
      </c>
      <c r="G647" s="3" t="s">
        <v>952</v>
      </c>
    </row>
    <row r="648" ht="15.75" customHeight="1">
      <c r="A648" s="1">
        <v>646.0</v>
      </c>
      <c r="B648" s="3" t="s">
        <v>949</v>
      </c>
      <c r="C648" s="3" t="s">
        <v>934</v>
      </c>
      <c r="D648" s="3" t="s">
        <v>935</v>
      </c>
      <c r="E648" s="3" t="s">
        <v>936</v>
      </c>
      <c r="F648" s="3">
        <v>1.0</v>
      </c>
      <c r="G648" s="3" t="s">
        <v>953</v>
      </c>
    </row>
    <row r="649" ht="15.75" customHeight="1">
      <c r="A649" s="1">
        <v>647.0</v>
      </c>
      <c r="B649" s="3" t="s">
        <v>949</v>
      </c>
      <c r="C649" s="3" t="s">
        <v>934</v>
      </c>
      <c r="D649" s="3" t="s">
        <v>935</v>
      </c>
      <c r="E649" s="3" t="s">
        <v>936</v>
      </c>
      <c r="F649" s="3">
        <v>5.0</v>
      </c>
      <c r="G649" s="3" t="s">
        <v>954</v>
      </c>
    </row>
    <row r="650" ht="15.75" customHeight="1">
      <c r="A650" s="1">
        <v>648.0</v>
      </c>
      <c r="B650" s="3" t="s">
        <v>955</v>
      </c>
      <c r="C650" s="3" t="s">
        <v>956</v>
      </c>
      <c r="D650" s="3" t="s">
        <v>957</v>
      </c>
      <c r="E650" s="3" t="s">
        <v>958</v>
      </c>
      <c r="F650" s="3">
        <v>5.0</v>
      </c>
      <c r="G650" s="3" t="s">
        <v>959</v>
      </c>
    </row>
    <row r="651" ht="15.75" customHeight="1">
      <c r="A651" s="1">
        <v>649.0</v>
      </c>
      <c r="B651" s="3" t="s">
        <v>960</v>
      </c>
      <c r="C651" s="3" t="s">
        <v>961</v>
      </c>
      <c r="D651" s="3" t="s">
        <v>962</v>
      </c>
      <c r="E651" s="3" t="s">
        <v>963</v>
      </c>
      <c r="F651" s="3">
        <v>5.0</v>
      </c>
      <c r="G651" s="3" t="s">
        <v>964</v>
      </c>
    </row>
    <row r="652" ht="15.75" customHeight="1">
      <c r="A652" s="1">
        <v>650.0</v>
      </c>
      <c r="B652" s="3" t="s">
        <v>960</v>
      </c>
      <c r="C652" s="3" t="s">
        <v>961</v>
      </c>
      <c r="D652" s="3" t="s">
        <v>962</v>
      </c>
      <c r="E652" s="3" t="s">
        <v>963</v>
      </c>
      <c r="F652" s="3">
        <v>5.0</v>
      </c>
      <c r="G652" s="3" t="s">
        <v>965</v>
      </c>
    </row>
    <row r="653" ht="15.75" customHeight="1">
      <c r="A653" s="1">
        <v>651.0</v>
      </c>
      <c r="B653" s="3" t="s">
        <v>960</v>
      </c>
      <c r="C653" s="3" t="s">
        <v>961</v>
      </c>
      <c r="D653" s="3" t="s">
        <v>962</v>
      </c>
      <c r="E653" s="3" t="s">
        <v>963</v>
      </c>
      <c r="F653" s="3">
        <v>5.0</v>
      </c>
      <c r="G653" s="3" t="s">
        <v>966</v>
      </c>
    </row>
    <row r="654" ht="15.75" customHeight="1">
      <c r="A654" s="1">
        <v>652.0</v>
      </c>
      <c r="B654" s="3" t="s">
        <v>960</v>
      </c>
      <c r="C654" s="3" t="s">
        <v>961</v>
      </c>
      <c r="D654" s="3" t="s">
        <v>962</v>
      </c>
      <c r="E654" s="3" t="s">
        <v>963</v>
      </c>
      <c r="F654" s="3">
        <v>5.0</v>
      </c>
      <c r="G654" s="3" t="s">
        <v>967</v>
      </c>
    </row>
    <row r="655" ht="15.75" customHeight="1">
      <c r="A655" s="1">
        <v>653.0</v>
      </c>
      <c r="B655" s="3" t="s">
        <v>960</v>
      </c>
      <c r="C655" s="3" t="s">
        <v>961</v>
      </c>
      <c r="D655" s="3" t="s">
        <v>962</v>
      </c>
      <c r="E655" s="3" t="s">
        <v>963</v>
      </c>
      <c r="F655" s="3">
        <v>5.0</v>
      </c>
      <c r="G655" s="3" t="s">
        <v>968</v>
      </c>
    </row>
    <row r="656" ht="15.75" customHeight="1">
      <c r="A656" s="1">
        <v>654.0</v>
      </c>
      <c r="B656" s="3" t="s">
        <v>969</v>
      </c>
      <c r="C656" s="3" t="s">
        <v>970</v>
      </c>
      <c r="D656" s="3" t="s">
        <v>971</v>
      </c>
      <c r="E656" s="3" t="s">
        <v>972</v>
      </c>
      <c r="F656" s="3">
        <v>1.0</v>
      </c>
      <c r="G656" s="3" t="s">
        <v>973</v>
      </c>
    </row>
    <row r="657" ht="15.75" customHeight="1">
      <c r="A657" s="1">
        <v>655.0</v>
      </c>
      <c r="B657" s="3" t="s">
        <v>974</v>
      </c>
      <c r="C657" s="3" t="s">
        <v>975</v>
      </c>
      <c r="D657" s="3" t="s">
        <v>976</v>
      </c>
      <c r="E657" s="3" t="s">
        <v>977</v>
      </c>
      <c r="F657" s="3">
        <v>5.0</v>
      </c>
      <c r="G657" s="3" t="s">
        <v>978</v>
      </c>
    </row>
    <row r="658" ht="15.75" customHeight="1">
      <c r="A658" s="1">
        <v>656.0</v>
      </c>
      <c r="B658" s="3" t="s">
        <v>974</v>
      </c>
      <c r="C658" s="3" t="s">
        <v>975</v>
      </c>
      <c r="D658" s="3" t="s">
        <v>976</v>
      </c>
      <c r="E658" s="3" t="s">
        <v>977</v>
      </c>
      <c r="F658" s="3">
        <v>4.0</v>
      </c>
      <c r="G658" s="3" t="s">
        <v>979</v>
      </c>
    </row>
    <row r="659" ht="15.75" customHeight="1">
      <c r="A659" s="1">
        <v>657.0</v>
      </c>
      <c r="B659" s="3" t="s">
        <v>980</v>
      </c>
      <c r="C659" s="3" t="s">
        <v>981</v>
      </c>
      <c r="D659" s="3" t="s">
        <v>982</v>
      </c>
      <c r="E659" s="3" t="s">
        <v>983</v>
      </c>
      <c r="F659" s="3">
        <v>1.0</v>
      </c>
      <c r="G659" s="3" t="s">
        <v>984</v>
      </c>
    </row>
    <row r="660" ht="15.75" customHeight="1">
      <c r="A660" s="1">
        <v>658.0</v>
      </c>
      <c r="B660" s="3" t="s">
        <v>980</v>
      </c>
      <c r="C660" s="3" t="s">
        <v>981</v>
      </c>
      <c r="D660" s="3" t="s">
        <v>982</v>
      </c>
      <c r="E660" s="3" t="s">
        <v>983</v>
      </c>
      <c r="F660" s="3">
        <v>5.0</v>
      </c>
      <c r="G660" s="3" t="s">
        <v>985</v>
      </c>
    </row>
    <row r="661" ht="15.75" customHeight="1">
      <c r="A661" s="1">
        <v>659.0</v>
      </c>
      <c r="B661" s="3" t="s">
        <v>980</v>
      </c>
      <c r="C661" s="3" t="s">
        <v>981</v>
      </c>
      <c r="D661" s="3" t="s">
        <v>982</v>
      </c>
      <c r="E661" s="3" t="s">
        <v>983</v>
      </c>
      <c r="F661" s="3">
        <v>5.0</v>
      </c>
      <c r="G661" s="3" t="s">
        <v>986</v>
      </c>
    </row>
    <row r="662" ht="15.75" customHeight="1">
      <c r="A662" s="1">
        <v>660.0</v>
      </c>
      <c r="B662" s="3" t="s">
        <v>980</v>
      </c>
      <c r="C662" s="3" t="s">
        <v>981</v>
      </c>
      <c r="D662" s="3" t="s">
        <v>982</v>
      </c>
      <c r="E662" s="3" t="s">
        <v>983</v>
      </c>
      <c r="F662" s="3">
        <v>1.0</v>
      </c>
      <c r="G662" s="3" t="s">
        <v>987</v>
      </c>
    </row>
    <row r="663" ht="15.75" customHeight="1">
      <c r="A663" s="1">
        <v>661.0</v>
      </c>
      <c r="B663" s="3" t="s">
        <v>988</v>
      </c>
      <c r="C663" s="3" t="s">
        <v>981</v>
      </c>
      <c r="D663" s="3" t="s">
        <v>982</v>
      </c>
      <c r="E663" s="3" t="s">
        <v>989</v>
      </c>
      <c r="F663" s="3">
        <v>5.0</v>
      </c>
      <c r="G663" s="3" t="s">
        <v>990</v>
      </c>
    </row>
    <row r="664" ht="15.75" customHeight="1">
      <c r="A664" s="1">
        <v>662.0</v>
      </c>
      <c r="B664" s="3" t="s">
        <v>991</v>
      </c>
      <c r="C664" s="3" t="s">
        <v>981</v>
      </c>
      <c r="D664" s="3" t="s">
        <v>982</v>
      </c>
      <c r="E664" s="3" t="s">
        <v>992</v>
      </c>
      <c r="F664" s="3">
        <v>5.0</v>
      </c>
      <c r="G664" s="3" t="s">
        <v>993</v>
      </c>
    </row>
    <row r="665" ht="15.75" customHeight="1">
      <c r="A665" s="1">
        <v>663.0</v>
      </c>
      <c r="B665" s="3" t="s">
        <v>991</v>
      </c>
      <c r="C665" s="3" t="s">
        <v>981</v>
      </c>
      <c r="D665" s="3" t="s">
        <v>982</v>
      </c>
      <c r="E665" s="3" t="s">
        <v>992</v>
      </c>
      <c r="F665" s="3">
        <v>4.0</v>
      </c>
      <c r="G665" s="3" t="s">
        <v>994</v>
      </c>
    </row>
    <row r="666" ht="15.75" customHeight="1">
      <c r="A666" s="1">
        <v>664.0</v>
      </c>
      <c r="B666" s="3" t="s">
        <v>991</v>
      </c>
      <c r="C666" s="3" t="s">
        <v>981</v>
      </c>
      <c r="D666" s="3" t="s">
        <v>982</v>
      </c>
      <c r="E666" s="3" t="s">
        <v>992</v>
      </c>
      <c r="F666" s="3">
        <v>1.0</v>
      </c>
      <c r="G666" s="3" t="s">
        <v>995</v>
      </c>
    </row>
    <row r="667" ht="15.75" customHeight="1">
      <c r="A667" s="1">
        <v>665.0</v>
      </c>
      <c r="B667" s="3" t="s">
        <v>991</v>
      </c>
      <c r="C667" s="3" t="s">
        <v>981</v>
      </c>
      <c r="D667" s="3" t="s">
        <v>982</v>
      </c>
      <c r="E667" s="3" t="s">
        <v>992</v>
      </c>
      <c r="F667" s="3">
        <v>5.0</v>
      </c>
      <c r="G667" s="3" t="s">
        <v>996</v>
      </c>
    </row>
    <row r="668" ht="15.75" customHeight="1">
      <c r="A668" s="1">
        <v>666.0</v>
      </c>
      <c r="B668" s="3" t="s">
        <v>997</v>
      </c>
      <c r="C668" s="3" t="s">
        <v>981</v>
      </c>
      <c r="D668" s="3" t="s">
        <v>982</v>
      </c>
      <c r="E668" s="3" t="s">
        <v>998</v>
      </c>
      <c r="F668" s="3">
        <v>5.0</v>
      </c>
      <c r="G668" s="3" t="s">
        <v>999</v>
      </c>
    </row>
    <row r="669" ht="15.75" customHeight="1">
      <c r="A669" s="1">
        <v>667.0</v>
      </c>
      <c r="B669" s="3" t="s">
        <v>1000</v>
      </c>
      <c r="C669" s="3" t="s">
        <v>1001</v>
      </c>
      <c r="D669" s="3" t="s">
        <v>982</v>
      </c>
      <c r="E669" s="3" t="s">
        <v>1002</v>
      </c>
      <c r="F669" s="3">
        <v>1.0</v>
      </c>
      <c r="G669" s="3" t="s">
        <v>1003</v>
      </c>
    </row>
    <row r="670" ht="15.75" customHeight="1">
      <c r="A670" s="1">
        <v>668.0</v>
      </c>
      <c r="B670" s="3" t="s">
        <v>1004</v>
      </c>
      <c r="C670" s="3" t="s">
        <v>981</v>
      </c>
      <c r="D670" s="3" t="s">
        <v>982</v>
      </c>
      <c r="E670" s="3" t="s">
        <v>1005</v>
      </c>
      <c r="F670" s="3">
        <v>5.0</v>
      </c>
      <c r="G670" s="3" t="s">
        <v>1006</v>
      </c>
    </row>
    <row r="671" ht="15.75" customHeight="1">
      <c r="A671" s="1">
        <v>669.0</v>
      </c>
      <c r="B671" s="3" t="s">
        <v>1004</v>
      </c>
      <c r="C671" s="3" t="s">
        <v>981</v>
      </c>
      <c r="D671" s="3" t="s">
        <v>982</v>
      </c>
      <c r="E671" s="3" t="s">
        <v>1005</v>
      </c>
      <c r="F671" s="3">
        <v>3.0</v>
      </c>
      <c r="G671" s="3" t="s">
        <v>1007</v>
      </c>
    </row>
    <row r="672" ht="15.75" customHeight="1">
      <c r="A672" s="1">
        <v>670.0</v>
      </c>
      <c r="B672" s="3" t="s">
        <v>1008</v>
      </c>
      <c r="C672" s="3" t="s">
        <v>1009</v>
      </c>
      <c r="D672" s="3" t="s">
        <v>982</v>
      </c>
      <c r="E672" s="3" t="s">
        <v>1010</v>
      </c>
      <c r="F672" s="3">
        <v>5.0</v>
      </c>
      <c r="G672" s="3" t="s">
        <v>1011</v>
      </c>
    </row>
    <row r="673" ht="15.75" customHeight="1">
      <c r="A673" s="1">
        <v>671.0</v>
      </c>
      <c r="B673" s="3" t="s">
        <v>1012</v>
      </c>
      <c r="C673" s="3" t="s">
        <v>1009</v>
      </c>
      <c r="D673" s="3" t="s">
        <v>982</v>
      </c>
      <c r="E673" s="3" t="s">
        <v>1013</v>
      </c>
      <c r="F673" s="3">
        <v>5.0</v>
      </c>
      <c r="G673" s="3" t="s">
        <v>1014</v>
      </c>
    </row>
    <row r="674" ht="15.75" customHeight="1">
      <c r="A674" s="1">
        <v>672.0</v>
      </c>
      <c r="B674" s="3" t="s">
        <v>1015</v>
      </c>
      <c r="C674" s="3" t="s">
        <v>981</v>
      </c>
      <c r="D674" s="3" t="s">
        <v>982</v>
      </c>
      <c r="E674" s="3" t="s">
        <v>1016</v>
      </c>
      <c r="F674" s="3">
        <v>5.0</v>
      </c>
      <c r="G674" s="3" t="s">
        <v>1017</v>
      </c>
    </row>
    <row r="675" ht="15.75" customHeight="1">
      <c r="A675" s="1">
        <v>673.0</v>
      </c>
      <c r="B675" s="3" t="s">
        <v>1015</v>
      </c>
      <c r="C675" s="3" t="s">
        <v>981</v>
      </c>
      <c r="D675" s="3" t="s">
        <v>982</v>
      </c>
      <c r="E675" s="3" t="s">
        <v>1016</v>
      </c>
      <c r="F675" s="3">
        <v>1.0</v>
      </c>
      <c r="G675" s="3" t="s">
        <v>1018</v>
      </c>
    </row>
    <row r="676" ht="15.75" customHeight="1">
      <c r="A676" s="1">
        <v>674.0</v>
      </c>
      <c r="B676" s="3" t="s">
        <v>1015</v>
      </c>
      <c r="C676" s="3" t="s">
        <v>981</v>
      </c>
      <c r="D676" s="3" t="s">
        <v>982</v>
      </c>
      <c r="E676" s="3" t="s">
        <v>1016</v>
      </c>
      <c r="F676" s="3">
        <v>4.0</v>
      </c>
      <c r="G676" s="3" t="s">
        <v>1019</v>
      </c>
    </row>
    <row r="677" ht="15.75" customHeight="1">
      <c r="A677" s="1">
        <v>675.0</v>
      </c>
      <c r="B677" s="3" t="s">
        <v>1015</v>
      </c>
      <c r="C677" s="3" t="s">
        <v>981</v>
      </c>
      <c r="D677" s="3" t="s">
        <v>982</v>
      </c>
      <c r="E677" s="3" t="s">
        <v>1016</v>
      </c>
      <c r="F677" s="3">
        <v>5.0</v>
      </c>
      <c r="G677" s="3" t="s">
        <v>1020</v>
      </c>
    </row>
    <row r="678" ht="15.75" customHeight="1">
      <c r="A678" s="1">
        <v>676.0</v>
      </c>
      <c r="B678" s="3" t="s">
        <v>1015</v>
      </c>
      <c r="C678" s="3" t="s">
        <v>981</v>
      </c>
      <c r="D678" s="3" t="s">
        <v>982</v>
      </c>
      <c r="E678" s="3" t="s">
        <v>1016</v>
      </c>
      <c r="F678" s="3">
        <v>1.0</v>
      </c>
      <c r="G678" s="3" t="s">
        <v>1021</v>
      </c>
    </row>
    <row r="679" ht="15.75" customHeight="1">
      <c r="A679" s="1">
        <v>677.0</v>
      </c>
      <c r="B679" s="3" t="s">
        <v>1022</v>
      </c>
      <c r="C679" s="3" t="s">
        <v>981</v>
      </c>
      <c r="D679" s="3" t="s">
        <v>982</v>
      </c>
      <c r="E679" s="3" t="s">
        <v>1023</v>
      </c>
      <c r="F679" s="3">
        <v>5.0</v>
      </c>
      <c r="G679" s="3" t="s">
        <v>1024</v>
      </c>
    </row>
    <row r="680" ht="15.75" customHeight="1">
      <c r="A680" s="1">
        <v>678.0</v>
      </c>
      <c r="B680" s="3" t="s">
        <v>1025</v>
      </c>
      <c r="C680" s="3" t="s">
        <v>981</v>
      </c>
      <c r="D680" s="3" t="s">
        <v>982</v>
      </c>
      <c r="E680" s="3" t="s">
        <v>1026</v>
      </c>
      <c r="F680" s="3">
        <v>5.0</v>
      </c>
      <c r="G680" s="3" t="s">
        <v>1027</v>
      </c>
    </row>
    <row r="681" ht="15.75" customHeight="1">
      <c r="A681" s="1">
        <v>679.0</v>
      </c>
      <c r="B681" s="3" t="s">
        <v>1028</v>
      </c>
      <c r="C681" s="3" t="s">
        <v>1001</v>
      </c>
      <c r="D681" s="3" t="s">
        <v>982</v>
      </c>
      <c r="E681" s="3" t="s">
        <v>1029</v>
      </c>
      <c r="F681" s="3">
        <v>5.0</v>
      </c>
      <c r="G681" s="3" t="s">
        <v>1030</v>
      </c>
    </row>
    <row r="682" ht="15.75" customHeight="1">
      <c r="A682" s="1">
        <v>680.0</v>
      </c>
      <c r="B682" s="3" t="s">
        <v>1028</v>
      </c>
      <c r="C682" s="3" t="s">
        <v>1001</v>
      </c>
      <c r="D682" s="3" t="s">
        <v>982</v>
      </c>
      <c r="E682" s="3" t="s">
        <v>1029</v>
      </c>
      <c r="F682" s="3">
        <v>5.0</v>
      </c>
      <c r="G682" s="3" t="s">
        <v>1031</v>
      </c>
    </row>
    <row r="683" ht="15.75" customHeight="1">
      <c r="A683" s="1">
        <v>681.0</v>
      </c>
      <c r="B683" s="3" t="s">
        <v>1028</v>
      </c>
      <c r="C683" s="3" t="s">
        <v>1001</v>
      </c>
      <c r="D683" s="3" t="s">
        <v>982</v>
      </c>
      <c r="E683" s="3" t="s">
        <v>1029</v>
      </c>
      <c r="F683" s="3">
        <v>5.0</v>
      </c>
      <c r="G683" s="3" t="s">
        <v>1032</v>
      </c>
    </row>
    <row r="684" ht="15.75" customHeight="1">
      <c r="A684" s="1">
        <v>682.0</v>
      </c>
      <c r="B684" s="3" t="s">
        <v>1028</v>
      </c>
      <c r="C684" s="3" t="s">
        <v>1001</v>
      </c>
      <c r="D684" s="3" t="s">
        <v>982</v>
      </c>
      <c r="E684" s="3" t="s">
        <v>1029</v>
      </c>
      <c r="F684" s="3">
        <v>5.0</v>
      </c>
      <c r="G684" s="3" t="s">
        <v>1033</v>
      </c>
    </row>
    <row r="685" ht="15.75" customHeight="1">
      <c r="A685" s="1">
        <v>683.0</v>
      </c>
      <c r="B685" s="3" t="s">
        <v>1028</v>
      </c>
      <c r="C685" s="3" t="s">
        <v>1001</v>
      </c>
      <c r="D685" s="3" t="s">
        <v>982</v>
      </c>
      <c r="E685" s="3" t="s">
        <v>1029</v>
      </c>
      <c r="F685" s="3">
        <v>5.0</v>
      </c>
      <c r="G685" s="3" t="s">
        <v>1034</v>
      </c>
    </row>
    <row r="686" ht="15.75" customHeight="1">
      <c r="A686" s="1">
        <v>684.0</v>
      </c>
      <c r="B686" s="3" t="s">
        <v>1035</v>
      </c>
      <c r="C686" s="3" t="s">
        <v>981</v>
      </c>
      <c r="D686" s="3" t="s">
        <v>982</v>
      </c>
      <c r="E686" s="3" t="s">
        <v>1036</v>
      </c>
      <c r="F686" s="3">
        <v>1.0</v>
      </c>
      <c r="G686" s="3" t="s">
        <v>1037</v>
      </c>
    </row>
    <row r="687" ht="15.75" customHeight="1">
      <c r="A687" s="1">
        <v>685.0</v>
      </c>
      <c r="B687" s="3" t="s">
        <v>1035</v>
      </c>
      <c r="C687" s="3" t="s">
        <v>981</v>
      </c>
      <c r="D687" s="3" t="s">
        <v>982</v>
      </c>
      <c r="E687" s="3" t="s">
        <v>1036</v>
      </c>
      <c r="F687" s="3">
        <v>1.0</v>
      </c>
      <c r="G687" s="3" t="s">
        <v>1038</v>
      </c>
    </row>
    <row r="688" ht="15.75" customHeight="1">
      <c r="A688" s="1">
        <v>686.0</v>
      </c>
      <c r="B688" s="3" t="s">
        <v>1035</v>
      </c>
      <c r="C688" s="3" t="s">
        <v>981</v>
      </c>
      <c r="D688" s="3" t="s">
        <v>982</v>
      </c>
      <c r="E688" s="3" t="s">
        <v>1036</v>
      </c>
      <c r="F688" s="3">
        <v>5.0</v>
      </c>
      <c r="G688" s="3" t="s">
        <v>1039</v>
      </c>
    </row>
    <row r="689" ht="15.75" customHeight="1">
      <c r="A689" s="1">
        <v>687.0</v>
      </c>
      <c r="B689" s="3" t="s">
        <v>1035</v>
      </c>
      <c r="C689" s="3" t="s">
        <v>981</v>
      </c>
      <c r="D689" s="3" t="s">
        <v>982</v>
      </c>
      <c r="E689" s="3" t="s">
        <v>1036</v>
      </c>
      <c r="F689" s="3">
        <v>1.0</v>
      </c>
      <c r="G689" s="3" t="s">
        <v>1040</v>
      </c>
    </row>
    <row r="690" ht="15.75" customHeight="1">
      <c r="A690" s="1">
        <v>688.0</v>
      </c>
      <c r="B690" s="3" t="s">
        <v>1035</v>
      </c>
      <c r="C690" s="3" t="s">
        <v>981</v>
      </c>
      <c r="D690" s="3" t="s">
        <v>982</v>
      </c>
      <c r="E690" s="3" t="s">
        <v>1036</v>
      </c>
      <c r="F690" s="3">
        <v>1.0</v>
      </c>
      <c r="G690" s="3" t="s">
        <v>1041</v>
      </c>
    </row>
    <row r="691" ht="15.75" customHeight="1">
      <c r="A691" s="1">
        <v>689.0</v>
      </c>
      <c r="B691" s="3" t="s">
        <v>1042</v>
      </c>
      <c r="C691" s="3" t="s">
        <v>981</v>
      </c>
      <c r="D691" s="3" t="s">
        <v>982</v>
      </c>
      <c r="E691" s="3" t="s">
        <v>998</v>
      </c>
      <c r="F691" s="3">
        <v>5.0</v>
      </c>
      <c r="G691" s="3" t="s">
        <v>1043</v>
      </c>
    </row>
    <row r="692" ht="15.75" customHeight="1">
      <c r="A692" s="1">
        <v>690.0</v>
      </c>
      <c r="B692" s="3" t="s">
        <v>1044</v>
      </c>
      <c r="C692" s="3" t="s">
        <v>981</v>
      </c>
      <c r="D692" s="3" t="s">
        <v>982</v>
      </c>
      <c r="E692" s="3" t="s">
        <v>1045</v>
      </c>
      <c r="F692" s="3">
        <v>5.0</v>
      </c>
      <c r="G692" s="3" t="s">
        <v>1046</v>
      </c>
    </row>
    <row r="693" ht="15.75" customHeight="1">
      <c r="A693" s="1">
        <v>691.0</v>
      </c>
      <c r="B693" s="3" t="s">
        <v>1044</v>
      </c>
      <c r="C693" s="3" t="s">
        <v>981</v>
      </c>
      <c r="D693" s="3" t="s">
        <v>982</v>
      </c>
      <c r="E693" s="3" t="s">
        <v>1045</v>
      </c>
      <c r="F693" s="3">
        <v>1.0</v>
      </c>
      <c r="G693" s="3" t="s">
        <v>1047</v>
      </c>
    </row>
    <row r="694" ht="15.75" customHeight="1">
      <c r="A694" s="1">
        <v>692.0</v>
      </c>
      <c r="B694" s="3" t="s">
        <v>1044</v>
      </c>
      <c r="C694" s="3" t="s">
        <v>981</v>
      </c>
      <c r="D694" s="3" t="s">
        <v>982</v>
      </c>
      <c r="E694" s="3" t="s">
        <v>1045</v>
      </c>
      <c r="F694" s="3">
        <v>4.0</v>
      </c>
      <c r="G694" s="3" t="s">
        <v>1048</v>
      </c>
    </row>
    <row r="695" ht="15.75" customHeight="1">
      <c r="A695" s="1">
        <v>693.0</v>
      </c>
      <c r="B695" s="3" t="s">
        <v>1044</v>
      </c>
      <c r="C695" s="3" t="s">
        <v>981</v>
      </c>
      <c r="D695" s="3" t="s">
        <v>982</v>
      </c>
      <c r="E695" s="3" t="s">
        <v>1045</v>
      </c>
      <c r="F695" s="3">
        <v>1.0</v>
      </c>
      <c r="G695" s="3" t="s">
        <v>1049</v>
      </c>
    </row>
    <row r="696" ht="15.75" customHeight="1">
      <c r="A696" s="1">
        <v>694.0</v>
      </c>
      <c r="B696" s="3" t="s">
        <v>1044</v>
      </c>
      <c r="C696" s="3" t="s">
        <v>981</v>
      </c>
      <c r="D696" s="3" t="s">
        <v>982</v>
      </c>
      <c r="E696" s="3" t="s">
        <v>1045</v>
      </c>
      <c r="F696" s="3">
        <v>5.0</v>
      </c>
      <c r="G696" s="3" t="s">
        <v>1050</v>
      </c>
    </row>
    <row r="697" ht="15.75" customHeight="1">
      <c r="A697" s="1">
        <v>695.0</v>
      </c>
      <c r="B697" s="3" t="s">
        <v>1051</v>
      </c>
      <c r="C697" s="3" t="s">
        <v>1052</v>
      </c>
      <c r="D697" s="3" t="s">
        <v>982</v>
      </c>
      <c r="E697" s="3" t="s">
        <v>1053</v>
      </c>
      <c r="F697" s="3">
        <v>5.0</v>
      </c>
      <c r="G697" s="3" t="s">
        <v>1054</v>
      </c>
    </row>
    <row r="698" ht="15.75" customHeight="1">
      <c r="A698" s="1">
        <v>696.0</v>
      </c>
      <c r="B698" s="3" t="s">
        <v>1055</v>
      </c>
      <c r="C698" s="3" t="s">
        <v>981</v>
      </c>
      <c r="D698" s="3" t="s">
        <v>982</v>
      </c>
      <c r="E698" s="3" t="s">
        <v>1056</v>
      </c>
      <c r="F698" s="3">
        <v>4.0</v>
      </c>
      <c r="G698" s="3" t="s">
        <v>1057</v>
      </c>
    </row>
    <row r="699" ht="15.75" customHeight="1">
      <c r="A699" s="1">
        <v>697.0</v>
      </c>
      <c r="B699" s="3" t="s">
        <v>1055</v>
      </c>
      <c r="C699" s="3" t="s">
        <v>981</v>
      </c>
      <c r="D699" s="3" t="s">
        <v>982</v>
      </c>
      <c r="E699" s="3" t="s">
        <v>1056</v>
      </c>
      <c r="F699" s="3">
        <v>4.0</v>
      </c>
      <c r="G699" s="3" t="s">
        <v>1058</v>
      </c>
    </row>
    <row r="700" ht="15.75" customHeight="1">
      <c r="A700" s="1">
        <v>698.0</v>
      </c>
      <c r="B700" s="3" t="s">
        <v>1055</v>
      </c>
      <c r="C700" s="3" t="s">
        <v>981</v>
      </c>
      <c r="D700" s="3" t="s">
        <v>982</v>
      </c>
      <c r="E700" s="3" t="s">
        <v>1056</v>
      </c>
      <c r="F700" s="3">
        <v>5.0</v>
      </c>
      <c r="G700" s="3" t="s">
        <v>1059</v>
      </c>
    </row>
    <row r="701" ht="15.75" customHeight="1">
      <c r="A701" s="1">
        <v>699.0</v>
      </c>
      <c r="B701" s="3" t="s">
        <v>1055</v>
      </c>
      <c r="C701" s="3" t="s">
        <v>981</v>
      </c>
      <c r="D701" s="3" t="s">
        <v>982</v>
      </c>
      <c r="E701" s="3" t="s">
        <v>1056</v>
      </c>
      <c r="F701" s="3">
        <v>5.0</v>
      </c>
      <c r="G701" s="3" t="s">
        <v>1060</v>
      </c>
    </row>
    <row r="702" ht="15.75" customHeight="1">
      <c r="A702" s="1">
        <v>700.0</v>
      </c>
      <c r="B702" s="3" t="s">
        <v>1055</v>
      </c>
      <c r="C702" s="3" t="s">
        <v>981</v>
      </c>
      <c r="D702" s="3" t="s">
        <v>982</v>
      </c>
      <c r="E702" s="3" t="s">
        <v>1056</v>
      </c>
      <c r="F702" s="3">
        <v>1.0</v>
      </c>
      <c r="G702" s="3" t="s">
        <v>1061</v>
      </c>
    </row>
    <row r="703" ht="15.75" customHeight="1">
      <c r="A703" s="1">
        <v>701.0</v>
      </c>
      <c r="B703" s="3" t="s">
        <v>1062</v>
      </c>
      <c r="C703" s="3" t="s">
        <v>981</v>
      </c>
      <c r="D703" s="3" t="s">
        <v>982</v>
      </c>
      <c r="E703" s="3" t="s">
        <v>1063</v>
      </c>
      <c r="F703" s="3">
        <v>4.0</v>
      </c>
      <c r="G703" s="3" t="s">
        <v>1064</v>
      </c>
    </row>
    <row r="704" ht="15.75" customHeight="1">
      <c r="A704" s="1">
        <v>702.0</v>
      </c>
      <c r="B704" s="3" t="s">
        <v>1062</v>
      </c>
      <c r="C704" s="3" t="s">
        <v>981</v>
      </c>
      <c r="D704" s="3" t="s">
        <v>982</v>
      </c>
      <c r="E704" s="3" t="s">
        <v>1063</v>
      </c>
      <c r="F704" s="3">
        <v>1.0</v>
      </c>
      <c r="G704" s="3" t="s">
        <v>1065</v>
      </c>
    </row>
    <row r="705" ht="15.75" customHeight="1">
      <c r="A705" s="1">
        <v>703.0</v>
      </c>
      <c r="B705" s="3" t="s">
        <v>1062</v>
      </c>
      <c r="C705" s="3" t="s">
        <v>981</v>
      </c>
      <c r="D705" s="3" t="s">
        <v>982</v>
      </c>
      <c r="E705" s="3" t="s">
        <v>1063</v>
      </c>
      <c r="F705" s="3">
        <v>5.0</v>
      </c>
      <c r="G705" s="3" t="s">
        <v>1066</v>
      </c>
    </row>
    <row r="706" ht="15.75" customHeight="1">
      <c r="A706" s="1">
        <v>704.0</v>
      </c>
      <c r="B706" s="3" t="s">
        <v>1062</v>
      </c>
      <c r="C706" s="3" t="s">
        <v>981</v>
      </c>
      <c r="D706" s="3" t="s">
        <v>982</v>
      </c>
      <c r="E706" s="3" t="s">
        <v>1063</v>
      </c>
      <c r="F706" s="3">
        <v>1.0</v>
      </c>
      <c r="G706" s="3" t="s">
        <v>1067</v>
      </c>
    </row>
    <row r="707" ht="15.75" customHeight="1">
      <c r="A707" s="1">
        <v>705.0</v>
      </c>
      <c r="B707" s="3" t="s">
        <v>1062</v>
      </c>
      <c r="C707" s="3" t="s">
        <v>981</v>
      </c>
      <c r="D707" s="3" t="s">
        <v>982</v>
      </c>
      <c r="E707" s="3" t="s">
        <v>1063</v>
      </c>
      <c r="F707" s="3">
        <v>1.0</v>
      </c>
      <c r="G707" s="3" t="s">
        <v>1068</v>
      </c>
    </row>
    <row r="708" ht="15.75" customHeight="1">
      <c r="A708" s="1">
        <v>706.0</v>
      </c>
      <c r="B708" s="3" t="s">
        <v>1069</v>
      </c>
      <c r="C708" s="3" t="s">
        <v>981</v>
      </c>
      <c r="D708" s="3" t="s">
        <v>982</v>
      </c>
      <c r="E708" s="3" t="s">
        <v>1070</v>
      </c>
      <c r="F708" s="3">
        <v>5.0</v>
      </c>
      <c r="G708" s="3" t="s">
        <v>1071</v>
      </c>
    </row>
    <row r="709" ht="15.75" customHeight="1">
      <c r="A709" s="1">
        <v>707.0</v>
      </c>
      <c r="B709" s="3" t="s">
        <v>1069</v>
      </c>
      <c r="C709" s="3" t="s">
        <v>981</v>
      </c>
      <c r="D709" s="3" t="s">
        <v>982</v>
      </c>
      <c r="E709" s="3" t="s">
        <v>1070</v>
      </c>
      <c r="F709" s="3">
        <v>2.0</v>
      </c>
      <c r="G709" s="3" t="s">
        <v>1072</v>
      </c>
    </row>
    <row r="710" ht="15.75" customHeight="1">
      <c r="A710" s="1">
        <v>708.0</v>
      </c>
      <c r="B710" s="3" t="s">
        <v>1069</v>
      </c>
      <c r="C710" s="3" t="s">
        <v>981</v>
      </c>
      <c r="D710" s="3" t="s">
        <v>982</v>
      </c>
      <c r="E710" s="3" t="s">
        <v>1070</v>
      </c>
      <c r="F710" s="3">
        <v>1.0</v>
      </c>
      <c r="G710" s="3" t="s">
        <v>1073</v>
      </c>
    </row>
    <row r="711" ht="15.75" customHeight="1">
      <c r="A711" s="1">
        <v>709.0</v>
      </c>
      <c r="B711" s="3" t="s">
        <v>1069</v>
      </c>
      <c r="C711" s="3" t="s">
        <v>981</v>
      </c>
      <c r="D711" s="3" t="s">
        <v>982</v>
      </c>
      <c r="E711" s="3" t="s">
        <v>1070</v>
      </c>
      <c r="F711" s="3">
        <v>1.0</v>
      </c>
      <c r="G711" s="3" t="s">
        <v>1074</v>
      </c>
    </row>
    <row r="712" ht="15.75" customHeight="1">
      <c r="A712" s="1">
        <v>710.0</v>
      </c>
      <c r="B712" s="3" t="s">
        <v>1069</v>
      </c>
      <c r="C712" s="3" t="s">
        <v>981</v>
      </c>
      <c r="D712" s="3" t="s">
        <v>982</v>
      </c>
      <c r="E712" s="3" t="s">
        <v>1070</v>
      </c>
      <c r="F712" s="3">
        <v>5.0</v>
      </c>
      <c r="G712" s="3" t="s">
        <v>1075</v>
      </c>
    </row>
    <row r="713" ht="15.75" customHeight="1">
      <c r="A713" s="1">
        <v>711.0</v>
      </c>
      <c r="B713" s="3" t="s">
        <v>1076</v>
      </c>
      <c r="C713" s="3" t="s">
        <v>981</v>
      </c>
      <c r="D713" s="3" t="s">
        <v>982</v>
      </c>
      <c r="E713" s="3" t="s">
        <v>1077</v>
      </c>
      <c r="F713" s="3">
        <v>3.0</v>
      </c>
      <c r="G713" s="3" t="s">
        <v>1078</v>
      </c>
    </row>
    <row r="714" ht="15.75" customHeight="1">
      <c r="A714" s="1">
        <v>712.0</v>
      </c>
      <c r="B714" s="3" t="s">
        <v>1076</v>
      </c>
      <c r="C714" s="3" t="s">
        <v>981</v>
      </c>
      <c r="D714" s="3" t="s">
        <v>982</v>
      </c>
      <c r="E714" s="3" t="s">
        <v>1077</v>
      </c>
      <c r="F714" s="3">
        <v>1.0</v>
      </c>
      <c r="G714" s="3" t="s">
        <v>1079</v>
      </c>
    </row>
    <row r="715" ht="15.75" customHeight="1">
      <c r="A715" s="1">
        <v>713.0</v>
      </c>
      <c r="B715" s="3" t="s">
        <v>1076</v>
      </c>
      <c r="C715" s="3" t="s">
        <v>981</v>
      </c>
      <c r="D715" s="3" t="s">
        <v>982</v>
      </c>
      <c r="E715" s="3" t="s">
        <v>1077</v>
      </c>
      <c r="F715" s="3">
        <v>5.0</v>
      </c>
      <c r="G715" s="3" t="s">
        <v>1080</v>
      </c>
    </row>
    <row r="716" ht="15.75" customHeight="1">
      <c r="A716" s="1">
        <v>714.0</v>
      </c>
      <c r="B716" s="3" t="s">
        <v>1076</v>
      </c>
      <c r="C716" s="3" t="s">
        <v>981</v>
      </c>
      <c r="D716" s="3" t="s">
        <v>982</v>
      </c>
      <c r="E716" s="3" t="s">
        <v>1077</v>
      </c>
      <c r="F716" s="3">
        <v>5.0</v>
      </c>
      <c r="G716" s="3" t="s">
        <v>1081</v>
      </c>
    </row>
    <row r="717" ht="15.75" customHeight="1">
      <c r="A717" s="1">
        <v>715.0</v>
      </c>
      <c r="B717" s="3" t="s">
        <v>1076</v>
      </c>
      <c r="C717" s="3" t="s">
        <v>981</v>
      </c>
      <c r="D717" s="3" t="s">
        <v>982</v>
      </c>
      <c r="E717" s="3" t="s">
        <v>1077</v>
      </c>
      <c r="F717" s="3">
        <v>4.0</v>
      </c>
      <c r="G717" s="3" t="s">
        <v>745</v>
      </c>
    </row>
    <row r="718" ht="15.75" customHeight="1">
      <c r="A718" s="1">
        <v>716.0</v>
      </c>
      <c r="B718" s="3" t="s">
        <v>1082</v>
      </c>
      <c r="C718" s="3" t="s">
        <v>1001</v>
      </c>
      <c r="D718" s="3" t="s">
        <v>982</v>
      </c>
      <c r="E718" s="3" t="s">
        <v>1083</v>
      </c>
      <c r="F718" s="3">
        <v>5.0</v>
      </c>
      <c r="G718" s="3" t="s">
        <v>1084</v>
      </c>
    </row>
    <row r="719" ht="15.75" customHeight="1">
      <c r="A719" s="1">
        <v>717.0</v>
      </c>
      <c r="B719" s="3" t="s">
        <v>1082</v>
      </c>
      <c r="C719" s="3" t="s">
        <v>1001</v>
      </c>
      <c r="D719" s="3" t="s">
        <v>982</v>
      </c>
      <c r="E719" s="3" t="s">
        <v>1083</v>
      </c>
      <c r="F719" s="3">
        <v>5.0</v>
      </c>
      <c r="G719" s="3" t="s">
        <v>1085</v>
      </c>
    </row>
    <row r="720" ht="15.75" customHeight="1">
      <c r="A720" s="1">
        <v>718.0</v>
      </c>
      <c r="B720" s="3" t="s">
        <v>1082</v>
      </c>
      <c r="C720" s="3" t="s">
        <v>1001</v>
      </c>
      <c r="D720" s="3" t="s">
        <v>982</v>
      </c>
      <c r="E720" s="3" t="s">
        <v>1083</v>
      </c>
      <c r="F720" s="3">
        <v>3.0</v>
      </c>
      <c r="G720" s="3" t="s">
        <v>1086</v>
      </c>
    </row>
    <row r="721" ht="15.75" customHeight="1">
      <c r="A721" s="1">
        <v>719.0</v>
      </c>
      <c r="B721" s="3" t="s">
        <v>1082</v>
      </c>
      <c r="C721" s="3" t="s">
        <v>1001</v>
      </c>
      <c r="D721" s="3" t="s">
        <v>982</v>
      </c>
      <c r="E721" s="3" t="s">
        <v>1083</v>
      </c>
      <c r="F721" s="3">
        <v>4.0</v>
      </c>
      <c r="G721" s="3" t="s">
        <v>1087</v>
      </c>
    </row>
    <row r="722" ht="15.75" customHeight="1">
      <c r="A722" s="1">
        <v>720.0</v>
      </c>
      <c r="B722" s="3" t="s">
        <v>1088</v>
      </c>
      <c r="C722" s="3" t="s">
        <v>1001</v>
      </c>
      <c r="D722" s="3" t="s">
        <v>982</v>
      </c>
      <c r="E722" s="3" t="s">
        <v>1089</v>
      </c>
      <c r="F722" s="3">
        <v>1.0</v>
      </c>
      <c r="G722" s="3" t="s">
        <v>1090</v>
      </c>
    </row>
    <row r="723" ht="15.75" customHeight="1">
      <c r="A723" s="1">
        <v>721.0</v>
      </c>
      <c r="B723" s="3" t="s">
        <v>1091</v>
      </c>
      <c r="C723" s="3" t="s">
        <v>981</v>
      </c>
      <c r="D723" s="3" t="s">
        <v>982</v>
      </c>
      <c r="E723" s="3" t="s">
        <v>1092</v>
      </c>
      <c r="F723" s="3">
        <v>5.0</v>
      </c>
      <c r="G723" s="3" t="s">
        <v>1093</v>
      </c>
    </row>
    <row r="724" ht="15.75" customHeight="1">
      <c r="A724" s="1">
        <v>722.0</v>
      </c>
      <c r="B724" s="3" t="s">
        <v>1094</v>
      </c>
      <c r="C724" s="3" t="s">
        <v>1095</v>
      </c>
      <c r="D724" s="3" t="s">
        <v>982</v>
      </c>
      <c r="E724" s="3" t="s">
        <v>1096</v>
      </c>
      <c r="F724" s="3">
        <v>5.0</v>
      </c>
      <c r="G724" s="3" t="s">
        <v>1097</v>
      </c>
    </row>
    <row r="725" ht="15.75" customHeight="1">
      <c r="A725" s="1">
        <v>723.0</v>
      </c>
      <c r="B725" s="3" t="s">
        <v>1094</v>
      </c>
      <c r="C725" s="3" t="s">
        <v>1095</v>
      </c>
      <c r="D725" s="3" t="s">
        <v>982</v>
      </c>
      <c r="E725" s="3" t="s">
        <v>1096</v>
      </c>
      <c r="F725" s="3">
        <v>5.0</v>
      </c>
      <c r="G725" s="3" t="s">
        <v>1098</v>
      </c>
    </row>
    <row r="726" ht="15.75" customHeight="1">
      <c r="A726" s="1">
        <v>724.0</v>
      </c>
      <c r="B726" s="3" t="s">
        <v>1094</v>
      </c>
      <c r="C726" s="3" t="s">
        <v>1095</v>
      </c>
      <c r="D726" s="3" t="s">
        <v>982</v>
      </c>
      <c r="E726" s="3" t="s">
        <v>1096</v>
      </c>
      <c r="F726" s="3">
        <v>5.0</v>
      </c>
      <c r="G726" s="3" t="s">
        <v>1099</v>
      </c>
    </row>
    <row r="727" ht="15.75" customHeight="1">
      <c r="A727" s="1">
        <v>725.0</v>
      </c>
      <c r="B727" s="3" t="s">
        <v>1094</v>
      </c>
      <c r="C727" s="3" t="s">
        <v>1095</v>
      </c>
      <c r="D727" s="3" t="s">
        <v>982</v>
      </c>
      <c r="E727" s="3" t="s">
        <v>1096</v>
      </c>
      <c r="F727" s="3">
        <v>4.0</v>
      </c>
      <c r="G727" s="3" t="s">
        <v>1100</v>
      </c>
    </row>
    <row r="728" ht="15.75" customHeight="1">
      <c r="A728" s="1">
        <v>726.0</v>
      </c>
      <c r="B728" s="3" t="s">
        <v>1094</v>
      </c>
      <c r="C728" s="3" t="s">
        <v>1095</v>
      </c>
      <c r="D728" s="3" t="s">
        <v>982</v>
      </c>
      <c r="E728" s="3" t="s">
        <v>1096</v>
      </c>
      <c r="F728" s="3">
        <v>5.0</v>
      </c>
      <c r="G728" s="3" t="s">
        <v>1101</v>
      </c>
    </row>
    <row r="729" ht="15.75" customHeight="1">
      <c r="A729" s="1">
        <v>727.0</v>
      </c>
      <c r="B729" s="3" t="s">
        <v>1102</v>
      </c>
      <c r="C729" s="3" t="s">
        <v>1103</v>
      </c>
      <c r="D729" s="3" t="s">
        <v>280</v>
      </c>
      <c r="E729" s="3" t="s">
        <v>1104</v>
      </c>
      <c r="F729" s="3">
        <v>5.0</v>
      </c>
      <c r="G729" s="3" t="s">
        <v>1105</v>
      </c>
    </row>
    <row r="730" ht="15.75" customHeight="1">
      <c r="A730" s="1">
        <v>728.0</v>
      </c>
      <c r="B730" s="3" t="s">
        <v>1102</v>
      </c>
      <c r="C730" s="3" t="s">
        <v>1103</v>
      </c>
      <c r="D730" s="3" t="s">
        <v>280</v>
      </c>
      <c r="E730" s="3" t="s">
        <v>1104</v>
      </c>
      <c r="F730" s="3">
        <v>1.0</v>
      </c>
      <c r="G730" s="3" t="s">
        <v>1106</v>
      </c>
    </row>
    <row r="731" ht="15.75" customHeight="1">
      <c r="A731" s="1">
        <v>729.0</v>
      </c>
      <c r="B731" s="3" t="s">
        <v>1102</v>
      </c>
      <c r="C731" s="3" t="s">
        <v>1103</v>
      </c>
      <c r="D731" s="3" t="s">
        <v>280</v>
      </c>
      <c r="E731" s="3" t="s">
        <v>1104</v>
      </c>
      <c r="F731" s="3">
        <v>5.0</v>
      </c>
      <c r="G731" s="3" t="s">
        <v>1107</v>
      </c>
    </row>
    <row r="732" ht="15.75" customHeight="1">
      <c r="A732" s="1">
        <v>730.0</v>
      </c>
      <c r="B732" s="3" t="s">
        <v>1102</v>
      </c>
      <c r="C732" s="3" t="s">
        <v>1103</v>
      </c>
      <c r="D732" s="3" t="s">
        <v>280</v>
      </c>
      <c r="E732" s="3" t="s">
        <v>1104</v>
      </c>
      <c r="F732" s="3">
        <v>1.0</v>
      </c>
      <c r="G732" s="3" t="s">
        <v>1108</v>
      </c>
    </row>
    <row r="733" ht="15.75" customHeight="1">
      <c r="A733" s="1">
        <v>731.0</v>
      </c>
      <c r="B733" s="3" t="s">
        <v>1109</v>
      </c>
      <c r="C733" s="3" t="s">
        <v>1103</v>
      </c>
      <c r="D733" s="3" t="s">
        <v>280</v>
      </c>
      <c r="E733" s="3" t="s">
        <v>1104</v>
      </c>
      <c r="F733" s="3">
        <v>5.0</v>
      </c>
      <c r="G733" s="3" t="s">
        <v>1110</v>
      </c>
    </row>
    <row r="734" ht="15.75" customHeight="1">
      <c r="A734" s="1">
        <v>732.0</v>
      </c>
      <c r="B734" s="3" t="s">
        <v>1109</v>
      </c>
      <c r="C734" s="3" t="s">
        <v>1103</v>
      </c>
      <c r="D734" s="3" t="s">
        <v>280</v>
      </c>
      <c r="E734" s="3" t="s">
        <v>1104</v>
      </c>
      <c r="F734" s="3">
        <v>5.0</v>
      </c>
      <c r="G734" s="3" t="s">
        <v>1111</v>
      </c>
    </row>
    <row r="735" ht="15.75" customHeight="1">
      <c r="A735" s="1">
        <v>733.0</v>
      </c>
      <c r="B735" s="3" t="s">
        <v>1109</v>
      </c>
      <c r="C735" s="3" t="s">
        <v>1103</v>
      </c>
      <c r="D735" s="3" t="s">
        <v>280</v>
      </c>
      <c r="E735" s="3" t="s">
        <v>1104</v>
      </c>
      <c r="F735" s="3">
        <v>5.0</v>
      </c>
      <c r="G735" s="3" t="s">
        <v>1112</v>
      </c>
    </row>
    <row r="736" ht="15.75" customHeight="1">
      <c r="A736" s="1">
        <v>734.0</v>
      </c>
      <c r="B736" s="3" t="s">
        <v>1113</v>
      </c>
      <c r="C736" s="3" t="s">
        <v>1103</v>
      </c>
      <c r="D736" s="3" t="s">
        <v>280</v>
      </c>
      <c r="E736" s="3" t="s">
        <v>1114</v>
      </c>
      <c r="F736" s="3">
        <v>1.0</v>
      </c>
      <c r="G736" s="3" t="s">
        <v>1115</v>
      </c>
    </row>
    <row r="737" ht="15.75" customHeight="1">
      <c r="A737" s="1">
        <v>735.0</v>
      </c>
      <c r="B737" s="3" t="s">
        <v>1116</v>
      </c>
      <c r="C737" s="3" t="s">
        <v>1103</v>
      </c>
      <c r="D737" s="3" t="s">
        <v>280</v>
      </c>
      <c r="E737" s="3" t="s">
        <v>1117</v>
      </c>
      <c r="F737" s="3">
        <v>5.0</v>
      </c>
      <c r="G737" s="3" t="s">
        <v>1118</v>
      </c>
    </row>
    <row r="738" ht="15.75" customHeight="1">
      <c r="A738" s="1">
        <v>736.0</v>
      </c>
      <c r="B738" s="3" t="s">
        <v>1119</v>
      </c>
      <c r="C738" s="3" t="s">
        <v>1103</v>
      </c>
      <c r="D738" s="3" t="s">
        <v>280</v>
      </c>
      <c r="E738" s="3" t="s">
        <v>1120</v>
      </c>
      <c r="F738" s="3">
        <v>5.0</v>
      </c>
      <c r="G738" s="3" t="s">
        <v>1121</v>
      </c>
    </row>
    <row r="739" ht="15.75" customHeight="1">
      <c r="A739" s="1">
        <v>737.0</v>
      </c>
      <c r="B739" s="3" t="s">
        <v>1119</v>
      </c>
      <c r="C739" s="3" t="s">
        <v>1103</v>
      </c>
      <c r="D739" s="3" t="s">
        <v>280</v>
      </c>
      <c r="E739" s="3" t="s">
        <v>1120</v>
      </c>
      <c r="F739" s="3">
        <v>5.0</v>
      </c>
      <c r="G739" s="3" t="s">
        <v>1122</v>
      </c>
    </row>
    <row r="740" ht="15.75" customHeight="1">
      <c r="A740" s="1">
        <v>738.0</v>
      </c>
      <c r="B740" s="3" t="s">
        <v>278</v>
      </c>
      <c r="C740" s="3" t="s">
        <v>279</v>
      </c>
      <c r="D740" s="3" t="s">
        <v>280</v>
      </c>
      <c r="E740" s="3" t="s">
        <v>281</v>
      </c>
      <c r="F740" s="3">
        <v>1.0</v>
      </c>
      <c r="G740" s="3" t="s">
        <v>282</v>
      </c>
    </row>
    <row r="741" ht="15.75" customHeight="1">
      <c r="A741" s="1">
        <v>739.0</v>
      </c>
      <c r="B741" s="3" t="s">
        <v>278</v>
      </c>
      <c r="C741" s="3" t="s">
        <v>279</v>
      </c>
      <c r="D741" s="3" t="s">
        <v>280</v>
      </c>
      <c r="E741" s="3" t="s">
        <v>281</v>
      </c>
      <c r="F741" s="3">
        <v>5.0</v>
      </c>
      <c r="G741" s="3" t="s">
        <v>283</v>
      </c>
    </row>
    <row r="742" ht="15.75" customHeight="1">
      <c r="A742" s="1">
        <v>740.0</v>
      </c>
      <c r="B742" s="3" t="s">
        <v>278</v>
      </c>
      <c r="C742" s="3" t="s">
        <v>279</v>
      </c>
      <c r="D742" s="3" t="s">
        <v>280</v>
      </c>
      <c r="E742" s="3" t="s">
        <v>281</v>
      </c>
      <c r="F742" s="3">
        <v>1.0</v>
      </c>
      <c r="G742" s="3" t="s">
        <v>284</v>
      </c>
    </row>
    <row r="743" ht="15.75" customHeight="1">
      <c r="A743" s="1">
        <v>741.0</v>
      </c>
      <c r="B743" s="3" t="s">
        <v>278</v>
      </c>
      <c r="C743" s="3" t="s">
        <v>279</v>
      </c>
      <c r="D743" s="3" t="s">
        <v>280</v>
      </c>
      <c r="E743" s="3" t="s">
        <v>281</v>
      </c>
      <c r="F743" s="3">
        <v>5.0</v>
      </c>
      <c r="G743" s="3" t="s">
        <v>285</v>
      </c>
    </row>
    <row r="744" ht="15.75" customHeight="1">
      <c r="A744" s="1">
        <v>742.0</v>
      </c>
      <c r="B744" s="3" t="s">
        <v>278</v>
      </c>
      <c r="C744" s="3" t="s">
        <v>279</v>
      </c>
      <c r="D744" s="3" t="s">
        <v>280</v>
      </c>
      <c r="E744" s="3" t="s">
        <v>281</v>
      </c>
      <c r="F744" s="3">
        <v>1.0</v>
      </c>
      <c r="G744" s="3" t="s">
        <v>286</v>
      </c>
    </row>
    <row r="745" ht="15.75" customHeight="1">
      <c r="A745" s="1">
        <v>743.0</v>
      </c>
      <c r="B745" s="3" t="s">
        <v>1123</v>
      </c>
      <c r="C745" s="3" t="s">
        <v>279</v>
      </c>
      <c r="D745" s="3" t="s">
        <v>280</v>
      </c>
      <c r="E745" s="3" t="s">
        <v>1124</v>
      </c>
      <c r="F745" s="3">
        <v>5.0</v>
      </c>
      <c r="G745" s="3" t="s">
        <v>1125</v>
      </c>
    </row>
    <row r="746" ht="15.75" customHeight="1">
      <c r="A746" s="1">
        <v>744.0</v>
      </c>
      <c r="B746" s="3" t="s">
        <v>1123</v>
      </c>
      <c r="C746" s="3" t="s">
        <v>279</v>
      </c>
      <c r="D746" s="3" t="s">
        <v>280</v>
      </c>
      <c r="E746" s="3" t="s">
        <v>1124</v>
      </c>
      <c r="F746" s="3">
        <v>5.0</v>
      </c>
      <c r="G746" s="3" t="s">
        <v>1126</v>
      </c>
    </row>
    <row r="747" ht="15.75" customHeight="1">
      <c r="A747" s="1">
        <v>745.0</v>
      </c>
      <c r="B747" s="3" t="s">
        <v>1127</v>
      </c>
      <c r="C747" s="3" t="s">
        <v>1103</v>
      </c>
      <c r="D747" s="3" t="s">
        <v>280</v>
      </c>
      <c r="E747" s="3" t="s">
        <v>1128</v>
      </c>
      <c r="F747" s="3">
        <v>5.0</v>
      </c>
      <c r="G747" s="3" t="s">
        <v>1129</v>
      </c>
    </row>
    <row r="748" ht="15.75" customHeight="1">
      <c r="A748" s="1">
        <v>746.0</v>
      </c>
      <c r="B748" s="3" t="s">
        <v>1127</v>
      </c>
      <c r="C748" s="3" t="s">
        <v>1103</v>
      </c>
      <c r="D748" s="3" t="s">
        <v>280</v>
      </c>
      <c r="E748" s="3" t="s">
        <v>1128</v>
      </c>
      <c r="F748" s="3">
        <v>4.0</v>
      </c>
      <c r="G748" s="3" t="s">
        <v>1130</v>
      </c>
    </row>
    <row r="749" ht="15.75" customHeight="1">
      <c r="A749" s="1">
        <v>747.0</v>
      </c>
      <c r="B749" s="3" t="s">
        <v>1131</v>
      </c>
      <c r="C749" s="3" t="s">
        <v>1103</v>
      </c>
      <c r="D749" s="3" t="s">
        <v>280</v>
      </c>
      <c r="E749" s="3" t="s">
        <v>1132</v>
      </c>
      <c r="F749" s="3">
        <v>1.0</v>
      </c>
      <c r="G749" s="3" t="s">
        <v>1133</v>
      </c>
    </row>
    <row r="750" ht="15.75" customHeight="1">
      <c r="A750" s="1">
        <v>748.0</v>
      </c>
      <c r="B750" s="3" t="s">
        <v>1131</v>
      </c>
      <c r="C750" s="3" t="s">
        <v>1103</v>
      </c>
      <c r="D750" s="3" t="s">
        <v>280</v>
      </c>
      <c r="E750" s="3" t="s">
        <v>1132</v>
      </c>
      <c r="F750" s="3">
        <v>1.0</v>
      </c>
      <c r="G750" s="3" t="s">
        <v>1134</v>
      </c>
    </row>
    <row r="751" ht="15.75" customHeight="1">
      <c r="A751" s="1">
        <v>749.0</v>
      </c>
      <c r="B751" s="3" t="s">
        <v>1131</v>
      </c>
      <c r="C751" s="3" t="s">
        <v>1103</v>
      </c>
      <c r="D751" s="3" t="s">
        <v>280</v>
      </c>
      <c r="E751" s="3" t="s">
        <v>1132</v>
      </c>
      <c r="F751" s="3">
        <v>1.0</v>
      </c>
      <c r="G751" s="3" t="s">
        <v>1135</v>
      </c>
    </row>
    <row r="752" ht="15.75" customHeight="1">
      <c r="A752" s="1">
        <v>750.0</v>
      </c>
      <c r="B752" s="3" t="s">
        <v>1131</v>
      </c>
      <c r="C752" s="3" t="s">
        <v>1103</v>
      </c>
      <c r="D752" s="3" t="s">
        <v>280</v>
      </c>
      <c r="E752" s="3" t="s">
        <v>1132</v>
      </c>
      <c r="F752" s="3">
        <v>1.0</v>
      </c>
      <c r="G752" s="3" t="s">
        <v>1136</v>
      </c>
    </row>
    <row r="753" ht="15.75" customHeight="1">
      <c r="A753" s="1">
        <v>751.0</v>
      </c>
      <c r="B753" s="3" t="s">
        <v>1131</v>
      </c>
      <c r="C753" s="3" t="s">
        <v>1103</v>
      </c>
      <c r="D753" s="3" t="s">
        <v>280</v>
      </c>
      <c r="E753" s="3" t="s">
        <v>1132</v>
      </c>
      <c r="F753" s="3">
        <v>5.0</v>
      </c>
      <c r="G753" s="3" t="s">
        <v>1137</v>
      </c>
    </row>
    <row r="754" ht="15.75" customHeight="1">
      <c r="A754" s="1">
        <v>752.0</v>
      </c>
      <c r="B754" s="3" t="s">
        <v>1138</v>
      </c>
      <c r="C754" s="3" t="s">
        <v>1103</v>
      </c>
      <c r="D754" s="3" t="s">
        <v>280</v>
      </c>
      <c r="E754" s="3" t="s">
        <v>1139</v>
      </c>
      <c r="F754" s="3">
        <v>1.0</v>
      </c>
      <c r="G754" s="3" t="s">
        <v>1140</v>
      </c>
    </row>
    <row r="755" ht="15.75" customHeight="1">
      <c r="A755" s="1">
        <v>753.0</v>
      </c>
      <c r="B755" s="3" t="s">
        <v>1141</v>
      </c>
      <c r="C755" s="3" t="s">
        <v>1103</v>
      </c>
      <c r="D755" s="3" t="s">
        <v>280</v>
      </c>
      <c r="E755" s="3" t="s">
        <v>1142</v>
      </c>
      <c r="F755" s="3">
        <v>5.0</v>
      </c>
      <c r="G755" s="3" t="s">
        <v>1143</v>
      </c>
    </row>
    <row r="756" ht="15.75" customHeight="1">
      <c r="A756" s="1">
        <v>754.0</v>
      </c>
      <c r="B756" s="3" t="s">
        <v>1141</v>
      </c>
      <c r="C756" s="3" t="s">
        <v>1103</v>
      </c>
      <c r="D756" s="3" t="s">
        <v>280</v>
      </c>
      <c r="E756" s="3" t="s">
        <v>1142</v>
      </c>
      <c r="F756" s="3">
        <v>1.0</v>
      </c>
      <c r="G756" s="3" t="s">
        <v>1144</v>
      </c>
    </row>
    <row r="757" ht="15.75" customHeight="1">
      <c r="A757" s="1">
        <v>755.0</v>
      </c>
      <c r="B757" s="3" t="s">
        <v>1141</v>
      </c>
      <c r="C757" s="3" t="s">
        <v>1103</v>
      </c>
      <c r="D757" s="3" t="s">
        <v>280</v>
      </c>
      <c r="E757" s="3" t="s">
        <v>1142</v>
      </c>
      <c r="F757" s="3">
        <v>5.0</v>
      </c>
      <c r="G757" s="3" t="s">
        <v>1145</v>
      </c>
    </row>
    <row r="758" ht="15.75" customHeight="1">
      <c r="A758" s="1">
        <v>756.0</v>
      </c>
      <c r="B758" s="3" t="s">
        <v>1141</v>
      </c>
      <c r="C758" s="3" t="s">
        <v>1103</v>
      </c>
      <c r="D758" s="3" t="s">
        <v>280</v>
      </c>
      <c r="E758" s="3" t="s">
        <v>1142</v>
      </c>
      <c r="F758" s="3">
        <v>1.0</v>
      </c>
      <c r="G758" s="3" t="s">
        <v>1146</v>
      </c>
    </row>
    <row r="759" ht="15.75" customHeight="1">
      <c r="A759" s="1">
        <v>757.0</v>
      </c>
      <c r="B759" s="3" t="s">
        <v>1147</v>
      </c>
      <c r="C759" s="3" t="s">
        <v>1103</v>
      </c>
      <c r="D759" s="3" t="s">
        <v>280</v>
      </c>
      <c r="E759" s="3" t="s">
        <v>1148</v>
      </c>
      <c r="F759" s="3">
        <v>5.0</v>
      </c>
      <c r="G759" s="3" t="s">
        <v>1149</v>
      </c>
    </row>
    <row r="760" ht="15.75" customHeight="1">
      <c r="A760" s="1">
        <v>758.0</v>
      </c>
      <c r="B760" s="3" t="s">
        <v>1147</v>
      </c>
      <c r="C760" s="3" t="s">
        <v>1103</v>
      </c>
      <c r="D760" s="3" t="s">
        <v>280</v>
      </c>
      <c r="E760" s="3" t="s">
        <v>1148</v>
      </c>
      <c r="F760" s="3">
        <v>4.0</v>
      </c>
      <c r="G760" s="3" t="s">
        <v>1150</v>
      </c>
    </row>
    <row r="761" ht="15.75" customHeight="1">
      <c r="A761" s="1">
        <v>759.0</v>
      </c>
      <c r="B761" s="3" t="s">
        <v>1147</v>
      </c>
      <c r="C761" s="3" t="s">
        <v>1103</v>
      </c>
      <c r="D761" s="3" t="s">
        <v>280</v>
      </c>
      <c r="E761" s="3" t="s">
        <v>1148</v>
      </c>
      <c r="F761" s="3">
        <v>3.0</v>
      </c>
      <c r="G761" s="3" t="s">
        <v>1151</v>
      </c>
    </row>
    <row r="762" ht="15.75" customHeight="1">
      <c r="A762" s="1">
        <v>760.0</v>
      </c>
      <c r="B762" s="3" t="s">
        <v>1152</v>
      </c>
      <c r="C762" s="3" t="s">
        <v>1103</v>
      </c>
      <c r="D762" s="3" t="s">
        <v>280</v>
      </c>
      <c r="E762" s="3" t="s">
        <v>1153</v>
      </c>
      <c r="F762" s="3">
        <v>5.0</v>
      </c>
      <c r="G762" s="3" t="s">
        <v>1154</v>
      </c>
    </row>
    <row r="763" ht="15.75" customHeight="1">
      <c r="A763" s="1">
        <v>761.0</v>
      </c>
      <c r="B763" s="3" t="s">
        <v>1152</v>
      </c>
      <c r="C763" s="3" t="s">
        <v>1103</v>
      </c>
      <c r="D763" s="3" t="s">
        <v>280</v>
      </c>
      <c r="E763" s="3" t="s">
        <v>1153</v>
      </c>
      <c r="F763" s="3">
        <v>5.0</v>
      </c>
      <c r="G763" s="3" t="s">
        <v>1155</v>
      </c>
    </row>
    <row r="764" ht="15.75" customHeight="1">
      <c r="A764" s="1">
        <v>762.0</v>
      </c>
      <c r="B764" s="3" t="s">
        <v>1152</v>
      </c>
      <c r="C764" s="3" t="s">
        <v>1103</v>
      </c>
      <c r="D764" s="3" t="s">
        <v>280</v>
      </c>
      <c r="E764" s="3" t="s">
        <v>1153</v>
      </c>
      <c r="F764" s="3">
        <v>5.0</v>
      </c>
      <c r="G764" s="3" t="s">
        <v>1156</v>
      </c>
    </row>
    <row r="765" ht="15.75" customHeight="1">
      <c r="A765" s="1">
        <v>763.0</v>
      </c>
      <c r="B765" s="3" t="s">
        <v>1152</v>
      </c>
      <c r="C765" s="3" t="s">
        <v>1103</v>
      </c>
      <c r="D765" s="3" t="s">
        <v>280</v>
      </c>
      <c r="E765" s="3" t="s">
        <v>1153</v>
      </c>
      <c r="F765" s="3">
        <v>5.0</v>
      </c>
      <c r="G765" s="3" t="s">
        <v>1157</v>
      </c>
    </row>
    <row r="766" ht="15.75" customHeight="1">
      <c r="A766" s="1">
        <v>764.0</v>
      </c>
      <c r="B766" s="3" t="s">
        <v>1152</v>
      </c>
      <c r="C766" s="3" t="s">
        <v>1103</v>
      </c>
      <c r="D766" s="3" t="s">
        <v>280</v>
      </c>
      <c r="E766" s="3" t="s">
        <v>1153</v>
      </c>
      <c r="F766" s="3">
        <v>1.0</v>
      </c>
      <c r="G766" s="3" t="s">
        <v>1158</v>
      </c>
    </row>
    <row r="767" ht="15.75" customHeight="1">
      <c r="A767" s="1">
        <v>765.0</v>
      </c>
      <c r="B767" s="3" t="s">
        <v>1159</v>
      </c>
      <c r="C767" s="3" t="s">
        <v>1103</v>
      </c>
      <c r="D767" s="3" t="s">
        <v>280</v>
      </c>
      <c r="E767" s="3" t="s">
        <v>1160</v>
      </c>
      <c r="F767" s="3">
        <v>5.0</v>
      </c>
      <c r="G767" s="3" t="s">
        <v>1161</v>
      </c>
    </row>
    <row r="768" ht="15.75" customHeight="1">
      <c r="A768" s="1">
        <v>766.0</v>
      </c>
      <c r="B768" s="3" t="s">
        <v>1159</v>
      </c>
      <c r="C768" s="3" t="s">
        <v>1103</v>
      </c>
      <c r="D768" s="3" t="s">
        <v>280</v>
      </c>
      <c r="E768" s="3" t="s">
        <v>1160</v>
      </c>
      <c r="F768" s="3">
        <v>5.0</v>
      </c>
      <c r="G768" s="3" t="s">
        <v>1162</v>
      </c>
    </row>
    <row r="769" ht="15.75" customHeight="1">
      <c r="A769" s="1">
        <v>767.0</v>
      </c>
      <c r="B769" s="3" t="s">
        <v>1159</v>
      </c>
      <c r="C769" s="3" t="s">
        <v>1103</v>
      </c>
      <c r="D769" s="3" t="s">
        <v>280</v>
      </c>
      <c r="E769" s="3" t="s">
        <v>1160</v>
      </c>
      <c r="F769" s="3">
        <v>5.0</v>
      </c>
      <c r="G769" s="3" t="s">
        <v>1163</v>
      </c>
    </row>
    <row r="770" ht="15.75" customHeight="1">
      <c r="A770" s="1">
        <v>768.0</v>
      </c>
      <c r="B770" s="3" t="s">
        <v>1159</v>
      </c>
      <c r="C770" s="3" t="s">
        <v>1103</v>
      </c>
      <c r="D770" s="3" t="s">
        <v>280</v>
      </c>
      <c r="E770" s="3" t="s">
        <v>1160</v>
      </c>
      <c r="F770" s="3">
        <v>5.0</v>
      </c>
      <c r="G770" s="3" t="s">
        <v>1164</v>
      </c>
    </row>
    <row r="771" ht="15.75" customHeight="1">
      <c r="A771" s="1">
        <v>769.0</v>
      </c>
      <c r="B771" s="3" t="s">
        <v>1159</v>
      </c>
      <c r="C771" s="3" t="s">
        <v>1103</v>
      </c>
      <c r="D771" s="3" t="s">
        <v>280</v>
      </c>
      <c r="E771" s="3" t="s">
        <v>1160</v>
      </c>
      <c r="F771" s="3">
        <v>5.0</v>
      </c>
      <c r="G771" s="3" t="s">
        <v>1165</v>
      </c>
    </row>
    <row r="772" ht="15.75" customHeight="1">
      <c r="A772" s="1">
        <v>770.0</v>
      </c>
      <c r="B772" s="3" t="s">
        <v>1166</v>
      </c>
      <c r="C772" s="3" t="s">
        <v>1167</v>
      </c>
      <c r="D772" s="3" t="s">
        <v>280</v>
      </c>
      <c r="E772" s="3" t="s">
        <v>1168</v>
      </c>
      <c r="F772" s="3">
        <v>5.0</v>
      </c>
      <c r="G772" s="3" t="s">
        <v>1169</v>
      </c>
    </row>
    <row r="773" ht="15.75" customHeight="1">
      <c r="A773" s="1">
        <v>771.0</v>
      </c>
      <c r="B773" s="3" t="s">
        <v>1166</v>
      </c>
      <c r="C773" s="3" t="s">
        <v>1167</v>
      </c>
      <c r="D773" s="3" t="s">
        <v>280</v>
      </c>
      <c r="E773" s="3" t="s">
        <v>1168</v>
      </c>
      <c r="F773" s="3">
        <v>5.0</v>
      </c>
      <c r="G773" s="3" t="s">
        <v>1170</v>
      </c>
    </row>
    <row r="774" ht="15.75" customHeight="1">
      <c r="A774" s="1">
        <v>772.0</v>
      </c>
      <c r="B774" s="3" t="s">
        <v>1171</v>
      </c>
      <c r="C774" s="3" t="s">
        <v>1103</v>
      </c>
      <c r="D774" s="3" t="s">
        <v>280</v>
      </c>
      <c r="E774" s="3" t="s">
        <v>1172</v>
      </c>
      <c r="F774" s="3">
        <v>5.0</v>
      </c>
      <c r="G774" s="3" t="s">
        <v>1173</v>
      </c>
    </row>
    <row r="775" ht="15.75" customHeight="1">
      <c r="A775" s="1">
        <v>773.0</v>
      </c>
      <c r="B775" s="3" t="s">
        <v>1171</v>
      </c>
      <c r="C775" s="3" t="s">
        <v>1103</v>
      </c>
      <c r="D775" s="3" t="s">
        <v>280</v>
      </c>
      <c r="E775" s="3" t="s">
        <v>1172</v>
      </c>
      <c r="F775" s="3">
        <v>4.0</v>
      </c>
      <c r="G775" s="3" t="s">
        <v>1174</v>
      </c>
    </row>
    <row r="776" ht="15.75" customHeight="1">
      <c r="A776" s="1">
        <v>774.0</v>
      </c>
      <c r="B776" s="3" t="s">
        <v>1175</v>
      </c>
      <c r="C776" s="3" t="s">
        <v>1103</v>
      </c>
      <c r="D776" s="3" t="s">
        <v>280</v>
      </c>
      <c r="E776" s="3" t="s">
        <v>1176</v>
      </c>
      <c r="F776" s="3">
        <v>5.0</v>
      </c>
      <c r="G776" s="3" t="s">
        <v>1177</v>
      </c>
    </row>
    <row r="777" ht="15.75" customHeight="1">
      <c r="A777" s="1">
        <v>775.0</v>
      </c>
      <c r="B777" s="3" t="s">
        <v>1175</v>
      </c>
      <c r="C777" s="3" t="s">
        <v>1103</v>
      </c>
      <c r="D777" s="3" t="s">
        <v>280</v>
      </c>
      <c r="E777" s="3" t="s">
        <v>1176</v>
      </c>
      <c r="F777" s="3">
        <v>5.0</v>
      </c>
      <c r="G777" s="3" t="s">
        <v>1178</v>
      </c>
    </row>
    <row r="778" ht="15.75" customHeight="1">
      <c r="A778" s="1">
        <v>776.0</v>
      </c>
      <c r="B778" s="3" t="s">
        <v>1175</v>
      </c>
      <c r="C778" s="3" t="s">
        <v>1103</v>
      </c>
      <c r="D778" s="3" t="s">
        <v>280</v>
      </c>
      <c r="E778" s="3" t="s">
        <v>1176</v>
      </c>
      <c r="F778" s="3">
        <v>5.0</v>
      </c>
      <c r="G778" s="3" t="s">
        <v>1179</v>
      </c>
    </row>
    <row r="779" ht="15.75" customHeight="1">
      <c r="A779" s="1">
        <v>777.0</v>
      </c>
      <c r="B779" s="3" t="s">
        <v>1175</v>
      </c>
      <c r="C779" s="3" t="s">
        <v>1103</v>
      </c>
      <c r="D779" s="3" t="s">
        <v>280</v>
      </c>
      <c r="E779" s="3" t="s">
        <v>1176</v>
      </c>
      <c r="F779" s="3">
        <v>5.0</v>
      </c>
      <c r="G779" s="3" t="s">
        <v>1180</v>
      </c>
    </row>
    <row r="780" ht="15.75" customHeight="1">
      <c r="A780" s="1">
        <v>778.0</v>
      </c>
      <c r="B780" s="3" t="s">
        <v>1175</v>
      </c>
      <c r="C780" s="3" t="s">
        <v>1103</v>
      </c>
      <c r="D780" s="3" t="s">
        <v>280</v>
      </c>
      <c r="E780" s="3" t="s">
        <v>1176</v>
      </c>
      <c r="F780" s="3">
        <v>5.0</v>
      </c>
      <c r="G780" s="3" t="s">
        <v>1181</v>
      </c>
    </row>
    <row r="781" ht="15.75" customHeight="1">
      <c r="A781" s="1">
        <v>779.0</v>
      </c>
      <c r="B781" s="3" t="s">
        <v>1182</v>
      </c>
      <c r="C781" s="3" t="s">
        <v>1103</v>
      </c>
      <c r="D781" s="3" t="s">
        <v>280</v>
      </c>
      <c r="E781" s="3" t="s">
        <v>1183</v>
      </c>
      <c r="F781" s="3">
        <v>5.0</v>
      </c>
      <c r="G781" s="3" t="s">
        <v>1184</v>
      </c>
    </row>
    <row r="782" ht="15.75" customHeight="1">
      <c r="A782" s="1">
        <v>780.0</v>
      </c>
      <c r="B782" s="3" t="s">
        <v>1182</v>
      </c>
      <c r="C782" s="3" t="s">
        <v>1103</v>
      </c>
      <c r="D782" s="3" t="s">
        <v>280</v>
      </c>
      <c r="E782" s="3" t="s">
        <v>1183</v>
      </c>
      <c r="F782" s="3">
        <v>5.0</v>
      </c>
      <c r="G782" s="3" t="s">
        <v>1185</v>
      </c>
    </row>
    <row r="783" ht="15.75" customHeight="1">
      <c r="A783" s="1">
        <v>781.0</v>
      </c>
      <c r="B783" s="3" t="s">
        <v>1182</v>
      </c>
      <c r="C783" s="3" t="s">
        <v>1103</v>
      </c>
      <c r="D783" s="3" t="s">
        <v>280</v>
      </c>
      <c r="E783" s="3" t="s">
        <v>1183</v>
      </c>
      <c r="F783" s="3">
        <v>5.0</v>
      </c>
      <c r="G783" s="3" t="s">
        <v>1186</v>
      </c>
    </row>
    <row r="784" ht="15.75" customHeight="1">
      <c r="A784" s="1">
        <v>782.0</v>
      </c>
      <c r="B784" s="3" t="s">
        <v>1182</v>
      </c>
      <c r="C784" s="3" t="s">
        <v>1103</v>
      </c>
      <c r="D784" s="3" t="s">
        <v>280</v>
      </c>
      <c r="E784" s="3" t="s">
        <v>1183</v>
      </c>
      <c r="F784" s="3">
        <v>1.0</v>
      </c>
      <c r="G784" s="3" t="s">
        <v>1187</v>
      </c>
    </row>
    <row r="785" ht="15.75" customHeight="1">
      <c r="A785" s="1">
        <v>783.0</v>
      </c>
      <c r="B785" s="3" t="s">
        <v>1182</v>
      </c>
      <c r="C785" s="3" t="s">
        <v>1103</v>
      </c>
      <c r="D785" s="3" t="s">
        <v>280</v>
      </c>
      <c r="E785" s="3" t="s">
        <v>1183</v>
      </c>
      <c r="F785" s="3">
        <v>1.0</v>
      </c>
      <c r="G785" s="3" t="s">
        <v>1188</v>
      </c>
    </row>
    <row r="786" ht="15.75" customHeight="1">
      <c r="A786" s="1">
        <v>784.0</v>
      </c>
      <c r="B786" s="3" t="s">
        <v>1189</v>
      </c>
      <c r="C786" s="3" t="s">
        <v>1103</v>
      </c>
      <c r="D786" s="3" t="s">
        <v>280</v>
      </c>
      <c r="E786" s="3" t="s">
        <v>1190</v>
      </c>
      <c r="F786" s="3">
        <v>4.0</v>
      </c>
      <c r="G786" s="3" t="s">
        <v>1191</v>
      </c>
    </row>
    <row r="787" ht="15.75" customHeight="1">
      <c r="A787" s="1">
        <v>785.0</v>
      </c>
      <c r="B787" s="3" t="s">
        <v>1189</v>
      </c>
      <c r="C787" s="3" t="s">
        <v>1103</v>
      </c>
      <c r="D787" s="3" t="s">
        <v>280</v>
      </c>
      <c r="E787" s="3" t="s">
        <v>1190</v>
      </c>
      <c r="F787" s="3">
        <v>4.0</v>
      </c>
      <c r="G787" s="3" t="s">
        <v>1192</v>
      </c>
    </row>
    <row r="788" ht="15.75" customHeight="1">
      <c r="A788" s="1">
        <v>786.0</v>
      </c>
      <c r="B788" s="3" t="s">
        <v>1189</v>
      </c>
      <c r="C788" s="3" t="s">
        <v>1103</v>
      </c>
      <c r="D788" s="3" t="s">
        <v>280</v>
      </c>
      <c r="E788" s="3" t="s">
        <v>1190</v>
      </c>
      <c r="F788" s="3">
        <v>5.0</v>
      </c>
      <c r="G788" s="3" t="s">
        <v>1193</v>
      </c>
    </row>
    <row r="789" ht="15.75" customHeight="1">
      <c r="A789" s="1">
        <v>787.0</v>
      </c>
      <c r="B789" s="3" t="s">
        <v>1189</v>
      </c>
      <c r="C789" s="3" t="s">
        <v>1103</v>
      </c>
      <c r="D789" s="3" t="s">
        <v>280</v>
      </c>
      <c r="E789" s="3" t="s">
        <v>1190</v>
      </c>
      <c r="F789" s="3">
        <v>5.0</v>
      </c>
      <c r="G789" s="3" t="s">
        <v>1194</v>
      </c>
    </row>
    <row r="790" ht="15.75" customHeight="1">
      <c r="A790" s="1">
        <v>788.0</v>
      </c>
      <c r="B790" s="3" t="s">
        <v>1189</v>
      </c>
      <c r="C790" s="3" t="s">
        <v>1103</v>
      </c>
      <c r="D790" s="3" t="s">
        <v>280</v>
      </c>
      <c r="E790" s="3" t="s">
        <v>1190</v>
      </c>
      <c r="F790" s="3">
        <v>1.0</v>
      </c>
      <c r="G790" s="3" t="s">
        <v>1195</v>
      </c>
    </row>
    <row r="791" ht="15.75" customHeight="1">
      <c r="A791" s="1">
        <v>789.0</v>
      </c>
      <c r="B791" s="3" t="s">
        <v>1196</v>
      </c>
      <c r="C791" s="3" t="s">
        <v>1103</v>
      </c>
      <c r="D791" s="3" t="s">
        <v>280</v>
      </c>
      <c r="E791" s="3" t="s">
        <v>1197</v>
      </c>
      <c r="F791" s="3">
        <v>1.0</v>
      </c>
      <c r="G791" s="3" t="s">
        <v>1198</v>
      </c>
    </row>
    <row r="792" ht="15.75" customHeight="1">
      <c r="A792" s="1">
        <v>790.0</v>
      </c>
      <c r="B792" s="3" t="s">
        <v>1196</v>
      </c>
      <c r="C792" s="3" t="s">
        <v>1103</v>
      </c>
      <c r="D792" s="3" t="s">
        <v>280</v>
      </c>
      <c r="E792" s="3" t="s">
        <v>1197</v>
      </c>
      <c r="F792" s="3">
        <v>1.0</v>
      </c>
      <c r="G792" s="3" t="s">
        <v>1199</v>
      </c>
    </row>
    <row r="793" ht="15.75" customHeight="1">
      <c r="A793" s="1">
        <v>791.0</v>
      </c>
      <c r="B793" s="3" t="s">
        <v>1200</v>
      </c>
      <c r="C793" s="3" t="s">
        <v>1103</v>
      </c>
      <c r="D793" s="3" t="s">
        <v>280</v>
      </c>
      <c r="E793" s="3" t="s">
        <v>1201</v>
      </c>
      <c r="F793" s="3">
        <v>5.0</v>
      </c>
      <c r="G793" s="3" t="s">
        <v>1202</v>
      </c>
    </row>
    <row r="794" ht="15.75" customHeight="1">
      <c r="A794" s="1">
        <v>792.0</v>
      </c>
      <c r="B794" s="3" t="s">
        <v>1200</v>
      </c>
      <c r="C794" s="3" t="s">
        <v>1103</v>
      </c>
      <c r="D794" s="3" t="s">
        <v>280</v>
      </c>
      <c r="E794" s="3" t="s">
        <v>1201</v>
      </c>
      <c r="F794" s="3">
        <v>5.0</v>
      </c>
      <c r="G794" s="3" t="s">
        <v>1203</v>
      </c>
    </row>
    <row r="795" ht="15.75" customHeight="1">
      <c r="A795" s="1">
        <v>793.0</v>
      </c>
      <c r="B795" s="3" t="s">
        <v>1200</v>
      </c>
      <c r="C795" s="3" t="s">
        <v>1103</v>
      </c>
      <c r="D795" s="3" t="s">
        <v>280</v>
      </c>
      <c r="E795" s="3" t="s">
        <v>1201</v>
      </c>
      <c r="F795" s="3">
        <v>5.0</v>
      </c>
      <c r="G795" s="3" t="s">
        <v>1204</v>
      </c>
    </row>
    <row r="796" ht="15.75" customHeight="1">
      <c r="A796" s="1">
        <v>794.0</v>
      </c>
      <c r="B796" s="3" t="s">
        <v>1200</v>
      </c>
      <c r="C796" s="3" t="s">
        <v>1103</v>
      </c>
      <c r="D796" s="3" t="s">
        <v>280</v>
      </c>
      <c r="E796" s="3" t="s">
        <v>1201</v>
      </c>
      <c r="F796" s="3">
        <v>5.0</v>
      </c>
      <c r="G796" s="3" t="s">
        <v>1205</v>
      </c>
    </row>
    <row r="797" ht="15.75" customHeight="1">
      <c r="A797" s="1">
        <v>795.0</v>
      </c>
      <c r="B797" s="3" t="s">
        <v>1200</v>
      </c>
      <c r="C797" s="3" t="s">
        <v>1103</v>
      </c>
      <c r="D797" s="3" t="s">
        <v>280</v>
      </c>
      <c r="E797" s="3" t="s">
        <v>1201</v>
      </c>
      <c r="F797" s="3">
        <v>4.0</v>
      </c>
      <c r="G797" s="3" t="s">
        <v>1206</v>
      </c>
    </row>
    <row r="798" ht="15.75" customHeight="1">
      <c r="A798" s="1">
        <v>796.0</v>
      </c>
      <c r="B798" s="3" t="s">
        <v>1207</v>
      </c>
      <c r="C798" s="3" t="s">
        <v>1103</v>
      </c>
      <c r="D798" s="3" t="s">
        <v>280</v>
      </c>
      <c r="E798" s="3" t="s">
        <v>1208</v>
      </c>
      <c r="F798" s="3">
        <v>5.0</v>
      </c>
      <c r="G798" s="3" t="s">
        <v>1209</v>
      </c>
    </row>
    <row r="799" ht="15.75" customHeight="1">
      <c r="A799" s="1">
        <v>797.0</v>
      </c>
      <c r="B799" s="3" t="s">
        <v>1210</v>
      </c>
      <c r="C799" s="3" t="s">
        <v>1103</v>
      </c>
      <c r="D799" s="3" t="s">
        <v>280</v>
      </c>
      <c r="E799" s="3" t="s">
        <v>1211</v>
      </c>
      <c r="F799" s="3">
        <v>4.0</v>
      </c>
      <c r="G799" s="3" t="s">
        <v>1212</v>
      </c>
    </row>
    <row r="800" ht="15.75" customHeight="1">
      <c r="A800" s="1">
        <v>798.0</v>
      </c>
      <c r="B800" s="3" t="s">
        <v>1213</v>
      </c>
      <c r="C800" s="3" t="s">
        <v>1103</v>
      </c>
      <c r="D800" s="3" t="s">
        <v>280</v>
      </c>
      <c r="E800" s="3" t="s">
        <v>1214</v>
      </c>
      <c r="F800" s="3">
        <v>5.0</v>
      </c>
      <c r="G800" s="3" t="s">
        <v>1215</v>
      </c>
    </row>
    <row r="801" ht="15.75" customHeight="1">
      <c r="A801" s="1">
        <v>799.0</v>
      </c>
      <c r="B801" s="3" t="s">
        <v>1213</v>
      </c>
      <c r="C801" s="3" t="s">
        <v>1103</v>
      </c>
      <c r="D801" s="3" t="s">
        <v>280</v>
      </c>
      <c r="E801" s="3" t="s">
        <v>1214</v>
      </c>
      <c r="F801" s="3">
        <v>5.0</v>
      </c>
      <c r="G801" s="3" t="s">
        <v>1216</v>
      </c>
    </row>
    <row r="802" ht="15.75" customHeight="1">
      <c r="A802" s="1">
        <v>800.0</v>
      </c>
      <c r="B802" s="3" t="s">
        <v>1217</v>
      </c>
      <c r="C802" s="3" t="s">
        <v>1103</v>
      </c>
      <c r="D802" s="3" t="s">
        <v>280</v>
      </c>
      <c r="E802" s="3" t="s">
        <v>1218</v>
      </c>
      <c r="F802" s="3">
        <v>5.0</v>
      </c>
      <c r="G802" s="3" t="s">
        <v>1219</v>
      </c>
    </row>
    <row r="803" ht="15.75" customHeight="1">
      <c r="A803" s="1">
        <v>801.0</v>
      </c>
      <c r="B803" s="3" t="s">
        <v>1217</v>
      </c>
      <c r="C803" s="3" t="s">
        <v>1103</v>
      </c>
      <c r="D803" s="3" t="s">
        <v>280</v>
      </c>
      <c r="E803" s="3" t="s">
        <v>1218</v>
      </c>
      <c r="F803" s="3">
        <v>5.0</v>
      </c>
      <c r="G803" s="3" t="s">
        <v>1220</v>
      </c>
    </row>
    <row r="804" ht="15.75" customHeight="1">
      <c r="A804" s="1">
        <v>802.0</v>
      </c>
      <c r="B804" s="3" t="s">
        <v>1217</v>
      </c>
      <c r="C804" s="3" t="s">
        <v>1103</v>
      </c>
      <c r="D804" s="3" t="s">
        <v>280</v>
      </c>
      <c r="E804" s="3" t="s">
        <v>1218</v>
      </c>
      <c r="F804" s="3">
        <v>1.0</v>
      </c>
      <c r="G804" s="3" t="s">
        <v>1221</v>
      </c>
    </row>
    <row r="805" ht="15.75" customHeight="1">
      <c r="A805" s="1">
        <v>803.0</v>
      </c>
      <c r="B805" s="3" t="s">
        <v>1222</v>
      </c>
      <c r="C805" s="3" t="s">
        <v>1103</v>
      </c>
      <c r="D805" s="3" t="s">
        <v>280</v>
      </c>
      <c r="E805" s="3" t="s">
        <v>1223</v>
      </c>
      <c r="F805" s="3">
        <v>5.0</v>
      </c>
      <c r="G805" s="3" t="s">
        <v>1224</v>
      </c>
    </row>
    <row r="806" ht="15.75" customHeight="1">
      <c r="A806" s="1">
        <v>804.0</v>
      </c>
      <c r="B806" s="3" t="s">
        <v>1222</v>
      </c>
      <c r="C806" s="3" t="s">
        <v>1103</v>
      </c>
      <c r="D806" s="3" t="s">
        <v>280</v>
      </c>
      <c r="E806" s="3" t="s">
        <v>1223</v>
      </c>
      <c r="F806" s="3">
        <v>2.0</v>
      </c>
      <c r="G806" s="3" t="s">
        <v>1225</v>
      </c>
    </row>
    <row r="807" ht="15.75" customHeight="1">
      <c r="A807" s="1">
        <v>805.0</v>
      </c>
      <c r="B807" s="3" t="s">
        <v>1222</v>
      </c>
      <c r="C807" s="3" t="s">
        <v>1103</v>
      </c>
      <c r="D807" s="3" t="s">
        <v>280</v>
      </c>
      <c r="E807" s="3" t="s">
        <v>1223</v>
      </c>
      <c r="F807" s="3">
        <v>4.0</v>
      </c>
      <c r="G807" s="3" t="s">
        <v>1226</v>
      </c>
    </row>
    <row r="808" ht="15.75" customHeight="1">
      <c r="A808" s="1">
        <v>806.0</v>
      </c>
      <c r="B808" s="3" t="s">
        <v>1222</v>
      </c>
      <c r="C808" s="3" t="s">
        <v>1103</v>
      </c>
      <c r="D808" s="3" t="s">
        <v>280</v>
      </c>
      <c r="E808" s="3" t="s">
        <v>1223</v>
      </c>
      <c r="F808" s="3">
        <v>1.0</v>
      </c>
      <c r="G808" s="3" t="s">
        <v>1227</v>
      </c>
    </row>
    <row r="809" ht="15.75" customHeight="1">
      <c r="A809" s="1">
        <v>807.0</v>
      </c>
      <c r="B809" s="3" t="s">
        <v>1222</v>
      </c>
      <c r="C809" s="3" t="s">
        <v>1103</v>
      </c>
      <c r="D809" s="3" t="s">
        <v>280</v>
      </c>
      <c r="E809" s="3" t="s">
        <v>1223</v>
      </c>
      <c r="F809" s="3">
        <v>2.0</v>
      </c>
      <c r="G809" s="3" t="s">
        <v>1228</v>
      </c>
    </row>
    <row r="810" ht="15.75" customHeight="1">
      <c r="A810" s="1">
        <v>808.0</v>
      </c>
      <c r="B810" s="3" t="s">
        <v>1229</v>
      </c>
      <c r="C810" s="3" t="s">
        <v>1103</v>
      </c>
      <c r="D810" s="3" t="s">
        <v>280</v>
      </c>
      <c r="E810" s="3" t="s">
        <v>1230</v>
      </c>
      <c r="F810" s="3">
        <v>5.0</v>
      </c>
      <c r="G810" s="3" t="s">
        <v>1231</v>
      </c>
    </row>
    <row r="811" ht="15.75" customHeight="1">
      <c r="A811" s="1">
        <v>809.0</v>
      </c>
      <c r="B811" s="3" t="s">
        <v>1229</v>
      </c>
      <c r="C811" s="3" t="s">
        <v>1103</v>
      </c>
      <c r="D811" s="3" t="s">
        <v>280</v>
      </c>
      <c r="E811" s="3" t="s">
        <v>1230</v>
      </c>
      <c r="F811" s="3">
        <v>1.0</v>
      </c>
      <c r="G811" s="3" t="s">
        <v>1232</v>
      </c>
    </row>
    <row r="812" ht="15.75" customHeight="1">
      <c r="A812" s="1">
        <v>810.0</v>
      </c>
      <c r="B812" s="3" t="s">
        <v>1229</v>
      </c>
      <c r="C812" s="3" t="s">
        <v>1103</v>
      </c>
      <c r="D812" s="3" t="s">
        <v>280</v>
      </c>
      <c r="E812" s="3" t="s">
        <v>1230</v>
      </c>
      <c r="F812" s="3">
        <v>5.0</v>
      </c>
      <c r="G812" s="3" t="s">
        <v>1233</v>
      </c>
    </row>
    <row r="813" ht="15.75" customHeight="1">
      <c r="A813" s="1">
        <v>811.0</v>
      </c>
      <c r="B813" s="3" t="s">
        <v>1229</v>
      </c>
      <c r="C813" s="3" t="s">
        <v>1103</v>
      </c>
      <c r="D813" s="3" t="s">
        <v>280</v>
      </c>
      <c r="E813" s="3" t="s">
        <v>1230</v>
      </c>
      <c r="F813" s="3">
        <v>5.0</v>
      </c>
      <c r="G813" s="3" t="s">
        <v>1234</v>
      </c>
    </row>
    <row r="814" ht="15.75" customHeight="1">
      <c r="A814" s="1">
        <v>812.0</v>
      </c>
      <c r="B814" s="3" t="s">
        <v>1235</v>
      </c>
      <c r="C814" s="3" t="s">
        <v>1103</v>
      </c>
      <c r="D814" s="3" t="s">
        <v>280</v>
      </c>
      <c r="E814" s="3" t="s">
        <v>1236</v>
      </c>
      <c r="F814" s="3">
        <v>1.0</v>
      </c>
      <c r="G814" s="3" t="s">
        <v>1237</v>
      </c>
    </row>
    <row r="815" ht="15.75" customHeight="1">
      <c r="A815" s="1">
        <v>813.0</v>
      </c>
      <c r="B815" s="3" t="s">
        <v>1235</v>
      </c>
      <c r="C815" s="3" t="s">
        <v>1103</v>
      </c>
      <c r="D815" s="3" t="s">
        <v>280</v>
      </c>
      <c r="E815" s="3" t="s">
        <v>1236</v>
      </c>
      <c r="F815" s="3">
        <v>5.0</v>
      </c>
      <c r="G815" s="3" t="s">
        <v>1238</v>
      </c>
    </row>
    <row r="816" ht="15.75" customHeight="1">
      <c r="A816" s="1">
        <v>814.0</v>
      </c>
      <c r="B816" s="3" t="s">
        <v>1235</v>
      </c>
      <c r="C816" s="3" t="s">
        <v>1103</v>
      </c>
      <c r="D816" s="3" t="s">
        <v>280</v>
      </c>
      <c r="E816" s="3" t="s">
        <v>1236</v>
      </c>
      <c r="F816" s="3">
        <v>1.0</v>
      </c>
      <c r="G816" s="3" t="s">
        <v>1239</v>
      </c>
    </row>
    <row r="817" ht="15.75" customHeight="1">
      <c r="A817" s="1">
        <v>815.0</v>
      </c>
      <c r="B817" s="3" t="s">
        <v>1235</v>
      </c>
      <c r="C817" s="3" t="s">
        <v>1103</v>
      </c>
      <c r="D817" s="3" t="s">
        <v>280</v>
      </c>
      <c r="E817" s="3" t="s">
        <v>1236</v>
      </c>
      <c r="F817" s="3">
        <v>1.0</v>
      </c>
      <c r="G817" s="3" t="s">
        <v>1240</v>
      </c>
    </row>
    <row r="818" ht="15.75" customHeight="1">
      <c r="A818" s="1">
        <v>816.0</v>
      </c>
      <c r="B818" s="3" t="s">
        <v>1235</v>
      </c>
      <c r="C818" s="3" t="s">
        <v>1103</v>
      </c>
      <c r="D818" s="3" t="s">
        <v>280</v>
      </c>
      <c r="E818" s="3" t="s">
        <v>1236</v>
      </c>
      <c r="F818" s="3">
        <v>1.0</v>
      </c>
      <c r="G818" s="3" t="s">
        <v>1241</v>
      </c>
    </row>
    <row r="819" ht="15.75" customHeight="1">
      <c r="A819" s="1">
        <v>817.0</v>
      </c>
      <c r="B819" s="3" t="s">
        <v>1242</v>
      </c>
      <c r="C819" s="3" t="s">
        <v>1243</v>
      </c>
      <c r="D819" s="3" t="s">
        <v>1244</v>
      </c>
      <c r="E819" s="3" t="s">
        <v>1245</v>
      </c>
      <c r="F819" s="3">
        <v>4.0</v>
      </c>
      <c r="G819" s="3" t="s">
        <v>1246</v>
      </c>
    </row>
    <row r="820" ht="15.75" customHeight="1">
      <c r="A820" s="1">
        <v>818.0</v>
      </c>
      <c r="B820" s="3" t="s">
        <v>1247</v>
      </c>
      <c r="C820" s="3" t="s">
        <v>1243</v>
      </c>
      <c r="D820" s="3" t="s">
        <v>1244</v>
      </c>
      <c r="E820" s="3" t="s">
        <v>1248</v>
      </c>
      <c r="F820" s="3">
        <v>5.0</v>
      </c>
      <c r="G820" s="3" t="s">
        <v>1249</v>
      </c>
    </row>
    <row r="821" ht="15.75" customHeight="1">
      <c r="A821" s="1">
        <v>819.0</v>
      </c>
      <c r="B821" s="3" t="s">
        <v>1247</v>
      </c>
      <c r="C821" s="3" t="s">
        <v>1243</v>
      </c>
      <c r="D821" s="3" t="s">
        <v>1244</v>
      </c>
      <c r="E821" s="3" t="s">
        <v>1248</v>
      </c>
      <c r="F821" s="3">
        <v>4.0</v>
      </c>
      <c r="G821" s="3" t="s">
        <v>1250</v>
      </c>
    </row>
    <row r="822" ht="15.75" customHeight="1">
      <c r="A822" s="1">
        <v>820.0</v>
      </c>
      <c r="B822" s="3" t="s">
        <v>1251</v>
      </c>
      <c r="C822" s="3" t="s">
        <v>1252</v>
      </c>
      <c r="D822" s="3" t="s">
        <v>1244</v>
      </c>
      <c r="E822" s="3" t="s">
        <v>1253</v>
      </c>
      <c r="F822" s="3">
        <v>5.0</v>
      </c>
      <c r="G822" s="3" t="s">
        <v>1254</v>
      </c>
    </row>
    <row r="823" ht="15.75" customHeight="1">
      <c r="A823" s="1">
        <v>821.0</v>
      </c>
      <c r="B823" s="3" t="s">
        <v>1255</v>
      </c>
      <c r="C823" s="3" t="s">
        <v>1243</v>
      </c>
      <c r="D823" s="3" t="s">
        <v>1244</v>
      </c>
      <c r="E823" s="3" t="s">
        <v>1256</v>
      </c>
      <c r="F823" s="3">
        <v>1.0</v>
      </c>
      <c r="G823" s="3" t="s">
        <v>1257</v>
      </c>
    </row>
    <row r="824" ht="15.75" customHeight="1">
      <c r="A824" s="1">
        <v>822.0</v>
      </c>
      <c r="B824" s="3" t="s">
        <v>1255</v>
      </c>
      <c r="C824" s="3" t="s">
        <v>1243</v>
      </c>
      <c r="D824" s="3" t="s">
        <v>1244</v>
      </c>
      <c r="E824" s="3" t="s">
        <v>1256</v>
      </c>
      <c r="F824" s="3">
        <v>5.0</v>
      </c>
      <c r="G824" s="3" t="s">
        <v>1258</v>
      </c>
    </row>
    <row r="825" ht="15.75" customHeight="1">
      <c r="A825" s="1">
        <v>823.0</v>
      </c>
      <c r="B825" s="3" t="s">
        <v>1255</v>
      </c>
      <c r="C825" s="3" t="s">
        <v>1243</v>
      </c>
      <c r="D825" s="3" t="s">
        <v>1244</v>
      </c>
      <c r="E825" s="3" t="s">
        <v>1256</v>
      </c>
      <c r="F825" s="3">
        <v>5.0</v>
      </c>
      <c r="G825" s="3" t="s">
        <v>1259</v>
      </c>
    </row>
    <row r="826" ht="15.75" customHeight="1">
      <c r="A826" s="1">
        <v>824.0</v>
      </c>
      <c r="B826" s="3" t="s">
        <v>1255</v>
      </c>
      <c r="C826" s="3" t="s">
        <v>1243</v>
      </c>
      <c r="D826" s="3" t="s">
        <v>1244</v>
      </c>
      <c r="E826" s="3" t="s">
        <v>1256</v>
      </c>
      <c r="F826" s="3">
        <v>1.0</v>
      </c>
      <c r="G826" s="3" t="s">
        <v>1260</v>
      </c>
    </row>
    <row r="827" ht="15.75" customHeight="1">
      <c r="A827" s="1">
        <v>825.0</v>
      </c>
      <c r="B827" s="3" t="s">
        <v>1255</v>
      </c>
      <c r="C827" s="3" t="s">
        <v>1243</v>
      </c>
      <c r="D827" s="3" t="s">
        <v>1244</v>
      </c>
      <c r="E827" s="3" t="s">
        <v>1256</v>
      </c>
      <c r="F827" s="3">
        <v>5.0</v>
      </c>
      <c r="G827" s="3" t="s">
        <v>1261</v>
      </c>
    </row>
    <row r="828" ht="15.75" customHeight="1">
      <c r="A828" s="1">
        <v>826.0</v>
      </c>
      <c r="B828" s="3" t="s">
        <v>1262</v>
      </c>
      <c r="C828" s="3" t="s">
        <v>1243</v>
      </c>
      <c r="D828" s="3" t="s">
        <v>1244</v>
      </c>
      <c r="E828" s="3" t="s">
        <v>1263</v>
      </c>
      <c r="F828" s="3">
        <v>5.0</v>
      </c>
      <c r="G828" s="3" t="s">
        <v>1264</v>
      </c>
    </row>
    <row r="829" ht="15.75" customHeight="1">
      <c r="A829" s="1">
        <v>827.0</v>
      </c>
      <c r="B829" s="3" t="s">
        <v>1262</v>
      </c>
      <c r="C829" s="3" t="s">
        <v>1243</v>
      </c>
      <c r="D829" s="3" t="s">
        <v>1244</v>
      </c>
      <c r="E829" s="3" t="s">
        <v>1263</v>
      </c>
      <c r="F829" s="3">
        <v>1.0</v>
      </c>
      <c r="G829" s="3" t="s">
        <v>1265</v>
      </c>
    </row>
    <row r="830" ht="15.75" customHeight="1">
      <c r="A830" s="1">
        <v>828.0</v>
      </c>
      <c r="B830" s="3" t="s">
        <v>1262</v>
      </c>
      <c r="C830" s="3" t="s">
        <v>1243</v>
      </c>
      <c r="D830" s="3" t="s">
        <v>1244</v>
      </c>
      <c r="E830" s="3" t="s">
        <v>1263</v>
      </c>
      <c r="F830" s="3">
        <v>1.0</v>
      </c>
      <c r="G830" s="3" t="s">
        <v>1266</v>
      </c>
    </row>
    <row r="831" ht="15.75" customHeight="1">
      <c r="A831" s="1">
        <v>829.0</v>
      </c>
      <c r="B831" s="3" t="s">
        <v>1262</v>
      </c>
      <c r="C831" s="3" t="s">
        <v>1243</v>
      </c>
      <c r="D831" s="3" t="s">
        <v>1244</v>
      </c>
      <c r="E831" s="3" t="s">
        <v>1263</v>
      </c>
      <c r="F831" s="3">
        <v>1.0</v>
      </c>
      <c r="G831" s="3" t="s">
        <v>1267</v>
      </c>
    </row>
    <row r="832" ht="15.75" customHeight="1">
      <c r="A832" s="1">
        <v>830.0</v>
      </c>
      <c r="B832" s="3" t="s">
        <v>1262</v>
      </c>
      <c r="C832" s="3" t="s">
        <v>1243</v>
      </c>
      <c r="D832" s="3" t="s">
        <v>1244</v>
      </c>
      <c r="E832" s="3" t="s">
        <v>1263</v>
      </c>
      <c r="F832" s="3">
        <v>2.0</v>
      </c>
      <c r="G832" s="3" t="s">
        <v>1268</v>
      </c>
    </row>
    <row r="833" ht="15.75" customHeight="1">
      <c r="A833" s="1">
        <v>831.0</v>
      </c>
      <c r="B833" s="3" t="s">
        <v>1269</v>
      </c>
      <c r="C833" s="3" t="s">
        <v>1243</v>
      </c>
      <c r="D833" s="3" t="s">
        <v>1244</v>
      </c>
      <c r="E833" s="3" t="s">
        <v>1270</v>
      </c>
      <c r="F833" s="3">
        <v>5.0</v>
      </c>
      <c r="G833" s="3" t="s">
        <v>1271</v>
      </c>
    </row>
    <row r="834" ht="15.75" customHeight="1">
      <c r="A834" s="1">
        <v>832.0</v>
      </c>
      <c r="B834" s="3" t="s">
        <v>1272</v>
      </c>
      <c r="C834" s="3" t="s">
        <v>1243</v>
      </c>
      <c r="D834" s="3" t="s">
        <v>1244</v>
      </c>
      <c r="E834" s="3" t="s">
        <v>1273</v>
      </c>
      <c r="F834" s="3">
        <v>5.0</v>
      </c>
      <c r="G834" s="3" t="s">
        <v>1274</v>
      </c>
    </row>
    <row r="835" ht="15.75" customHeight="1">
      <c r="A835" s="1">
        <v>833.0</v>
      </c>
      <c r="B835" s="3" t="s">
        <v>1272</v>
      </c>
      <c r="C835" s="3" t="s">
        <v>1243</v>
      </c>
      <c r="D835" s="3" t="s">
        <v>1244</v>
      </c>
      <c r="E835" s="3" t="s">
        <v>1273</v>
      </c>
      <c r="F835" s="3">
        <v>1.0</v>
      </c>
      <c r="G835" s="3" t="s">
        <v>1275</v>
      </c>
    </row>
    <row r="836" ht="15.75" customHeight="1">
      <c r="A836" s="1">
        <v>834.0</v>
      </c>
      <c r="B836" s="3" t="s">
        <v>1272</v>
      </c>
      <c r="C836" s="3" t="s">
        <v>1243</v>
      </c>
      <c r="D836" s="3" t="s">
        <v>1244</v>
      </c>
      <c r="E836" s="3" t="s">
        <v>1273</v>
      </c>
      <c r="F836" s="3">
        <v>1.0</v>
      </c>
      <c r="G836" s="3" t="s">
        <v>1276</v>
      </c>
    </row>
    <row r="837" ht="15.75" customHeight="1">
      <c r="A837" s="1">
        <v>835.0</v>
      </c>
      <c r="B837" s="3" t="s">
        <v>1272</v>
      </c>
      <c r="C837" s="3" t="s">
        <v>1243</v>
      </c>
      <c r="D837" s="3" t="s">
        <v>1244</v>
      </c>
      <c r="E837" s="3" t="s">
        <v>1273</v>
      </c>
      <c r="F837" s="3">
        <v>1.0</v>
      </c>
      <c r="G837" s="3" t="s">
        <v>1277</v>
      </c>
    </row>
    <row r="838" ht="15.75" customHeight="1">
      <c r="A838" s="1">
        <v>836.0</v>
      </c>
      <c r="B838" s="3" t="s">
        <v>1272</v>
      </c>
      <c r="C838" s="3" t="s">
        <v>1243</v>
      </c>
      <c r="D838" s="3" t="s">
        <v>1244</v>
      </c>
      <c r="E838" s="3" t="s">
        <v>1273</v>
      </c>
      <c r="F838" s="3">
        <v>1.0</v>
      </c>
      <c r="G838" s="3" t="s">
        <v>1278</v>
      </c>
    </row>
    <row r="839" ht="15.75" customHeight="1">
      <c r="A839" s="1">
        <v>837.0</v>
      </c>
      <c r="B839" s="3" t="s">
        <v>1279</v>
      </c>
      <c r="C839" s="3" t="s">
        <v>1243</v>
      </c>
      <c r="D839" s="3" t="s">
        <v>1244</v>
      </c>
      <c r="E839" s="3" t="s">
        <v>1280</v>
      </c>
      <c r="F839" s="3">
        <v>5.0</v>
      </c>
      <c r="G839" s="3" t="s">
        <v>1281</v>
      </c>
    </row>
    <row r="840" ht="15.75" customHeight="1">
      <c r="A840" s="1">
        <v>838.0</v>
      </c>
      <c r="B840" s="3" t="s">
        <v>1279</v>
      </c>
      <c r="C840" s="3" t="s">
        <v>1243</v>
      </c>
      <c r="D840" s="3" t="s">
        <v>1244</v>
      </c>
      <c r="E840" s="3" t="s">
        <v>1280</v>
      </c>
      <c r="F840" s="3">
        <v>5.0</v>
      </c>
      <c r="G840" s="3" t="s">
        <v>1282</v>
      </c>
    </row>
    <row r="841" ht="15.75" customHeight="1">
      <c r="A841" s="1">
        <v>839.0</v>
      </c>
      <c r="B841" s="3" t="s">
        <v>1279</v>
      </c>
      <c r="C841" s="3" t="s">
        <v>1243</v>
      </c>
      <c r="D841" s="3" t="s">
        <v>1244</v>
      </c>
      <c r="E841" s="3" t="s">
        <v>1280</v>
      </c>
      <c r="F841" s="3">
        <v>5.0</v>
      </c>
      <c r="G841" s="3" t="s">
        <v>1283</v>
      </c>
    </row>
    <row r="842" ht="15.75" customHeight="1">
      <c r="A842" s="1">
        <v>840.0</v>
      </c>
      <c r="B842" s="3" t="s">
        <v>1284</v>
      </c>
      <c r="C842" s="3" t="s">
        <v>1243</v>
      </c>
      <c r="D842" s="3" t="s">
        <v>1244</v>
      </c>
      <c r="E842" s="3" t="s">
        <v>1285</v>
      </c>
      <c r="F842" s="3">
        <v>5.0</v>
      </c>
      <c r="G842" s="3" t="s">
        <v>1286</v>
      </c>
    </row>
    <row r="843" ht="15.75" customHeight="1">
      <c r="A843" s="1">
        <v>841.0</v>
      </c>
      <c r="B843" s="3" t="s">
        <v>1287</v>
      </c>
      <c r="C843" s="3" t="s">
        <v>1288</v>
      </c>
      <c r="D843" s="3" t="s">
        <v>1289</v>
      </c>
      <c r="E843" s="3" t="s">
        <v>1290</v>
      </c>
      <c r="F843" s="3">
        <v>5.0</v>
      </c>
      <c r="G843" s="3" t="s">
        <v>1291</v>
      </c>
    </row>
    <row r="844" ht="15.75" customHeight="1">
      <c r="A844" s="1">
        <v>842.0</v>
      </c>
      <c r="B844" s="3" t="s">
        <v>1292</v>
      </c>
      <c r="C844" s="3" t="s">
        <v>1243</v>
      </c>
      <c r="D844" s="3" t="s">
        <v>1244</v>
      </c>
      <c r="E844" s="3" t="s">
        <v>1293</v>
      </c>
      <c r="F844" s="3">
        <v>5.0</v>
      </c>
      <c r="G844" s="3" t="s">
        <v>1294</v>
      </c>
    </row>
    <row r="845" ht="15.75" customHeight="1">
      <c r="A845" s="1">
        <v>843.0</v>
      </c>
      <c r="B845" s="3" t="s">
        <v>1295</v>
      </c>
      <c r="C845" s="3" t="s">
        <v>1243</v>
      </c>
      <c r="D845" s="3" t="s">
        <v>1244</v>
      </c>
      <c r="E845" s="3" t="s">
        <v>1296</v>
      </c>
      <c r="F845" s="3">
        <v>3.0</v>
      </c>
      <c r="G845" s="3" t="s">
        <v>1297</v>
      </c>
    </row>
    <row r="846" ht="15.75" customHeight="1">
      <c r="A846" s="1">
        <v>844.0</v>
      </c>
      <c r="B846" s="3" t="s">
        <v>1298</v>
      </c>
      <c r="C846" s="3" t="s">
        <v>1243</v>
      </c>
      <c r="D846" s="3" t="s">
        <v>1244</v>
      </c>
      <c r="E846" s="3" t="s">
        <v>1299</v>
      </c>
      <c r="F846" s="3">
        <v>5.0</v>
      </c>
      <c r="G846" s="3" t="s">
        <v>1300</v>
      </c>
    </row>
    <row r="847" ht="15.75" customHeight="1">
      <c r="A847" s="1">
        <v>845.0</v>
      </c>
      <c r="B847" s="3" t="s">
        <v>1298</v>
      </c>
      <c r="C847" s="3" t="s">
        <v>1243</v>
      </c>
      <c r="D847" s="3" t="s">
        <v>1244</v>
      </c>
      <c r="E847" s="3" t="s">
        <v>1299</v>
      </c>
      <c r="F847" s="3">
        <v>5.0</v>
      </c>
      <c r="G847" s="3" t="s">
        <v>1301</v>
      </c>
    </row>
    <row r="848" ht="15.75" customHeight="1">
      <c r="A848" s="1">
        <v>846.0</v>
      </c>
      <c r="B848" s="3" t="s">
        <v>1298</v>
      </c>
      <c r="C848" s="3" t="s">
        <v>1243</v>
      </c>
      <c r="D848" s="3" t="s">
        <v>1244</v>
      </c>
      <c r="E848" s="3" t="s">
        <v>1299</v>
      </c>
      <c r="F848" s="3">
        <v>5.0</v>
      </c>
      <c r="G848" s="3" t="s">
        <v>1302</v>
      </c>
    </row>
    <row r="849" ht="15.75" customHeight="1">
      <c r="A849" s="1">
        <v>847.0</v>
      </c>
      <c r="B849" s="3" t="s">
        <v>1298</v>
      </c>
      <c r="C849" s="3" t="s">
        <v>1243</v>
      </c>
      <c r="D849" s="3" t="s">
        <v>1244</v>
      </c>
      <c r="E849" s="3" t="s">
        <v>1299</v>
      </c>
      <c r="F849" s="3">
        <v>4.0</v>
      </c>
      <c r="G849" s="3" t="s">
        <v>1303</v>
      </c>
    </row>
    <row r="850" ht="15.75" customHeight="1">
      <c r="A850" s="1">
        <v>848.0</v>
      </c>
      <c r="B850" s="3" t="s">
        <v>1298</v>
      </c>
      <c r="C850" s="3" t="s">
        <v>1243</v>
      </c>
      <c r="D850" s="3" t="s">
        <v>1244</v>
      </c>
      <c r="E850" s="3" t="s">
        <v>1299</v>
      </c>
      <c r="F850" s="3">
        <v>3.0</v>
      </c>
      <c r="G850" s="3" t="s">
        <v>1304</v>
      </c>
    </row>
    <row r="851" ht="15.75" customHeight="1">
      <c r="A851" s="1">
        <v>849.0</v>
      </c>
      <c r="B851" s="3" t="s">
        <v>1305</v>
      </c>
      <c r="C851" s="3" t="s">
        <v>1243</v>
      </c>
      <c r="D851" s="3" t="s">
        <v>1244</v>
      </c>
      <c r="E851" s="3" t="s">
        <v>1306</v>
      </c>
      <c r="F851" s="3">
        <v>1.0</v>
      </c>
      <c r="G851" s="3" t="s">
        <v>1307</v>
      </c>
    </row>
    <row r="852" ht="15.75" customHeight="1">
      <c r="A852" s="1">
        <v>850.0</v>
      </c>
      <c r="B852" s="3" t="s">
        <v>1305</v>
      </c>
      <c r="C852" s="3" t="s">
        <v>1243</v>
      </c>
      <c r="D852" s="3" t="s">
        <v>1244</v>
      </c>
      <c r="E852" s="3" t="s">
        <v>1306</v>
      </c>
      <c r="F852" s="3">
        <v>5.0</v>
      </c>
      <c r="G852" s="3" t="s">
        <v>1308</v>
      </c>
    </row>
    <row r="853" ht="15.75" customHeight="1">
      <c r="A853" s="1">
        <v>851.0</v>
      </c>
      <c r="B853" s="3" t="s">
        <v>1305</v>
      </c>
      <c r="C853" s="3" t="s">
        <v>1243</v>
      </c>
      <c r="D853" s="3" t="s">
        <v>1244</v>
      </c>
      <c r="E853" s="3" t="s">
        <v>1306</v>
      </c>
      <c r="F853" s="3">
        <v>4.0</v>
      </c>
      <c r="G853" s="3" t="s">
        <v>1309</v>
      </c>
    </row>
    <row r="854" ht="15.75" customHeight="1">
      <c r="A854" s="1">
        <v>852.0</v>
      </c>
      <c r="B854" s="3" t="s">
        <v>1305</v>
      </c>
      <c r="C854" s="3" t="s">
        <v>1243</v>
      </c>
      <c r="D854" s="3" t="s">
        <v>1244</v>
      </c>
      <c r="E854" s="3" t="s">
        <v>1306</v>
      </c>
      <c r="F854" s="3">
        <v>5.0</v>
      </c>
      <c r="G854" s="3" t="s">
        <v>1310</v>
      </c>
    </row>
    <row r="855" ht="15.75" customHeight="1">
      <c r="A855" s="1">
        <v>853.0</v>
      </c>
      <c r="B855" s="3" t="s">
        <v>1305</v>
      </c>
      <c r="C855" s="3" t="s">
        <v>1243</v>
      </c>
      <c r="D855" s="3" t="s">
        <v>1244</v>
      </c>
      <c r="E855" s="3" t="s">
        <v>1306</v>
      </c>
      <c r="F855" s="3">
        <v>5.0</v>
      </c>
      <c r="G855" s="3" t="s">
        <v>1311</v>
      </c>
    </row>
    <row r="856" ht="15.75" customHeight="1">
      <c r="A856" s="1">
        <v>854.0</v>
      </c>
      <c r="B856" s="3" t="s">
        <v>1312</v>
      </c>
      <c r="C856" s="3" t="s">
        <v>1313</v>
      </c>
      <c r="D856" s="3" t="s">
        <v>1244</v>
      </c>
      <c r="E856" s="3" t="s">
        <v>1314</v>
      </c>
      <c r="F856" s="3">
        <v>4.0</v>
      </c>
      <c r="G856" s="3" t="s">
        <v>1315</v>
      </c>
    </row>
    <row r="857" ht="15.75" customHeight="1">
      <c r="A857" s="1">
        <v>855.0</v>
      </c>
      <c r="B857" s="3" t="s">
        <v>1312</v>
      </c>
      <c r="C857" s="3" t="s">
        <v>1313</v>
      </c>
      <c r="D857" s="3" t="s">
        <v>1244</v>
      </c>
      <c r="E857" s="3" t="s">
        <v>1314</v>
      </c>
      <c r="F857" s="3">
        <v>5.0</v>
      </c>
      <c r="G857" s="3" t="s">
        <v>1316</v>
      </c>
    </row>
    <row r="858" ht="15.75" customHeight="1">
      <c r="A858" s="1">
        <v>856.0</v>
      </c>
      <c r="B858" s="3" t="s">
        <v>1312</v>
      </c>
      <c r="C858" s="3" t="s">
        <v>1313</v>
      </c>
      <c r="D858" s="3" t="s">
        <v>1244</v>
      </c>
      <c r="E858" s="3" t="s">
        <v>1314</v>
      </c>
      <c r="F858" s="3">
        <v>4.0</v>
      </c>
      <c r="G858" s="3" t="s">
        <v>1317</v>
      </c>
    </row>
    <row r="859" ht="15.75" customHeight="1">
      <c r="A859" s="1">
        <v>857.0</v>
      </c>
      <c r="B859" s="3" t="s">
        <v>1312</v>
      </c>
      <c r="C859" s="3" t="s">
        <v>1313</v>
      </c>
      <c r="D859" s="3" t="s">
        <v>1244</v>
      </c>
      <c r="E859" s="3" t="s">
        <v>1314</v>
      </c>
      <c r="F859" s="3">
        <v>3.0</v>
      </c>
      <c r="G859" s="3" t="s">
        <v>1318</v>
      </c>
    </row>
    <row r="860" ht="15.75" customHeight="1">
      <c r="A860" s="1">
        <v>858.0</v>
      </c>
      <c r="B860" s="3" t="s">
        <v>1312</v>
      </c>
      <c r="C860" s="3" t="s">
        <v>1313</v>
      </c>
      <c r="D860" s="3" t="s">
        <v>1244</v>
      </c>
      <c r="E860" s="3" t="s">
        <v>1314</v>
      </c>
      <c r="F860" s="3">
        <v>5.0</v>
      </c>
      <c r="G860" s="3" t="s">
        <v>1319</v>
      </c>
    </row>
    <row r="861" ht="15.75" customHeight="1">
      <c r="A861" s="1">
        <v>859.0</v>
      </c>
      <c r="B861" s="3" t="s">
        <v>1320</v>
      </c>
      <c r="C861" s="3" t="s">
        <v>1321</v>
      </c>
      <c r="D861" s="3" t="s">
        <v>1244</v>
      </c>
      <c r="E861" s="3" t="s">
        <v>1322</v>
      </c>
      <c r="F861" s="3">
        <v>5.0</v>
      </c>
      <c r="G861" s="3" t="s">
        <v>1323</v>
      </c>
    </row>
    <row r="862" ht="15.75" customHeight="1">
      <c r="A862" s="1">
        <v>860.0</v>
      </c>
      <c r="B862" s="3" t="s">
        <v>1320</v>
      </c>
      <c r="C862" s="3" t="s">
        <v>1321</v>
      </c>
      <c r="D862" s="3" t="s">
        <v>1244</v>
      </c>
      <c r="E862" s="3" t="s">
        <v>1322</v>
      </c>
      <c r="F862" s="3">
        <v>5.0</v>
      </c>
      <c r="G862" s="3" t="s">
        <v>1324</v>
      </c>
    </row>
    <row r="863" ht="15.75" customHeight="1">
      <c r="A863" s="1">
        <v>861.0</v>
      </c>
      <c r="B863" s="3" t="s">
        <v>1320</v>
      </c>
      <c r="C863" s="3" t="s">
        <v>1321</v>
      </c>
      <c r="D863" s="3" t="s">
        <v>1244</v>
      </c>
      <c r="E863" s="3" t="s">
        <v>1322</v>
      </c>
      <c r="F863" s="3">
        <v>5.0</v>
      </c>
      <c r="G863" s="3" t="s">
        <v>1325</v>
      </c>
    </row>
    <row r="864" ht="15.75" customHeight="1">
      <c r="A864" s="1">
        <v>862.0</v>
      </c>
      <c r="B864" s="3" t="s">
        <v>1326</v>
      </c>
      <c r="C864" s="3" t="s">
        <v>1327</v>
      </c>
      <c r="D864" s="3" t="s">
        <v>1244</v>
      </c>
      <c r="E864" s="3" t="s">
        <v>1328</v>
      </c>
      <c r="F864" s="3">
        <v>1.0</v>
      </c>
      <c r="G864" s="3" t="s">
        <v>1329</v>
      </c>
    </row>
    <row r="865" ht="15.75" customHeight="1">
      <c r="A865" s="1">
        <v>863.0</v>
      </c>
      <c r="B865" s="3" t="s">
        <v>1326</v>
      </c>
      <c r="C865" s="3" t="s">
        <v>1327</v>
      </c>
      <c r="D865" s="3" t="s">
        <v>1244</v>
      </c>
      <c r="E865" s="3" t="s">
        <v>1328</v>
      </c>
      <c r="F865" s="3">
        <v>4.0</v>
      </c>
      <c r="G865" s="3" t="s">
        <v>1330</v>
      </c>
    </row>
    <row r="866" ht="15.75" customHeight="1">
      <c r="A866" s="1">
        <v>864.0</v>
      </c>
      <c r="B866" s="3" t="s">
        <v>1326</v>
      </c>
      <c r="C866" s="3" t="s">
        <v>1327</v>
      </c>
      <c r="D866" s="3" t="s">
        <v>1244</v>
      </c>
      <c r="E866" s="3" t="s">
        <v>1328</v>
      </c>
      <c r="F866" s="3">
        <v>1.0</v>
      </c>
      <c r="G866" s="3" t="s">
        <v>508</v>
      </c>
    </row>
    <row r="867" ht="15.75" customHeight="1">
      <c r="A867" s="1">
        <v>865.0</v>
      </c>
      <c r="B867" s="3" t="s">
        <v>1326</v>
      </c>
      <c r="C867" s="3" t="s">
        <v>1327</v>
      </c>
      <c r="D867" s="3" t="s">
        <v>1244</v>
      </c>
      <c r="E867" s="3" t="s">
        <v>1328</v>
      </c>
      <c r="F867" s="3">
        <v>5.0</v>
      </c>
      <c r="G867" s="3" t="s">
        <v>1331</v>
      </c>
    </row>
    <row r="868" ht="15.75" customHeight="1">
      <c r="A868" s="1">
        <v>866.0</v>
      </c>
      <c r="B868" s="3" t="s">
        <v>1326</v>
      </c>
      <c r="C868" s="3" t="s">
        <v>1327</v>
      </c>
      <c r="D868" s="3" t="s">
        <v>1244</v>
      </c>
      <c r="E868" s="3" t="s">
        <v>1328</v>
      </c>
      <c r="F868" s="3">
        <v>3.0</v>
      </c>
      <c r="G868" s="3" t="s">
        <v>1332</v>
      </c>
    </row>
    <row r="869" ht="15.75" customHeight="1">
      <c r="A869" s="1">
        <v>867.0</v>
      </c>
      <c r="B869" s="3" t="s">
        <v>1333</v>
      </c>
      <c r="C869" s="3" t="s">
        <v>1334</v>
      </c>
      <c r="D869" s="3" t="s">
        <v>1244</v>
      </c>
      <c r="E869" s="3" t="s">
        <v>1335</v>
      </c>
      <c r="F869" s="3">
        <v>4.0</v>
      </c>
      <c r="G869" s="3" t="s">
        <v>1336</v>
      </c>
    </row>
    <row r="870" ht="15.75" customHeight="1">
      <c r="A870" s="1">
        <v>868.0</v>
      </c>
      <c r="B870" s="3" t="s">
        <v>1333</v>
      </c>
      <c r="C870" s="3" t="s">
        <v>1334</v>
      </c>
      <c r="D870" s="3" t="s">
        <v>1244</v>
      </c>
      <c r="E870" s="3" t="s">
        <v>1335</v>
      </c>
      <c r="F870" s="3">
        <v>1.0</v>
      </c>
      <c r="G870" s="3" t="s">
        <v>1337</v>
      </c>
    </row>
    <row r="871" ht="15.75" customHeight="1">
      <c r="A871" s="1">
        <v>869.0</v>
      </c>
      <c r="B871" s="3" t="s">
        <v>1333</v>
      </c>
      <c r="C871" s="3" t="s">
        <v>1334</v>
      </c>
      <c r="D871" s="3" t="s">
        <v>1244</v>
      </c>
      <c r="E871" s="3" t="s">
        <v>1335</v>
      </c>
      <c r="F871" s="3">
        <v>5.0</v>
      </c>
      <c r="G871" s="3" t="s">
        <v>1338</v>
      </c>
    </row>
    <row r="872" ht="15.75" customHeight="1">
      <c r="A872" s="1">
        <v>870.0</v>
      </c>
      <c r="B872" s="3" t="s">
        <v>1333</v>
      </c>
      <c r="C872" s="3" t="s">
        <v>1334</v>
      </c>
      <c r="D872" s="3" t="s">
        <v>1244</v>
      </c>
      <c r="E872" s="3" t="s">
        <v>1335</v>
      </c>
      <c r="F872" s="3">
        <v>1.0</v>
      </c>
      <c r="G872" s="3" t="s">
        <v>1339</v>
      </c>
    </row>
    <row r="873" ht="15.75" customHeight="1">
      <c r="A873" s="1">
        <v>871.0</v>
      </c>
      <c r="B873" s="3" t="s">
        <v>1333</v>
      </c>
      <c r="C873" s="3" t="s">
        <v>1334</v>
      </c>
      <c r="D873" s="3" t="s">
        <v>1244</v>
      </c>
      <c r="E873" s="3" t="s">
        <v>1335</v>
      </c>
      <c r="F873" s="3">
        <v>1.0</v>
      </c>
      <c r="G873" s="3" t="s">
        <v>1340</v>
      </c>
    </row>
    <row r="874" ht="15.75" customHeight="1">
      <c r="A874" s="1">
        <v>872.0</v>
      </c>
      <c r="B874" s="3" t="s">
        <v>1341</v>
      </c>
      <c r="C874" s="3" t="s">
        <v>1342</v>
      </c>
      <c r="D874" s="3" t="s">
        <v>1244</v>
      </c>
      <c r="E874" s="3" t="s">
        <v>1343</v>
      </c>
      <c r="F874" s="3">
        <v>5.0</v>
      </c>
      <c r="G874" s="3" t="s">
        <v>1344</v>
      </c>
    </row>
    <row r="875" ht="15.75" customHeight="1">
      <c r="A875" s="1">
        <v>873.0</v>
      </c>
      <c r="B875" s="3" t="s">
        <v>1341</v>
      </c>
      <c r="C875" s="3" t="s">
        <v>1342</v>
      </c>
      <c r="D875" s="3" t="s">
        <v>1244</v>
      </c>
      <c r="E875" s="3" t="s">
        <v>1343</v>
      </c>
      <c r="F875" s="3">
        <v>1.0</v>
      </c>
      <c r="G875" s="3" t="s">
        <v>1345</v>
      </c>
    </row>
    <row r="876" ht="15.75" customHeight="1">
      <c r="A876" s="1">
        <v>874.0</v>
      </c>
      <c r="B876" s="3" t="s">
        <v>1341</v>
      </c>
      <c r="C876" s="3" t="s">
        <v>1342</v>
      </c>
      <c r="D876" s="3" t="s">
        <v>1244</v>
      </c>
      <c r="E876" s="3" t="s">
        <v>1343</v>
      </c>
      <c r="F876" s="3">
        <v>2.0</v>
      </c>
      <c r="G876" s="3" t="s">
        <v>1346</v>
      </c>
    </row>
    <row r="877" ht="15.75" customHeight="1">
      <c r="A877" s="1">
        <v>875.0</v>
      </c>
      <c r="B877" s="3" t="s">
        <v>1341</v>
      </c>
      <c r="C877" s="3" t="s">
        <v>1342</v>
      </c>
      <c r="D877" s="3" t="s">
        <v>1244</v>
      </c>
      <c r="E877" s="3" t="s">
        <v>1343</v>
      </c>
      <c r="F877" s="3">
        <v>1.0</v>
      </c>
      <c r="G877" s="3" t="s">
        <v>1347</v>
      </c>
    </row>
    <row r="878" ht="15.75" customHeight="1">
      <c r="A878" s="1">
        <v>876.0</v>
      </c>
      <c r="B878" s="3" t="s">
        <v>1341</v>
      </c>
      <c r="C878" s="3" t="s">
        <v>1342</v>
      </c>
      <c r="D878" s="3" t="s">
        <v>1244</v>
      </c>
      <c r="E878" s="3" t="s">
        <v>1343</v>
      </c>
      <c r="F878" s="3">
        <v>1.0</v>
      </c>
      <c r="G878" s="3" t="s">
        <v>1348</v>
      </c>
    </row>
    <row r="879" ht="15.75" customHeight="1">
      <c r="A879" s="1">
        <v>877.0</v>
      </c>
      <c r="B879" s="3" t="s">
        <v>1349</v>
      </c>
      <c r="C879" s="3" t="s">
        <v>1350</v>
      </c>
      <c r="D879" s="3" t="s">
        <v>1244</v>
      </c>
      <c r="E879" s="3" t="s">
        <v>1351</v>
      </c>
      <c r="F879" s="3">
        <v>4.0</v>
      </c>
      <c r="G879" s="3" t="s">
        <v>1352</v>
      </c>
    </row>
    <row r="880" ht="15.75" customHeight="1">
      <c r="A880" s="1">
        <v>878.0</v>
      </c>
      <c r="B880" s="3" t="s">
        <v>1349</v>
      </c>
      <c r="C880" s="3" t="s">
        <v>1350</v>
      </c>
      <c r="D880" s="3" t="s">
        <v>1244</v>
      </c>
      <c r="E880" s="3" t="s">
        <v>1351</v>
      </c>
      <c r="F880" s="3">
        <v>5.0</v>
      </c>
      <c r="G880" s="3" t="s">
        <v>1353</v>
      </c>
    </row>
    <row r="881" ht="15.75" customHeight="1">
      <c r="A881" s="1">
        <v>879.0</v>
      </c>
      <c r="B881" s="3" t="s">
        <v>1349</v>
      </c>
      <c r="C881" s="3" t="s">
        <v>1350</v>
      </c>
      <c r="D881" s="3" t="s">
        <v>1244</v>
      </c>
      <c r="E881" s="3" t="s">
        <v>1351</v>
      </c>
      <c r="F881" s="3">
        <v>5.0</v>
      </c>
      <c r="G881" s="3" t="s">
        <v>508</v>
      </c>
    </row>
    <row r="882" ht="15.75" customHeight="1">
      <c r="A882" s="1">
        <v>880.0</v>
      </c>
      <c r="B882" s="3" t="s">
        <v>1349</v>
      </c>
      <c r="C882" s="3" t="s">
        <v>1350</v>
      </c>
      <c r="D882" s="3" t="s">
        <v>1244</v>
      </c>
      <c r="E882" s="3" t="s">
        <v>1351</v>
      </c>
      <c r="F882" s="3">
        <v>5.0</v>
      </c>
      <c r="G882" s="3" t="s">
        <v>63</v>
      </c>
    </row>
    <row r="883" ht="15.75" customHeight="1">
      <c r="A883" s="1">
        <v>881.0</v>
      </c>
      <c r="B883" s="3" t="s">
        <v>1349</v>
      </c>
      <c r="C883" s="3" t="s">
        <v>1350</v>
      </c>
      <c r="D883" s="3" t="s">
        <v>1244</v>
      </c>
      <c r="E883" s="3" t="s">
        <v>1351</v>
      </c>
      <c r="F883" s="3">
        <v>1.0</v>
      </c>
      <c r="G883" s="3" t="s">
        <v>1354</v>
      </c>
    </row>
    <row r="884" ht="15.75" customHeight="1">
      <c r="A884" s="1">
        <v>882.0</v>
      </c>
      <c r="B884" s="3" t="s">
        <v>1355</v>
      </c>
      <c r="C884" s="3" t="s">
        <v>1356</v>
      </c>
      <c r="D884" s="3" t="s">
        <v>1357</v>
      </c>
      <c r="E884" s="3" t="s">
        <v>1358</v>
      </c>
      <c r="F884" s="3">
        <v>5.0</v>
      </c>
      <c r="G884" s="3" t="s">
        <v>1359</v>
      </c>
    </row>
    <row r="885" ht="15.75" customHeight="1">
      <c r="A885" s="1">
        <v>883.0</v>
      </c>
      <c r="B885" s="3" t="s">
        <v>1355</v>
      </c>
      <c r="C885" s="3" t="s">
        <v>1356</v>
      </c>
      <c r="D885" s="3" t="s">
        <v>1357</v>
      </c>
      <c r="E885" s="3" t="s">
        <v>1358</v>
      </c>
      <c r="F885" s="3">
        <v>4.0</v>
      </c>
      <c r="G885" s="3" t="s">
        <v>1360</v>
      </c>
    </row>
    <row r="886" ht="15.75" customHeight="1">
      <c r="A886" s="1">
        <v>884.0</v>
      </c>
      <c r="B886" s="3" t="s">
        <v>1355</v>
      </c>
      <c r="C886" s="3" t="s">
        <v>1356</v>
      </c>
      <c r="D886" s="3" t="s">
        <v>1357</v>
      </c>
      <c r="E886" s="3" t="s">
        <v>1358</v>
      </c>
      <c r="F886" s="3">
        <v>4.0</v>
      </c>
      <c r="G886" s="3" t="s">
        <v>1361</v>
      </c>
    </row>
    <row r="887" ht="15.75" customHeight="1">
      <c r="A887" s="1">
        <v>885.0</v>
      </c>
      <c r="B887" s="3" t="s">
        <v>1355</v>
      </c>
      <c r="C887" s="3" t="s">
        <v>1356</v>
      </c>
      <c r="D887" s="3" t="s">
        <v>1357</v>
      </c>
      <c r="E887" s="3" t="s">
        <v>1358</v>
      </c>
      <c r="F887" s="3">
        <v>5.0</v>
      </c>
      <c r="G887" s="3" t="s">
        <v>1359</v>
      </c>
    </row>
    <row r="888" ht="15.75" customHeight="1">
      <c r="A888" s="1">
        <v>886.0</v>
      </c>
      <c r="B888" s="3" t="s">
        <v>1355</v>
      </c>
      <c r="C888" s="3" t="s">
        <v>1356</v>
      </c>
      <c r="D888" s="3" t="s">
        <v>1357</v>
      </c>
      <c r="E888" s="3" t="s">
        <v>1358</v>
      </c>
      <c r="F888" s="3">
        <v>4.0</v>
      </c>
      <c r="G888" s="3" t="s">
        <v>1360</v>
      </c>
    </row>
    <row r="889" ht="15.75" customHeight="1">
      <c r="A889" s="1">
        <v>887.0</v>
      </c>
      <c r="B889" s="3" t="s">
        <v>1355</v>
      </c>
      <c r="C889" s="3" t="s">
        <v>1356</v>
      </c>
      <c r="D889" s="3" t="s">
        <v>1357</v>
      </c>
      <c r="E889" s="3" t="s">
        <v>1358</v>
      </c>
      <c r="F889" s="3">
        <v>4.0</v>
      </c>
      <c r="G889" s="3" t="s">
        <v>1361</v>
      </c>
    </row>
    <row r="890" ht="15.75" customHeight="1">
      <c r="A890" s="1">
        <v>888.0</v>
      </c>
      <c r="B890" s="3" t="s">
        <v>1362</v>
      </c>
      <c r="C890" s="3" t="s">
        <v>1356</v>
      </c>
      <c r="D890" s="3" t="s">
        <v>1357</v>
      </c>
      <c r="E890" s="3" t="s">
        <v>1363</v>
      </c>
      <c r="F890" s="3">
        <v>1.0</v>
      </c>
      <c r="G890" s="3" t="s">
        <v>1364</v>
      </c>
    </row>
    <row r="891" ht="15.75" customHeight="1">
      <c r="A891" s="1">
        <v>889.0</v>
      </c>
      <c r="B891" s="3" t="s">
        <v>1362</v>
      </c>
      <c r="C891" s="3" t="s">
        <v>1356</v>
      </c>
      <c r="D891" s="3" t="s">
        <v>1357</v>
      </c>
      <c r="E891" s="3" t="s">
        <v>1363</v>
      </c>
      <c r="F891" s="3">
        <v>5.0</v>
      </c>
      <c r="G891" s="3" t="s">
        <v>1365</v>
      </c>
    </row>
    <row r="892" ht="15.75" customHeight="1">
      <c r="A892" s="1">
        <v>890.0</v>
      </c>
      <c r="B892" s="3" t="s">
        <v>1362</v>
      </c>
      <c r="C892" s="3" t="s">
        <v>1356</v>
      </c>
      <c r="D892" s="3" t="s">
        <v>1357</v>
      </c>
      <c r="E892" s="3" t="s">
        <v>1363</v>
      </c>
      <c r="F892" s="3">
        <v>5.0</v>
      </c>
      <c r="G892" s="3" t="s">
        <v>1366</v>
      </c>
    </row>
    <row r="893" ht="15.75" customHeight="1">
      <c r="A893" s="1">
        <v>891.0</v>
      </c>
      <c r="B893" s="3" t="s">
        <v>1362</v>
      </c>
      <c r="C893" s="3" t="s">
        <v>1356</v>
      </c>
      <c r="D893" s="3" t="s">
        <v>1357</v>
      </c>
      <c r="E893" s="3" t="s">
        <v>1363</v>
      </c>
      <c r="F893" s="3">
        <v>5.0</v>
      </c>
      <c r="G893" s="3" t="s">
        <v>1367</v>
      </c>
    </row>
    <row r="894" ht="15.75" customHeight="1">
      <c r="A894" s="1">
        <v>892.0</v>
      </c>
      <c r="B894" s="3" t="s">
        <v>1362</v>
      </c>
      <c r="C894" s="3" t="s">
        <v>1356</v>
      </c>
      <c r="D894" s="3" t="s">
        <v>1357</v>
      </c>
      <c r="E894" s="3" t="s">
        <v>1363</v>
      </c>
      <c r="F894" s="3">
        <v>5.0</v>
      </c>
      <c r="G894" s="3" t="s">
        <v>1368</v>
      </c>
    </row>
    <row r="895" ht="15.75" customHeight="1">
      <c r="A895" s="1">
        <v>893.0</v>
      </c>
      <c r="B895" s="3" t="s">
        <v>1369</v>
      </c>
      <c r="C895" s="3" t="s">
        <v>1370</v>
      </c>
      <c r="D895" s="3" t="s">
        <v>1357</v>
      </c>
      <c r="E895" s="3" t="s">
        <v>1371</v>
      </c>
      <c r="F895" s="3">
        <v>4.0</v>
      </c>
      <c r="G895" s="3" t="s">
        <v>745</v>
      </c>
    </row>
    <row r="896" ht="15.75" customHeight="1">
      <c r="A896" s="1">
        <v>894.0</v>
      </c>
      <c r="B896" s="3" t="s">
        <v>1369</v>
      </c>
      <c r="C896" s="3" t="s">
        <v>1370</v>
      </c>
      <c r="D896" s="3" t="s">
        <v>1357</v>
      </c>
      <c r="E896" s="3" t="s">
        <v>1371</v>
      </c>
      <c r="F896" s="3">
        <v>5.0</v>
      </c>
      <c r="G896" s="3" t="s">
        <v>63</v>
      </c>
    </row>
    <row r="897" ht="15.75" customHeight="1">
      <c r="A897" s="1">
        <v>895.0</v>
      </c>
      <c r="B897" s="3" t="s">
        <v>1369</v>
      </c>
      <c r="C897" s="3" t="s">
        <v>1370</v>
      </c>
      <c r="D897" s="3" t="s">
        <v>1357</v>
      </c>
      <c r="E897" s="3" t="s">
        <v>1371</v>
      </c>
      <c r="F897" s="3">
        <v>5.0</v>
      </c>
      <c r="G897" s="3" t="s">
        <v>1372</v>
      </c>
    </row>
    <row r="898" ht="15.75" customHeight="1">
      <c r="A898" s="1">
        <v>896.0</v>
      </c>
      <c r="B898" s="3" t="s">
        <v>1373</v>
      </c>
      <c r="C898" s="3" t="s">
        <v>1356</v>
      </c>
      <c r="D898" s="3" t="s">
        <v>1357</v>
      </c>
      <c r="E898" s="3" t="s">
        <v>1374</v>
      </c>
      <c r="F898" s="3">
        <v>3.0</v>
      </c>
      <c r="G898" s="3" t="s">
        <v>1375</v>
      </c>
    </row>
    <row r="899" ht="15.75" customHeight="1">
      <c r="A899" s="1">
        <v>897.0</v>
      </c>
      <c r="B899" s="3" t="s">
        <v>1373</v>
      </c>
      <c r="C899" s="3" t="s">
        <v>1356</v>
      </c>
      <c r="D899" s="3" t="s">
        <v>1357</v>
      </c>
      <c r="E899" s="3" t="s">
        <v>1374</v>
      </c>
      <c r="F899" s="3">
        <v>3.0</v>
      </c>
      <c r="G899" s="3" t="s">
        <v>1376</v>
      </c>
    </row>
    <row r="900" ht="15.75" customHeight="1">
      <c r="A900" s="1">
        <v>898.0</v>
      </c>
      <c r="B900" s="3" t="s">
        <v>1373</v>
      </c>
      <c r="C900" s="3" t="s">
        <v>1356</v>
      </c>
      <c r="D900" s="3" t="s">
        <v>1357</v>
      </c>
      <c r="E900" s="3" t="s">
        <v>1374</v>
      </c>
      <c r="F900" s="3">
        <v>1.0</v>
      </c>
      <c r="G900" s="3" t="s">
        <v>1377</v>
      </c>
    </row>
    <row r="901" ht="15.75" customHeight="1">
      <c r="A901" s="1">
        <v>899.0</v>
      </c>
      <c r="B901" s="3" t="s">
        <v>1373</v>
      </c>
      <c r="C901" s="3" t="s">
        <v>1356</v>
      </c>
      <c r="D901" s="3" t="s">
        <v>1357</v>
      </c>
      <c r="E901" s="3" t="s">
        <v>1374</v>
      </c>
      <c r="F901" s="3">
        <v>1.0</v>
      </c>
      <c r="G901" s="3" t="s">
        <v>1378</v>
      </c>
    </row>
    <row r="902" ht="15.75" customHeight="1">
      <c r="A902" s="1">
        <v>900.0</v>
      </c>
      <c r="B902" s="3" t="s">
        <v>1373</v>
      </c>
      <c r="C902" s="3" t="s">
        <v>1356</v>
      </c>
      <c r="D902" s="3" t="s">
        <v>1357</v>
      </c>
      <c r="E902" s="3" t="s">
        <v>1374</v>
      </c>
      <c r="F902" s="3">
        <v>1.0</v>
      </c>
      <c r="G902" s="3" t="s">
        <v>1379</v>
      </c>
    </row>
    <row r="903" ht="15.75" customHeight="1">
      <c r="A903" s="1">
        <v>901.0</v>
      </c>
      <c r="B903" s="3" t="s">
        <v>1380</v>
      </c>
      <c r="C903" s="3" t="s">
        <v>1356</v>
      </c>
      <c r="D903" s="3" t="s">
        <v>1357</v>
      </c>
      <c r="E903" s="3" t="s">
        <v>1381</v>
      </c>
      <c r="F903" s="3">
        <v>2.0</v>
      </c>
      <c r="G903" s="3" t="s">
        <v>1382</v>
      </c>
    </row>
    <row r="904" ht="15.75" customHeight="1">
      <c r="A904" s="1">
        <v>902.0</v>
      </c>
      <c r="B904" s="3" t="s">
        <v>1380</v>
      </c>
      <c r="C904" s="3" t="s">
        <v>1356</v>
      </c>
      <c r="D904" s="3" t="s">
        <v>1357</v>
      </c>
      <c r="E904" s="3" t="s">
        <v>1381</v>
      </c>
      <c r="F904" s="3">
        <v>5.0</v>
      </c>
      <c r="G904" s="3" t="s">
        <v>1383</v>
      </c>
    </row>
    <row r="905" ht="15.75" customHeight="1">
      <c r="A905" s="1">
        <v>903.0</v>
      </c>
      <c r="B905" s="3" t="s">
        <v>1384</v>
      </c>
      <c r="C905" s="3" t="s">
        <v>1356</v>
      </c>
      <c r="D905" s="3" t="s">
        <v>1357</v>
      </c>
      <c r="E905" s="3" t="s">
        <v>1385</v>
      </c>
      <c r="F905" s="3">
        <v>1.0</v>
      </c>
      <c r="G905" s="3" t="s">
        <v>1386</v>
      </c>
    </row>
    <row r="906" ht="15.75" customHeight="1">
      <c r="A906" s="1">
        <v>904.0</v>
      </c>
      <c r="B906" s="3" t="s">
        <v>1384</v>
      </c>
      <c r="C906" s="3" t="s">
        <v>1356</v>
      </c>
      <c r="D906" s="3" t="s">
        <v>1357</v>
      </c>
      <c r="E906" s="3" t="s">
        <v>1385</v>
      </c>
      <c r="F906" s="3">
        <v>3.0</v>
      </c>
      <c r="G906" s="3" t="s">
        <v>1387</v>
      </c>
    </row>
    <row r="907" ht="15.75" customHeight="1">
      <c r="A907" s="1">
        <v>905.0</v>
      </c>
      <c r="B907" s="3" t="s">
        <v>1384</v>
      </c>
      <c r="C907" s="3" t="s">
        <v>1356</v>
      </c>
      <c r="D907" s="3" t="s">
        <v>1357</v>
      </c>
      <c r="E907" s="3" t="s">
        <v>1385</v>
      </c>
      <c r="F907" s="3">
        <v>1.0</v>
      </c>
      <c r="G907" s="3" t="s">
        <v>1388</v>
      </c>
    </row>
    <row r="908" ht="15.75" customHeight="1">
      <c r="A908" s="1">
        <v>906.0</v>
      </c>
      <c r="B908" s="3" t="s">
        <v>1384</v>
      </c>
      <c r="C908" s="3" t="s">
        <v>1356</v>
      </c>
      <c r="D908" s="3" t="s">
        <v>1357</v>
      </c>
      <c r="E908" s="3" t="s">
        <v>1385</v>
      </c>
      <c r="F908" s="3">
        <v>5.0</v>
      </c>
      <c r="G908" s="3" t="s">
        <v>1389</v>
      </c>
    </row>
    <row r="909" ht="15.75" customHeight="1">
      <c r="A909" s="1">
        <v>907.0</v>
      </c>
      <c r="B909" s="3" t="s">
        <v>1384</v>
      </c>
      <c r="C909" s="3" t="s">
        <v>1356</v>
      </c>
      <c r="D909" s="3" t="s">
        <v>1357</v>
      </c>
      <c r="E909" s="3" t="s">
        <v>1385</v>
      </c>
      <c r="F909" s="3">
        <v>4.0</v>
      </c>
      <c r="G909" s="3" t="s">
        <v>1390</v>
      </c>
    </row>
    <row r="910" ht="15.75" customHeight="1">
      <c r="A910" s="1">
        <v>908.0</v>
      </c>
      <c r="B910" s="3" t="s">
        <v>1391</v>
      </c>
      <c r="C910" s="3" t="s">
        <v>1392</v>
      </c>
      <c r="D910" s="3" t="s">
        <v>1357</v>
      </c>
      <c r="E910" s="3" t="s">
        <v>1393</v>
      </c>
      <c r="F910" s="3">
        <v>5.0</v>
      </c>
      <c r="G910" s="3" t="s">
        <v>1394</v>
      </c>
    </row>
    <row r="911" ht="15.75" customHeight="1">
      <c r="A911" s="1">
        <v>909.0</v>
      </c>
      <c r="B911" s="3" t="s">
        <v>1391</v>
      </c>
      <c r="C911" s="3" t="s">
        <v>1392</v>
      </c>
      <c r="D911" s="3" t="s">
        <v>1357</v>
      </c>
      <c r="E911" s="3" t="s">
        <v>1393</v>
      </c>
      <c r="F911" s="3">
        <v>1.0</v>
      </c>
      <c r="G911" s="3" t="s">
        <v>1395</v>
      </c>
    </row>
    <row r="912" ht="15.75" customHeight="1">
      <c r="A912" s="1">
        <v>910.0</v>
      </c>
      <c r="B912" s="3" t="s">
        <v>1391</v>
      </c>
      <c r="C912" s="3" t="s">
        <v>1392</v>
      </c>
      <c r="D912" s="3" t="s">
        <v>1357</v>
      </c>
      <c r="E912" s="3" t="s">
        <v>1393</v>
      </c>
      <c r="F912" s="3">
        <v>5.0</v>
      </c>
      <c r="G912" s="3" t="s">
        <v>1396</v>
      </c>
    </row>
    <row r="913" ht="15.75" customHeight="1">
      <c r="A913" s="1">
        <v>911.0</v>
      </c>
      <c r="B913" s="3" t="s">
        <v>1391</v>
      </c>
      <c r="C913" s="3" t="s">
        <v>1392</v>
      </c>
      <c r="D913" s="3" t="s">
        <v>1357</v>
      </c>
      <c r="E913" s="3" t="s">
        <v>1393</v>
      </c>
      <c r="F913" s="3">
        <v>5.0</v>
      </c>
      <c r="G913" s="3" t="s">
        <v>1397</v>
      </c>
    </row>
    <row r="914" ht="15.75" customHeight="1">
      <c r="A914" s="1">
        <v>912.0</v>
      </c>
      <c r="B914" s="3" t="s">
        <v>1391</v>
      </c>
      <c r="C914" s="3" t="s">
        <v>1392</v>
      </c>
      <c r="D914" s="3" t="s">
        <v>1357</v>
      </c>
      <c r="E914" s="3" t="s">
        <v>1393</v>
      </c>
      <c r="F914" s="3">
        <v>1.0</v>
      </c>
      <c r="G914" s="3" t="s">
        <v>1398</v>
      </c>
    </row>
    <row r="915" ht="15.75" customHeight="1">
      <c r="A915" s="1">
        <v>913.0</v>
      </c>
      <c r="B915" s="3" t="s">
        <v>1399</v>
      </c>
      <c r="C915" s="3" t="s">
        <v>1356</v>
      </c>
      <c r="D915" s="3" t="s">
        <v>1357</v>
      </c>
      <c r="E915" s="3" t="s">
        <v>1400</v>
      </c>
      <c r="F915" s="3">
        <v>5.0</v>
      </c>
      <c r="G915" s="3" t="s">
        <v>1401</v>
      </c>
    </row>
    <row r="916" ht="15.75" customHeight="1">
      <c r="A916" s="1">
        <v>914.0</v>
      </c>
      <c r="B916" s="3" t="s">
        <v>1399</v>
      </c>
      <c r="C916" s="3" t="s">
        <v>1356</v>
      </c>
      <c r="D916" s="3" t="s">
        <v>1357</v>
      </c>
      <c r="E916" s="3" t="s">
        <v>1400</v>
      </c>
      <c r="F916" s="3">
        <v>3.0</v>
      </c>
      <c r="G916" s="3" t="s">
        <v>1402</v>
      </c>
    </row>
    <row r="917" ht="15.75" customHeight="1">
      <c r="A917" s="1">
        <v>915.0</v>
      </c>
      <c r="B917" s="3" t="s">
        <v>1399</v>
      </c>
      <c r="C917" s="3" t="s">
        <v>1356</v>
      </c>
      <c r="D917" s="3" t="s">
        <v>1357</v>
      </c>
      <c r="E917" s="3" t="s">
        <v>1400</v>
      </c>
      <c r="F917" s="3">
        <v>1.0</v>
      </c>
      <c r="G917" s="3" t="s">
        <v>1403</v>
      </c>
    </row>
    <row r="918" ht="15.75" customHeight="1">
      <c r="A918" s="1">
        <v>916.0</v>
      </c>
      <c r="B918" s="3" t="s">
        <v>1399</v>
      </c>
      <c r="C918" s="3" t="s">
        <v>1356</v>
      </c>
      <c r="D918" s="3" t="s">
        <v>1357</v>
      </c>
      <c r="E918" s="3" t="s">
        <v>1400</v>
      </c>
      <c r="F918" s="3">
        <v>1.0</v>
      </c>
      <c r="G918" s="3" t="s">
        <v>1404</v>
      </c>
    </row>
    <row r="919" ht="15.75" customHeight="1">
      <c r="A919" s="1">
        <v>917.0</v>
      </c>
      <c r="B919" s="3" t="s">
        <v>1399</v>
      </c>
      <c r="C919" s="3" t="s">
        <v>1356</v>
      </c>
      <c r="D919" s="3" t="s">
        <v>1357</v>
      </c>
      <c r="E919" s="3" t="s">
        <v>1400</v>
      </c>
      <c r="F919" s="3">
        <v>1.0</v>
      </c>
      <c r="G919" s="3" t="s">
        <v>1405</v>
      </c>
    </row>
    <row r="920" ht="15.75" customHeight="1">
      <c r="A920" s="1">
        <v>918.0</v>
      </c>
      <c r="B920" s="3" t="s">
        <v>1406</v>
      </c>
      <c r="C920" s="3" t="s">
        <v>1356</v>
      </c>
      <c r="D920" s="3" t="s">
        <v>1357</v>
      </c>
      <c r="E920" s="3" t="s">
        <v>1407</v>
      </c>
      <c r="F920" s="3">
        <v>1.0</v>
      </c>
      <c r="G920" s="3" t="s">
        <v>1408</v>
      </c>
    </row>
    <row r="921" ht="15.75" customHeight="1">
      <c r="A921" s="1">
        <v>919.0</v>
      </c>
      <c r="B921" s="3" t="s">
        <v>1406</v>
      </c>
      <c r="C921" s="3" t="s">
        <v>1356</v>
      </c>
      <c r="D921" s="3" t="s">
        <v>1357</v>
      </c>
      <c r="E921" s="3" t="s">
        <v>1407</v>
      </c>
      <c r="F921" s="3">
        <v>1.0</v>
      </c>
      <c r="G921" s="3" t="s">
        <v>1409</v>
      </c>
    </row>
    <row r="922" ht="15.75" customHeight="1">
      <c r="A922" s="1">
        <v>920.0</v>
      </c>
      <c r="B922" s="3" t="s">
        <v>1410</v>
      </c>
      <c r="C922" s="3" t="s">
        <v>1356</v>
      </c>
      <c r="D922" s="3" t="s">
        <v>1357</v>
      </c>
      <c r="E922" s="3" t="s">
        <v>1411</v>
      </c>
      <c r="F922" s="3">
        <v>3.0</v>
      </c>
      <c r="G922" s="3" t="s">
        <v>1412</v>
      </c>
    </row>
    <row r="923" ht="15.75" customHeight="1">
      <c r="A923" s="1">
        <v>921.0</v>
      </c>
      <c r="B923" s="3" t="s">
        <v>1410</v>
      </c>
      <c r="C923" s="3" t="s">
        <v>1356</v>
      </c>
      <c r="D923" s="3" t="s">
        <v>1357</v>
      </c>
      <c r="E923" s="3" t="s">
        <v>1411</v>
      </c>
      <c r="F923" s="3">
        <v>3.0</v>
      </c>
      <c r="G923" s="3" t="s">
        <v>1413</v>
      </c>
    </row>
    <row r="924" ht="15.75" customHeight="1">
      <c r="A924" s="1">
        <v>922.0</v>
      </c>
      <c r="B924" s="3" t="s">
        <v>1410</v>
      </c>
      <c r="C924" s="3" t="s">
        <v>1356</v>
      </c>
      <c r="D924" s="3" t="s">
        <v>1357</v>
      </c>
      <c r="E924" s="3" t="s">
        <v>1411</v>
      </c>
      <c r="F924" s="3">
        <v>1.0</v>
      </c>
      <c r="G924" s="3" t="s">
        <v>1414</v>
      </c>
    </row>
    <row r="925" ht="15.75" customHeight="1">
      <c r="A925" s="1">
        <v>923.0</v>
      </c>
      <c r="B925" s="3" t="s">
        <v>1410</v>
      </c>
      <c r="C925" s="3" t="s">
        <v>1356</v>
      </c>
      <c r="D925" s="3" t="s">
        <v>1357</v>
      </c>
      <c r="E925" s="3" t="s">
        <v>1411</v>
      </c>
      <c r="F925" s="3">
        <v>1.0</v>
      </c>
      <c r="G925" s="3" t="s">
        <v>1415</v>
      </c>
    </row>
    <row r="926" ht="15.75" customHeight="1">
      <c r="A926" s="1">
        <v>924.0</v>
      </c>
      <c r="B926" s="3" t="s">
        <v>1410</v>
      </c>
      <c r="C926" s="3" t="s">
        <v>1356</v>
      </c>
      <c r="D926" s="3" t="s">
        <v>1357</v>
      </c>
      <c r="E926" s="3" t="s">
        <v>1411</v>
      </c>
      <c r="F926" s="3">
        <v>1.0</v>
      </c>
      <c r="G926" s="3" t="s">
        <v>1416</v>
      </c>
    </row>
    <row r="927" ht="15.75" customHeight="1">
      <c r="A927" s="1">
        <v>925.0</v>
      </c>
      <c r="B927" s="3" t="s">
        <v>1417</v>
      </c>
      <c r="C927" s="3" t="s">
        <v>1356</v>
      </c>
      <c r="D927" s="3" t="s">
        <v>1357</v>
      </c>
      <c r="E927" s="3" t="s">
        <v>1418</v>
      </c>
      <c r="F927" s="3">
        <v>1.0</v>
      </c>
      <c r="G927" s="3" t="s">
        <v>1419</v>
      </c>
    </row>
    <row r="928" ht="15.75" customHeight="1">
      <c r="A928" s="1">
        <v>926.0</v>
      </c>
      <c r="B928" s="3" t="s">
        <v>1417</v>
      </c>
      <c r="C928" s="3" t="s">
        <v>1356</v>
      </c>
      <c r="D928" s="3" t="s">
        <v>1357</v>
      </c>
      <c r="E928" s="3" t="s">
        <v>1418</v>
      </c>
      <c r="F928" s="3">
        <v>4.0</v>
      </c>
      <c r="G928" s="3" t="s">
        <v>1420</v>
      </c>
    </row>
    <row r="929" ht="15.75" customHeight="1">
      <c r="A929" s="1">
        <v>927.0</v>
      </c>
      <c r="B929" s="3" t="s">
        <v>1417</v>
      </c>
      <c r="C929" s="3" t="s">
        <v>1356</v>
      </c>
      <c r="D929" s="3" t="s">
        <v>1357</v>
      </c>
      <c r="E929" s="3" t="s">
        <v>1418</v>
      </c>
      <c r="F929" s="3">
        <v>2.0</v>
      </c>
      <c r="G929" s="3" t="s">
        <v>1421</v>
      </c>
    </row>
    <row r="930" ht="15.75" customHeight="1">
      <c r="A930" s="1">
        <v>928.0</v>
      </c>
      <c r="B930" s="3" t="s">
        <v>1417</v>
      </c>
      <c r="C930" s="3" t="s">
        <v>1356</v>
      </c>
      <c r="D930" s="3" t="s">
        <v>1357</v>
      </c>
      <c r="E930" s="3" t="s">
        <v>1418</v>
      </c>
      <c r="F930" s="3">
        <v>1.0</v>
      </c>
      <c r="G930" s="3" t="s">
        <v>1422</v>
      </c>
    </row>
    <row r="931" ht="15.75" customHeight="1">
      <c r="A931" s="1">
        <v>929.0</v>
      </c>
      <c r="B931" s="3" t="s">
        <v>1417</v>
      </c>
      <c r="C931" s="3" t="s">
        <v>1356</v>
      </c>
      <c r="D931" s="3" t="s">
        <v>1357</v>
      </c>
      <c r="E931" s="3" t="s">
        <v>1418</v>
      </c>
      <c r="F931" s="3">
        <v>1.0</v>
      </c>
      <c r="G931" s="3" t="s">
        <v>1423</v>
      </c>
    </row>
    <row r="932" ht="15.75" customHeight="1">
      <c r="A932" s="1">
        <v>930.0</v>
      </c>
      <c r="B932" s="3" t="s">
        <v>1424</v>
      </c>
      <c r="C932" s="3" t="s">
        <v>1370</v>
      </c>
      <c r="D932" s="3" t="s">
        <v>1357</v>
      </c>
      <c r="E932" s="3" t="s">
        <v>1425</v>
      </c>
      <c r="F932" s="3">
        <v>1.0</v>
      </c>
      <c r="G932" s="3" t="s">
        <v>1426</v>
      </c>
    </row>
    <row r="933" ht="15.75" customHeight="1">
      <c r="A933" s="1">
        <v>931.0</v>
      </c>
      <c r="B933" s="3" t="s">
        <v>1424</v>
      </c>
      <c r="C933" s="3" t="s">
        <v>1370</v>
      </c>
      <c r="D933" s="3" t="s">
        <v>1357</v>
      </c>
      <c r="E933" s="3" t="s">
        <v>1425</v>
      </c>
      <c r="F933" s="3">
        <v>1.0</v>
      </c>
      <c r="G933" s="3" t="s">
        <v>1427</v>
      </c>
    </row>
    <row r="934" ht="15.75" customHeight="1">
      <c r="A934" s="1">
        <v>932.0</v>
      </c>
      <c r="B934" s="3" t="s">
        <v>1424</v>
      </c>
      <c r="C934" s="3" t="s">
        <v>1370</v>
      </c>
      <c r="D934" s="3" t="s">
        <v>1357</v>
      </c>
      <c r="E934" s="3" t="s">
        <v>1425</v>
      </c>
      <c r="F934" s="3">
        <v>3.0</v>
      </c>
      <c r="G934" s="3" t="s">
        <v>1428</v>
      </c>
    </row>
    <row r="935" ht="15.75" customHeight="1">
      <c r="A935" s="1">
        <v>933.0</v>
      </c>
      <c r="B935" s="3" t="s">
        <v>1424</v>
      </c>
      <c r="C935" s="3" t="s">
        <v>1370</v>
      </c>
      <c r="D935" s="3" t="s">
        <v>1357</v>
      </c>
      <c r="E935" s="3" t="s">
        <v>1425</v>
      </c>
      <c r="F935" s="3">
        <v>4.0</v>
      </c>
      <c r="G935" s="3" t="s">
        <v>1429</v>
      </c>
    </row>
    <row r="936" ht="15.75" customHeight="1">
      <c r="A936" s="1">
        <v>934.0</v>
      </c>
      <c r="B936" s="3" t="s">
        <v>1424</v>
      </c>
      <c r="C936" s="3" t="s">
        <v>1370</v>
      </c>
      <c r="D936" s="3" t="s">
        <v>1357</v>
      </c>
      <c r="E936" s="3" t="s">
        <v>1425</v>
      </c>
      <c r="F936" s="3">
        <v>5.0</v>
      </c>
      <c r="G936" s="3" t="s">
        <v>1430</v>
      </c>
    </row>
    <row r="937" ht="15.75" customHeight="1">
      <c r="A937" s="1">
        <v>935.0</v>
      </c>
      <c r="B937" s="3" t="s">
        <v>1431</v>
      </c>
      <c r="C937" s="3" t="s">
        <v>1432</v>
      </c>
      <c r="D937" s="3" t="s">
        <v>1357</v>
      </c>
      <c r="E937" s="3" t="s">
        <v>1433</v>
      </c>
      <c r="F937" s="3">
        <v>5.0</v>
      </c>
      <c r="G937" s="3" t="s">
        <v>1434</v>
      </c>
    </row>
    <row r="938" ht="15.75" customHeight="1">
      <c r="A938" s="1">
        <v>936.0</v>
      </c>
      <c r="B938" s="3" t="s">
        <v>1431</v>
      </c>
      <c r="C938" s="3" t="s">
        <v>1432</v>
      </c>
      <c r="D938" s="3" t="s">
        <v>1357</v>
      </c>
      <c r="E938" s="3" t="s">
        <v>1433</v>
      </c>
      <c r="F938" s="3">
        <v>1.0</v>
      </c>
      <c r="G938" s="3" t="s">
        <v>1435</v>
      </c>
    </row>
    <row r="939" ht="15.75" customHeight="1">
      <c r="A939" s="1">
        <v>937.0</v>
      </c>
      <c r="B939" s="3" t="s">
        <v>1431</v>
      </c>
      <c r="C939" s="3" t="s">
        <v>1432</v>
      </c>
      <c r="D939" s="3" t="s">
        <v>1357</v>
      </c>
      <c r="E939" s="3" t="s">
        <v>1433</v>
      </c>
      <c r="F939" s="3">
        <v>1.0</v>
      </c>
      <c r="G939" s="3" t="s">
        <v>1436</v>
      </c>
    </row>
    <row r="940" ht="15.75" customHeight="1">
      <c r="A940" s="1">
        <v>938.0</v>
      </c>
      <c r="B940" s="3" t="s">
        <v>1431</v>
      </c>
      <c r="C940" s="3" t="s">
        <v>1432</v>
      </c>
      <c r="D940" s="3" t="s">
        <v>1357</v>
      </c>
      <c r="E940" s="3" t="s">
        <v>1433</v>
      </c>
      <c r="F940" s="3">
        <v>1.0</v>
      </c>
      <c r="G940" s="3" t="s">
        <v>1437</v>
      </c>
    </row>
    <row r="941" ht="15.75" customHeight="1">
      <c r="A941" s="1">
        <v>939.0</v>
      </c>
      <c r="B941" s="3" t="s">
        <v>1431</v>
      </c>
      <c r="C941" s="3" t="s">
        <v>1432</v>
      </c>
      <c r="D941" s="3" t="s">
        <v>1357</v>
      </c>
      <c r="E941" s="3" t="s">
        <v>1433</v>
      </c>
      <c r="F941" s="3">
        <v>1.0</v>
      </c>
      <c r="G941" s="3" t="s">
        <v>1438</v>
      </c>
    </row>
    <row r="942" ht="15.75" customHeight="1">
      <c r="A942" s="1">
        <v>940.0</v>
      </c>
      <c r="B942" s="3" t="s">
        <v>1439</v>
      </c>
      <c r="C942" s="3" t="s">
        <v>1356</v>
      </c>
      <c r="D942" s="3" t="s">
        <v>1357</v>
      </c>
      <c r="E942" s="3" t="s">
        <v>1358</v>
      </c>
      <c r="F942" s="3">
        <v>5.0</v>
      </c>
      <c r="G942" s="3" t="s">
        <v>1440</v>
      </c>
    </row>
    <row r="943" ht="15.75" customHeight="1">
      <c r="A943" s="1">
        <v>941.0</v>
      </c>
      <c r="B943" s="3" t="s">
        <v>1439</v>
      </c>
      <c r="C943" s="3" t="s">
        <v>1356</v>
      </c>
      <c r="D943" s="3" t="s">
        <v>1357</v>
      </c>
      <c r="E943" s="3" t="s">
        <v>1358</v>
      </c>
      <c r="F943" s="3">
        <v>5.0</v>
      </c>
      <c r="G943" s="3" t="s">
        <v>1441</v>
      </c>
    </row>
    <row r="944" ht="15.75" customHeight="1">
      <c r="A944" s="1">
        <v>942.0</v>
      </c>
      <c r="B944" s="3" t="s">
        <v>1442</v>
      </c>
      <c r="C944" s="3" t="s">
        <v>1356</v>
      </c>
      <c r="D944" s="3" t="s">
        <v>1357</v>
      </c>
      <c r="E944" s="3" t="s">
        <v>1443</v>
      </c>
      <c r="F944" s="3">
        <v>1.0</v>
      </c>
      <c r="G944" s="3" t="s">
        <v>1444</v>
      </c>
    </row>
    <row r="945" ht="15.75" customHeight="1">
      <c r="A945" s="1">
        <v>943.0</v>
      </c>
      <c r="B945" s="3" t="s">
        <v>1442</v>
      </c>
      <c r="C945" s="3" t="s">
        <v>1356</v>
      </c>
      <c r="D945" s="3" t="s">
        <v>1357</v>
      </c>
      <c r="E945" s="3" t="s">
        <v>1443</v>
      </c>
      <c r="F945" s="3">
        <v>5.0</v>
      </c>
      <c r="G945" s="3" t="s">
        <v>1445</v>
      </c>
    </row>
    <row r="946" ht="15.75" customHeight="1">
      <c r="A946" s="1">
        <v>944.0</v>
      </c>
      <c r="B946" s="3" t="s">
        <v>278</v>
      </c>
      <c r="C946" s="3" t="s">
        <v>279</v>
      </c>
      <c r="D946" s="3" t="s">
        <v>280</v>
      </c>
      <c r="E946" s="3" t="s">
        <v>281</v>
      </c>
      <c r="F946" s="3">
        <v>1.0</v>
      </c>
      <c r="G946" s="3" t="s">
        <v>282</v>
      </c>
    </row>
    <row r="947" ht="15.75" customHeight="1">
      <c r="A947" s="1">
        <v>945.0</v>
      </c>
      <c r="B947" s="3" t="s">
        <v>278</v>
      </c>
      <c r="C947" s="3" t="s">
        <v>279</v>
      </c>
      <c r="D947" s="3" t="s">
        <v>280</v>
      </c>
      <c r="E947" s="3" t="s">
        <v>281</v>
      </c>
      <c r="F947" s="3">
        <v>5.0</v>
      </c>
      <c r="G947" s="3" t="s">
        <v>283</v>
      </c>
    </row>
    <row r="948" ht="15.75" customHeight="1">
      <c r="A948" s="1">
        <v>946.0</v>
      </c>
      <c r="B948" s="3" t="s">
        <v>278</v>
      </c>
      <c r="C948" s="3" t="s">
        <v>279</v>
      </c>
      <c r="D948" s="3" t="s">
        <v>280</v>
      </c>
      <c r="E948" s="3" t="s">
        <v>281</v>
      </c>
      <c r="F948" s="3">
        <v>1.0</v>
      </c>
      <c r="G948" s="3" t="s">
        <v>284</v>
      </c>
    </row>
    <row r="949" ht="15.75" customHeight="1">
      <c r="A949" s="1">
        <v>947.0</v>
      </c>
      <c r="B949" s="3" t="s">
        <v>278</v>
      </c>
      <c r="C949" s="3" t="s">
        <v>279</v>
      </c>
      <c r="D949" s="3" t="s">
        <v>280</v>
      </c>
      <c r="E949" s="3" t="s">
        <v>281</v>
      </c>
      <c r="F949" s="3">
        <v>5.0</v>
      </c>
      <c r="G949" s="3" t="s">
        <v>285</v>
      </c>
    </row>
    <row r="950" ht="15.75" customHeight="1">
      <c r="A950" s="1">
        <v>948.0</v>
      </c>
      <c r="B950" s="3" t="s">
        <v>278</v>
      </c>
      <c r="C950" s="3" t="s">
        <v>279</v>
      </c>
      <c r="D950" s="3" t="s">
        <v>280</v>
      </c>
      <c r="E950" s="3" t="s">
        <v>281</v>
      </c>
      <c r="F950" s="3">
        <v>1.0</v>
      </c>
      <c r="G950" s="3" t="s">
        <v>286</v>
      </c>
    </row>
    <row r="951" ht="15.75" customHeight="1">
      <c r="A951" s="1">
        <v>949.0</v>
      </c>
      <c r="B951" s="3" t="s">
        <v>1113</v>
      </c>
      <c r="C951" s="3" t="s">
        <v>1103</v>
      </c>
      <c r="D951" s="3" t="s">
        <v>280</v>
      </c>
      <c r="E951" s="3" t="s">
        <v>1114</v>
      </c>
      <c r="F951" s="3">
        <v>1.0</v>
      </c>
      <c r="G951" s="3" t="s">
        <v>1115</v>
      </c>
    </row>
    <row r="952" ht="15.75" customHeight="1">
      <c r="A952" s="1">
        <v>950.0</v>
      </c>
      <c r="B952" s="3" t="s">
        <v>1123</v>
      </c>
      <c r="C952" s="3" t="s">
        <v>279</v>
      </c>
      <c r="D952" s="3" t="s">
        <v>280</v>
      </c>
      <c r="E952" s="3" t="s">
        <v>1124</v>
      </c>
      <c r="F952" s="3">
        <v>5.0</v>
      </c>
      <c r="G952" s="3" t="s">
        <v>1125</v>
      </c>
    </row>
    <row r="953" ht="15.75" customHeight="1">
      <c r="A953" s="1">
        <v>951.0</v>
      </c>
      <c r="B953" s="3" t="s">
        <v>1123</v>
      </c>
      <c r="C953" s="3" t="s">
        <v>279</v>
      </c>
      <c r="D953" s="3" t="s">
        <v>280</v>
      </c>
      <c r="E953" s="3" t="s">
        <v>1124</v>
      </c>
      <c r="F953" s="3">
        <v>5.0</v>
      </c>
      <c r="G953" s="3" t="s">
        <v>1126</v>
      </c>
    </row>
    <row r="954" ht="15.75" customHeight="1">
      <c r="A954" s="1">
        <v>952.0</v>
      </c>
      <c r="B954" s="3" t="s">
        <v>1242</v>
      </c>
      <c r="C954" s="3" t="s">
        <v>1243</v>
      </c>
      <c r="D954" s="3" t="s">
        <v>1244</v>
      </c>
      <c r="E954" s="3" t="s">
        <v>1245</v>
      </c>
      <c r="F954" s="3">
        <v>4.0</v>
      </c>
      <c r="G954" s="3" t="s">
        <v>1246</v>
      </c>
    </row>
    <row r="955" ht="15.75" customHeight="1">
      <c r="A955" s="1">
        <v>953.0</v>
      </c>
      <c r="B955" s="3" t="s">
        <v>1109</v>
      </c>
      <c r="C955" s="3" t="s">
        <v>1103</v>
      </c>
      <c r="D955" s="3" t="s">
        <v>280</v>
      </c>
      <c r="E955" s="3" t="s">
        <v>1104</v>
      </c>
      <c r="F955" s="3">
        <v>5.0</v>
      </c>
      <c r="G955" s="3" t="s">
        <v>1110</v>
      </c>
    </row>
    <row r="956" ht="15.75" customHeight="1">
      <c r="A956" s="1">
        <v>954.0</v>
      </c>
      <c r="B956" s="3" t="s">
        <v>1109</v>
      </c>
      <c r="C956" s="3" t="s">
        <v>1103</v>
      </c>
      <c r="D956" s="3" t="s">
        <v>280</v>
      </c>
      <c r="E956" s="3" t="s">
        <v>1104</v>
      </c>
      <c r="F956" s="3">
        <v>5.0</v>
      </c>
      <c r="G956" s="3" t="s">
        <v>1111</v>
      </c>
    </row>
    <row r="957" ht="15.75" customHeight="1">
      <c r="A957" s="1">
        <v>955.0</v>
      </c>
      <c r="B957" s="3" t="s">
        <v>1109</v>
      </c>
      <c r="C957" s="3" t="s">
        <v>1103</v>
      </c>
      <c r="D957" s="3" t="s">
        <v>280</v>
      </c>
      <c r="E957" s="3" t="s">
        <v>1104</v>
      </c>
      <c r="F957" s="3">
        <v>5.0</v>
      </c>
      <c r="G957" s="3" t="s">
        <v>1112</v>
      </c>
    </row>
    <row r="958" ht="15.75" customHeight="1">
      <c r="A958" s="1">
        <v>956.0</v>
      </c>
      <c r="B958" s="3" t="s">
        <v>1102</v>
      </c>
      <c r="C958" s="3" t="s">
        <v>1103</v>
      </c>
      <c r="D958" s="3" t="s">
        <v>280</v>
      </c>
      <c r="E958" s="3" t="s">
        <v>1104</v>
      </c>
      <c r="F958" s="3">
        <v>5.0</v>
      </c>
      <c r="G958" s="3" t="s">
        <v>1105</v>
      </c>
    </row>
    <row r="959" ht="15.75" customHeight="1">
      <c r="A959" s="1">
        <v>957.0</v>
      </c>
      <c r="B959" s="3" t="s">
        <v>1102</v>
      </c>
      <c r="C959" s="3" t="s">
        <v>1103</v>
      </c>
      <c r="D959" s="3" t="s">
        <v>280</v>
      </c>
      <c r="E959" s="3" t="s">
        <v>1104</v>
      </c>
      <c r="F959" s="3">
        <v>1.0</v>
      </c>
      <c r="G959" s="3" t="s">
        <v>1106</v>
      </c>
    </row>
    <row r="960" ht="15.75" customHeight="1">
      <c r="A960" s="1">
        <v>958.0</v>
      </c>
      <c r="B960" s="3" t="s">
        <v>1102</v>
      </c>
      <c r="C960" s="3" t="s">
        <v>1103</v>
      </c>
      <c r="D960" s="3" t="s">
        <v>280</v>
      </c>
      <c r="E960" s="3" t="s">
        <v>1104</v>
      </c>
      <c r="F960" s="3">
        <v>5.0</v>
      </c>
      <c r="G960" s="3" t="s">
        <v>1107</v>
      </c>
    </row>
    <row r="961" ht="15.75" customHeight="1">
      <c r="A961" s="1">
        <v>959.0</v>
      </c>
      <c r="B961" s="3" t="s">
        <v>1102</v>
      </c>
      <c r="C961" s="3" t="s">
        <v>1103</v>
      </c>
      <c r="D961" s="3" t="s">
        <v>280</v>
      </c>
      <c r="E961" s="3" t="s">
        <v>1104</v>
      </c>
      <c r="F961" s="3">
        <v>1.0</v>
      </c>
      <c r="G961" s="3" t="s">
        <v>1108</v>
      </c>
    </row>
    <row r="962" ht="15.75" customHeight="1">
      <c r="A962" s="1">
        <v>960.0</v>
      </c>
      <c r="B962" s="3" t="s">
        <v>942</v>
      </c>
      <c r="C962" s="3" t="s">
        <v>934</v>
      </c>
      <c r="D962" s="3" t="s">
        <v>943</v>
      </c>
      <c r="E962" s="3" t="s">
        <v>944</v>
      </c>
      <c r="F962" s="3">
        <v>4.0</v>
      </c>
      <c r="G962" s="3" t="s">
        <v>945</v>
      </c>
    </row>
    <row r="963" ht="15.75" customHeight="1">
      <c r="A963" s="1">
        <v>961.0</v>
      </c>
      <c r="B963" s="3" t="s">
        <v>942</v>
      </c>
      <c r="C963" s="3" t="s">
        <v>934</v>
      </c>
      <c r="D963" s="3" t="s">
        <v>943</v>
      </c>
      <c r="E963" s="3" t="s">
        <v>944</v>
      </c>
      <c r="F963" s="3">
        <v>4.0</v>
      </c>
      <c r="G963" s="3" t="s">
        <v>946</v>
      </c>
    </row>
    <row r="964" ht="15.75" customHeight="1">
      <c r="A964" s="1">
        <v>962.0</v>
      </c>
      <c r="B964" s="3" t="s">
        <v>942</v>
      </c>
      <c r="C964" s="3" t="s">
        <v>934</v>
      </c>
      <c r="D964" s="3" t="s">
        <v>943</v>
      </c>
      <c r="E964" s="3" t="s">
        <v>944</v>
      </c>
      <c r="F964" s="3">
        <v>4.0</v>
      </c>
      <c r="G964" s="3" t="s">
        <v>947</v>
      </c>
    </row>
    <row r="965" ht="15.75" customHeight="1">
      <c r="A965" s="1">
        <v>963.0</v>
      </c>
      <c r="B965" s="3" t="s">
        <v>942</v>
      </c>
      <c r="C965" s="3" t="s">
        <v>934</v>
      </c>
      <c r="D965" s="3" t="s">
        <v>943</v>
      </c>
      <c r="E965" s="3" t="s">
        <v>944</v>
      </c>
      <c r="F965" s="3">
        <v>5.0</v>
      </c>
      <c r="G965" s="3" t="s">
        <v>745</v>
      </c>
    </row>
    <row r="966" ht="15.75" customHeight="1">
      <c r="A966" s="1">
        <v>964.0</v>
      </c>
      <c r="B966" s="3" t="s">
        <v>942</v>
      </c>
      <c r="C966" s="3" t="s">
        <v>934</v>
      </c>
      <c r="D966" s="3" t="s">
        <v>943</v>
      </c>
      <c r="E966" s="3" t="s">
        <v>944</v>
      </c>
      <c r="F966" s="3">
        <v>4.0</v>
      </c>
      <c r="G966" s="3" t="s">
        <v>948</v>
      </c>
    </row>
    <row r="967" ht="15.75" customHeight="1">
      <c r="A967" s="1">
        <v>965.0</v>
      </c>
      <c r="B967" s="3" t="s">
        <v>933</v>
      </c>
      <c r="C967" s="3" t="s">
        <v>934</v>
      </c>
      <c r="D967" s="3" t="s">
        <v>935</v>
      </c>
      <c r="E967" s="3" t="s">
        <v>936</v>
      </c>
      <c r="F967" s="3">
        <v>1.0</v>
      </c>
      <c r="G967" s="3" t="s">
        <v>937</v>
      </c>
    </row>
    <row r="968" ht="15.75" customHeight="1">
      <c r="A968" s="1">
        <v>966.0</v>
      </c>
      <c r="B968" s="3" t="s">
        <v>933</v>
      </c>
      <c r="C968" s="3" t="s">
        <v>934</v>
      </c>
      <c r="D968" s="3" t="s">
        <v>935</v>
      </c>
      <c r="E968" s="3" t="s">
        <v>936</v>
      </c>
      <c r="F968" s="3">
        <v>3.0</v>
      </c>
      <c r="G968" s="3" t="s">
        <v>938</v>
      </c>
    </row>
    <row r="969" ht="15.75" customHeight="1">
      <c r="A969" s="1">
        <v>967.0</v>
      </c>
      <c r="B969" s="3" t="s">
        <v>933</v>
      </c>
      <c r="C969" s="3" t="s">
        <v>934</v>
      </c>
      <c r="D969" s="3" t="s">
        <v>935</v>
      </c>
      <c r="E969" s="3" t="s">
        <v>936</v>
      </c>
      <c r="F969" s="3">
        <v>5.0</v>
      </c>
      <c r="G969" s="3" t="s">
        <v>939</v>
      </c>
    </row>
    <row r="970" ht="15.75" customHeight="1">
      <c r="A970" s="1">
        <v>968.0</v>
      </c>
      <c r="B970" s="3" t="s">
        <v>933</v>
      </c>
      <c r="C970" s="3" t="s">
        <v>934</v>
      </c>
      <c r="D970" s="3" t="s">
        <v>935</v>
      </c>
      <c r="E970" s="3" t="s">
        <v>936</v>
      </c>
      <c r="F970" s="3">
        <v>4.0</v>
      </c>
      <c r="G970" s="3" t="s">
        <v>940</v>
      </c>
    </row>
    <row r="971" ht="15.75" customHeight="1">
      <c r="A971" s="1">
        <v>969.0</v>
      </c>
      <c r="B971" s="3" t="s">
        <v>933</v>
      </c>
      <c r="C971" s="3" t="s">
        <v>934</v>
      </c>
      <c r="D971" s="3" t="s">
        <v>935</v>
      </c>
      <c r="E971" s="3" t="s">
        <v>936</v>
      </c>
      <c r="F971" s="3">
        <v>1.0</v>
      </c>
      <c r="G971" s="3" t="s">
        <v>941</v>
      </c>
    </row>
    <row r="972" ht="15.75" customHeight="1">
      <c r="A972" s="1">
        <v>970.0</v>
      </c>
      <c r="B972" s="3" t="s">
        <v>949</v>
      </c>
      <c r="C972" s="3" t="s">
        <v>934</v>
      </c>
      <c r="D972" s="3" t="s">
        <v>935</v>
      </c>
      <c r="E972" s="3" t="s">
        <v>936</v>
      </c>
      <c r="F972" s="3">
        <v>4.0</v>
      </c>
      <c r="G972" s="3" t="s">
        <v>950</v>
      </c>
    </row>
    <row r="973" ht="15.75" customHeight="1">
      <c r="A973" s="1">
        <v>971.0</v>
      </c>
      <c r="B973" s="3" t="s">
        <v>949</v>
      </c>
      <c r="C973" s="3" t="s">
        <v>934</v>
      </c>
      <c r="D973" s="3" t="s">
        <v>935</v>
      </c>
      <c r="E973" s="3" t="s">
        <v>936</v>
      </c>
      <c r="F973" s="3">
        <v>5.0</v>
      </c>
      <c r="G973" s="3" t="s">
        <v>951</v>
      </c>
    </row>
    <row r="974" ht="15.75" customHeight="1">
      <c r="A974" s="1">
        <v>972.0</v>
      </c>
      <c r="B974" s="3" t="s">
        <v>949</v>
      </c>
      <c r="C974" s="3" t="s">
        <v>934</v>
      </c>
      <c r="D974" s="3" t="s">
        <v>935</v>
      </c>
      <c r="E974" s="3" t="s">
        <v>936</v>
      </c>
      <c r="F974" s="3">
        <v>1.0</v>
      </c>
      <c r="G974" s="3" t="s">
        <v>952</v>
      </c>
    </row>
    <row r="975" ht="15.75" customHeight="1">
      <c r="A975" s="1">
        <v>973.0</v>
      </c>
      <c r="B975" s="3" t="s">
        <v>949</v>
      </c>
      <c r="C975" s="3" t="s">
        <v>934</v>
      </c>
      <c r="D975" s="3" t="s">
        <v>935</v>
      </c>
      <c r="E975" s="3" t="s">
        <v>936</v>
      </c>
      <c r="F975" s="3">
        <v>1.0</v>
      </c>
      <c r="G975" s="3" t="s">
        <v>953</v>
      </c>
    </row>
    <row r="976" ht="15.75" customHeight="1">
      <c r="A976" s="1">
        <v>974.0</v>
      </c>
      <c r="B976" s="3" t="s">
        <v>949</v>
      </c>
      <c r="C976" s="3" t="s">
        <v>934</v>
      </c>
      <c r="D976" s="3" t="s">
        <v>935</v>
      </c>
      <c r="E976" s="3" t="s">
        <v>936</v>
      </c>
      <c r="F976" s="3">
        <v>5.0</v>
      </c>
      <c r="G976" s="3" t="s">
        <v>954</v>
      </c>
    </row>
    <row r="977" ht="15.75" customHeight="1">
      <c r="A977" s="1">
        <v>975.0</v>
      </c>
      <c r="B977" s="3" t="s">
        <v>1446</v>
      </c>
      <c r="C977" s="3" t="s">
        <v>1447</v>
      </c>
      <c r="D977" s="3" t="s">
        <v>935</v>
      </c>
      <c r="E977" s="3" t="s">
        <v>1448</v>
      </c>
      <c r="F977" s="3">
        <v>1.0</v>
      </c>
      <c r="G977" s="3" t="s">
        <v>1449</v>
      </c>
    </row>
    <row r="978" ht="15.75" customHeight="1">
      <c r="A978" s="1">
        <v>976.0</v>
      </c>
      <c r="B978" s="3" t="s">
        <v>1446</v>
      </c>
      <c r="C978" s="3" t="s">
        <v>1447</v>
      </c>
      <c r="D978" s="3" t="s">
        <v>935</v>
      </c>
      <c r="E978" s="3" t="s">
        <v>1448</v>
      </c>
      <c r="F978" s="3">
        <v>5.0</v>
      </c>
      <c r="G978" s="3" t="s">
        <v>1450</v>
      </c>
    </row>
    <row r="979" ht="15.75" customHeight="1">
      <c r="A979" s="1">
        <v>977.0</v>
      </c>
      <c r="B979" s="3" t="s">
        <v>1446</v>
      </c>
      <c r="C979" s="3" t="s">
        <v>1447</v>
      </c>
      <c r="D979" s="3" t="s">
        <v>935</v>
      </c>
      <c r="E979" s="3" t="s">
        <v>1448</v>
      </c>
      <c r="F979" s="3">
        <v>4.0</v>
      </c>
      <c r="G979" s="3" t="s">
        <v>1451</v>
      </c>
    </row>
    <row r="980" ht="15.75" customHeight="1">
      <c r="A980" s="1">
        <v>978.0</v>
      </c>
      <c r="B980" s="3" t="s">
        <v>1446</v>
      </c>
      <c r="C980" s="3" t="s">
        <v>1447</v>
      </c>
      <c r="D980" s="3" t="s">
        <v>935</v>
      </c>
      <c r="E980" s="3" t="s">
        <v>1448</v>
      </c>
      <c r="F980" s="3">
        <v>5.0</v>
      </c>
      <c r="G980" s="3" t="s">
        <v>1452</v>
      </c>
    </row>
    <row r="981" ht="15.75" customHeight="1">
      <c r="A981" s="1">
        <v>979.0</v>
      </c>
      <c r="B981" s="3" t="s">
        <v>1446</v>
      </c>
      <c r="C981" s="3" t="s">
        <v>1447</v>
      </c>
      <c r="D981" s="3" t="s">
        <v>935</v>
      </c>
      <c r="E981" s="3" t="s">
        <v>1448</v>
      </c>
      <c r="F981" s="3">
        <v>1.0</v>
      </c>
      <c r="G981" s="3" t="s">
        <v>1453</v>
      </c>
    </row>
    <row r="982" ht="15.75" customHeight="1">
      <c r="A982" s="1">
        <v>980.0</v>
      </c>
      <c r="B982" s="3" t="s">
        <v>1454</v>
      </c>
      <c r="C982" s="3" t="s">
        <v>934</v>
      </c>
      <c r="D982" s="3" t="s">
        <v>943</v>
      </c>
      <c r="E982" s="3" t="s">
        <v>1455</v>
      </c>
      <c r="F982" s="3">
        <v>5.0</v>
      </c>
      <c r="G982" s="3" t="s">
        <v>1456</v>
      </c>
    </row>
    <row r="983" ht="15.75" customHeight="1">
      <c r="A983" s="1">
        <v>981.0</v>
      </c>
      <c r="B983" s="3" t="s">
        <v>1454</v>
      </c>
      <c r="C983" s="3" t="s">
        <v>934</v>
      </c>
      <c r="D983" s="3" t="s">
        <v>943</v>
      </c>
      <c r="E983" s="3" t="s">
        <v>1455</v>
      </c>
      <c r="F983" s="3">
        <v>4.0</v>
      </c>
      <c r="G983" s="3" t="s">
        <v>1457</v>
      </c>
    </row>
    <row r="984" ht="15.75" customHeight="1">
      <c r="A984" s="1">
        <v>982.0</v>
      </c>
      <c r="B984" s="3" t="s">
        <v>1454</v>
      </c>
      <c r="C984" s="3" t="s">
        <v>934</v>
      </c>
      <c r="D984" s="3" t="s">
        <v>943</v>
      </c>
      <c r="E984" s="3" t="s">
        <v>1455</v>
      </c>
      <c r="F984" s="3">
        <v>5.0</v>
      </c>
      <c r="G984" s="3" t="s">
        <v>1458</v>
      </c>
    </row>
    <row r="985" ht="15.75" customHeight="1">
      <c r="A985" s="1">
        <v>983.0</v>
      </c>
      <c r="B985" s="3" t="s">
        <v>1454</v>
      </c>
      <c r="C985" s="3" t="s">
        <v>934</v>
      </c>
      <c r="D985" s="3" t="s">
        <v>943</v>
      </c>
      <c r="E985" s="3" t="s">
        <v>1455</v>
      </c>
      <c r="F985" s="3">
        <v>1.0</v>
      </c>
      <c r="G985" s="3" t="s">
        <v>1459</v>
      </c>
    </row>
    <row r="986" ht="15.75" customHeight="1">
      <c r="A986" s="1">
        <v>984.0</v>
      </c>
      <c r="B986" s="3" t="s">
        <v>1454</v>
      </c>
      <c r="C986" s="3" t="s">
        <v>934</v>
      </c>
      <c r="D986" s="3" t="s">
        <v>943</v>
      </c>
      <c r="E986" s="3" t="s">
        <v>1455</v>
      </c>
      <c r="F986" s="3">
        <v>5.0</v>
      </c>
      <c r="G986" s="3" t="s">
        <v>1460</v>
      </c>
    </row>
    <row r="987" ht="15.75" customHeight="1">
      <c r="A987" s="1">
        <v>985.0</v>
      </c>
      <c r="B987" s="3" t="s">
        <v>1461</v>
      </c>
      <c r="C987" s="3" t="s">
        <v>1447</v>
      </c>
      <c r="D987" s="3" t="s">
        <v>943</v>
      </c>
      <c r="E987" s="3" t="s">
        <v>1462</v>
      </c>
      <c r="F987" s="3">
        <v>5.0</v>
      </c>
      <c r="G987" s="3" t="s">
        <v>1463</v>
      </c>
    </row>
    <row r="988" ht="15.75" customHeight="1">
      <c r="A988" s="1">
        <v>986.0</v>
      </c>
      <c r="B988" s="3" t="s">
        <v>1461</v>
      </c>
      <c r="C988" s="3" t="s">
        <v>1447</v>
      </c>
      <c r="D988" s="3" t="s">
        <v>943</v>
      </c>
      <c r="E988" s="3" t="s">
        <v>1462</v>
      </c>
      <c r="F988" s="3">
        <v>5.0</v>
      </c>
      <c r="G988" s="3" t="s">
        <v>1464</v>
      </c>
    </row>
    <row r="989" ht="15.75" customHeight="1">
      <c r="A989" s="1">
        <v>987.0</v>
      </c>
      <c r="B989" s="3" t="s">
        <v>1461</v>
      </c>
      <c r="C989" s="3" t="s">
        <v>1447</v>
      </c>
      <c r="D989" s="3" t="s">
        <v>943</v>
      </c>
      <c r="E989" s="3" t="s">
        <v>1462</v>
      </c>
      <c r="F989" s="3">
        <v>5.0</v>
      </c>
      <c r="G989" s="3" t="s">
        <v>1465</v>
      </c>
    </row>
    <row r="990" ht="15.75" customHeight="1">
      <c r="A990" s="1">
        <v>988.0</v>
      </c>
      <c r="B990" s="3" t="s">
        <v>1461</v>
      </c>
      <c r="C990" s="3" t="s">
        <v>1447</v>
      </c>
      <c r="D990" s="3" t="s">
        <v>943</v>
      </c>
      <c r="E990" s="3" t="s">
        <v>1462</v>
      </c>
      <c r="F990" s="3">
        <v>1.0</v>
      </c>
      <c r="G990" s="3" t="s">
        <v>1466</v>
      </c>
    </row>
    <row r="991" ht="15.75" customHeight="1">
      <c r="A991" s="1">
        <v>989.0</v>
      </c>
      <c r="B991" s="3" t="s">
        <v>1467</v>
      </c>
      <c r="C991" s="3" t="s">
        <v>934</v>
      </c>
      <c r="D991" s="3" t="s">
        <v>935</v>
      </c>
      <c r="E991" s="3" t="s">
        <v>1468</v>
      </c>
      <c r="F991" s="3">
        <v>1.0</v>
      </c>
      <c r="G991" s="3" t="s">
        <v>1469</v>
      </c>
    </row>
    <row r="992" ht="15.75" customHeight="1">
      <c r="A992" s="1">
        <v>990.0</v>
      </c>
      <c r="B992" s="3" t="s">
        <v>1470</v>
      </c>
      <c r="C992" s="3" t="s">
        <v>1447</v>
      </c>
      <c r="D992" s="3" t="s">
        <v>935</v>
      </c>
      <c r="E992" s="3" t="s">
        <v>1471</v>
      </c>
      <c r="F992" s="3">
        <v>5.0</v>
      </c>
      <c r="G992" s="3" t="s">
        <v>1472</v>
      </c>
    </row>
    <row r="993" ht="15.75" customHeight="1">
      <c r="A993" s="1">
        <v>991.0</v>
      </c>
      <c r="B993" s="3" t="s">
        <v>1470</v>
      </c>
      <c r="C993" s="3" t="s">
        <v>1447</v>
      </c>
      <c r="D993" s="3" t="s">
        <v>935</v>
      </c>
      <c r="E993" s="3" t="s">
        <v>1471</v>
      </c>
      <c r="F993" s="3">
        <v>5.0</v>
      </c>
      <c r="G993" s="3" t="s">
        <v>1473</v>
      </c>
    </row>
    <row r="994" ht="15.75" customHeight="1">
      <c r="A994" s="1">
        <v>992.0</v>
      </c>
      <c r="B994" s="3" t="s">
        <v>1470</v>
      </c>
      <c r="C994" s="3" t="s">
        <v>1447</v>
      </c>
      <c r="D994" s="3" t="s">
        <v>935</v>
      </c>
      <c r="E994" s="3" t="s">
        <v>1471</v>
      </c>
      <c r="F994" s="3">
        <v>5.0</v>
      </c>
      <c r="G994" s="3" t="s">
        <v>1474</v>
      </c>
    </row>
    <row r="995" ht="15.75" customHeight="1">
      <c r="A995" s="1">
        <v>993.0</v>
      </c>
      <c r="B995" s="3" t="s">
        <v>1475</v>
      </c>
      <c r="C995" s="3" t="s">
        <v>934</v>
      </c>
      <c r="D995" s="3" t="s">
        <v>935</v>
      </c>
      <c r="E995" s="3" t="s">
        <v>1476</v>
      </c>
      <c r="F995" s="3">
        <v>4.0</v>
      </c>
      <c r="G995" s="3" t="s">
        <v>1477</v>
      </c>
    </row>
    <row r="996" ht="15.75" customHeight="1">
      <c r="A996" s="1">
        <v>994.0</v>
      </c>
      <c r="B996" s="3" t="s">
        <v>1475</v>
      </c>
      <c r="C996" s="3" t="s">
        <v>934</v>
      </c>
      <c r="D996" s="3" t="s">
        <v>935</v>
      </c>
      <c r="E996" s="3" t="s">
        <v>1476</v>
      </c>
      <c r="F996" s="3">
        <v>5.0</v>
      </c>
      <c r="G996" s="3" t="s">
        <v>1478</v>
      </c>
    </row>
    <row r="997" ht="15.75" customHeight="1">
      <c r="A997" s="1">
        <v>995.0</v>
      </c>
      <c r="B997" s="3" t="s">
        <v>1475</v>
      </c>
      <c r="C997" s="3" t="s">
        <v>934</v>
      </c>
      <c r="D997" s="3" t="s">
        <v>935</v>
      </c>
      <c r="E997" s="3" t="s">
        <v>1476</v>
      </c>
      <c r="F997" s="3">
        <v>5.0</v>
      </c>
      <c r="G997" s="3" t="s">
        <v>1479</v>
      </c>
    </row>
    <row r="998" ht="15.75" customHeight="1">
      <c r="A998" s="1">
        <v>996.0</v>
      </c>
      <c r="B998" s="3" t="s">
        <v>1475</v>
      </c>
      <c r="C998" s="3" t="s">
        <v>934</v>
      </c>
      <c r="D998" s="3" t="s">
        <v>935</v>
      </c>
      <c r="E998" s="3" t="s">
        <v>1476</v>
      </c>
      <c r="F998" s="3">
        <v>3.0</v>
      </c>
      <c r="G998" s="3" t="s">
        <v>1480</v>
      </c>
    </row>
    <row r="999" ht="15.75" customHeight="1">
      <c r="A999" s="1">
        <v>997.0</v>
      </c>
      <c r="B999" s="3" t="s">
        <v>1475</v>
      </c>
      <c r="C999" s="3" t="s">
        <v>934</v>
      </c>
      <c r="D999" s="3" t="s">
        <v>935</v>
      </c>
      <c r="E999" s="3" t="s">
        <v>1476</v>
      </c>
      <c r="F999" s="3">
        <v>5.0</v>
      </c>
      <c r="G999" s="3" t="s">
        <v>1481</v>
      </c>
    </row>
    <row r="1000" ht="15.75" customHeight="1">
      <c r="A1000" s="1">
        <v>998.0</v>
      </c>
      <c r="B1000" s="3" t="s">
        <v>1482</v>
      </c>
      <c r="C1000" s="3" t="s">
        <v>934</v>
      </c>
      <c r="D1000" s="3" t="s">
        <v>935</v>
      </c>
      <c r="E1000" s="3" t="s">
        <v>1483</v>
      </c>
      <c r="F1000" s="3">
        <v>4.0</v>
      </c>
      <c r="G1000" s="3" t="s">
        <v>1484</v>
      </c>
    </row>
    <row r="1001" ht="15.75" customHeight="1">
      <c r="A1001" s="1">
        <v>999.0</v>
      </c>
      <c r="B1001" s="3" t="s">
        <v>1482</v>
      </c>
      <c r="C1001" s="3" t="s">
        <v>934</v>
      </c>
      <c r="D1001" s="3" t="s">
        <v>935</v>
      </c>
      <c r="E1001" s="3" t="s">
        <v>1483</v>
      </c>
      <c r="F1001" s="3">
        <v>3.0</v>
      </c>
      <c r="G1001" s="3" t="s">
        <v>1485</v>
      </c>
    </row>
    <row r="1002" ht="15.75" customHeight="1">
      <c r="A1002" s="1">
        <v>1000.0</v>
      </c>
      <c r="B1002" s="3" t="s">
        <v>1482</v>
      </c>
      <c r="C1002" s="3" t="s">
        <v>934</v>
      </c>
      <c r="D1002" s="3" t="s">
        <v>935</v>
      </c>
      <c r="E1002" s="3" t="s">
        <v>1483</v>
      </c>
      <c r="F1002" s="3">
        <v>2.0</v>
      </c>
      <c r="G1002" s="3" t="s">
        <v>1486</v>
      </c>
    </row>
    <row r="1003" ht="15.75" customHeight="1">
      <c r="A1003" s="1">
        <v>1001.0</v>
      </c>
      <c r="B1003" s="3" t="s">
        <v>1482</v>
      </c>
      <c r="C1003" s="3" t="s">
        <v>934</v>
      </c>
      <c r="D1003" s="3" t="s">
        <v>935</v>
      </c>
      <c r="E1003" s="3" t="s">
        <v>1483</v>
      </c>
      <c r="F1003" s="3">
        <v>2.0</v>
      </c>
      <c r="G1003" s="3" t="s">
        <v>1487</v>
      </c>
    </row>
    <row r="1004" ht="15.75" customHeight="1">
      <c r="A1004" s="1">
        <v>1002.0</v>
      </c>
      <c r="B1004" s="3" t="s">
        <v>1482</v>
      </c>
      <c r="C1004" s="3" t="s">
        <v>934</v>
      </c>
      <c r="D1004" s="3" t="s">
        <v>935</v>
      </c>
      <c r="E1004" s="3" t="s">
        <v>1483</v>
      </c>
      <c r="F1004" s="3">
        <v>5.0</v>
      </c>
      <c r="G1004" s="3" t="s">
        <v>1488</v>
      </c>
    </row>
    <row r="1005" ht="15.75" customHeight="1">
      <c r="A1005" s="1">
        <v>1003.0</v>
      </c>
      <c r="B1005" s="3" t="s">
        <v>1489</v>
      </c>
      <c r="C1005" s="3" t="s">
        <v>1447</v>
      </c>
      <c r="D1005" s="3" t="s">
        <v>943</v>
      </c>
      <c r="E1005" s="3" t="s">
        <v>1490</v>
      </c>
      <c r="F1005" s="3">
        <v>5.0</v>
      </c>
      <c r="G1005" s="3" t="s">
        <v>1491</v>
      </c>
    </row>
    <row r="1006" ht="15.75" customHeight="1">
      <c r="A1006" s="1">
        <v>1004.0</v>
      </c>
      <c r="B1006" s="3" t="s">
        <v>1492</v>
      </c>
      <c r="C1006" s="3" t="s">
        <v>1447</v>
      </c>
      <c r="D1006" s="3" t="s">
        <v>935</v>
      </c>
      <c r="E1006" s="3" t="s">
        <v>1493</v>
      </c>
      <c r="F1006" s="3">
        <v>5.0</v>
      </c>
      <c r="G1006" s="3" t="s">
        <v>1494</v>
      </c>
    </row>
    <row r="1007" ht="15.75" customHeight="1">
      <c r="A1007" s="1">
        <v>1005.0</v>
      </c>
      <c r="B1007" s="3" t="s">
        <v>1492</v>
      </c>
      <c r="C1007" s="3" t="s">
        <v>1447</v>
      </c>
      <c r="D1007" s="3" t="s">
        <v>935</v>
      </c>
      <c r="E1007" s="3" t="s">
        <v>1493</v>
      </c>
      <c r="F1007" s="3">
        <v>2.0</v>
      </c>
      <c r="G1007" s="3" t="s">
        <v>1495</v>
      </c>
    </row>
    <row r="1008" ht="15.75" customHeight="1">
      <c r="A1008" s="1">
        <v>1006.0</v>
      </c>
      <c r="B1008" s="3" t="s">
        <v>1492</v>
      </c>
      <c r="C1008" s="3" t="s">
        <v>1447</v>
      </c>
      <c r="D1008" s="3" t="s">
        <v>935</v>
      </c>
      <c r="E1008" s="3" t="s">
        <v>1493</v>
      </c>
      <c r="F1008" s="3">
        <v>5.0</v>
      </c>
      <c r="G1008" s="3" t="s">
        <v>1496</v>
      </c>
    </row>
    <row r="1009" ht="15.75" customHeight="1">
      <c r="A1009" s="1">
        <v>1007.0</v>
      </c>
      <c r="B1009" s="3" t="s">
        <v>1492</v>
      </c>
      <c r="C1009" s="3" t="s">
        <v>1447</v>
      </c>
      <c r="D1009" s="3" t="s">
        <v>935</v>
      </c>
      <c r="E1009" s="3" t="s">
        <v>1493</v>
      </c>
      <c r="F1009" s="3">
        <v>2.0</v>
      </c>
      <c r="G1009" s="3" t="s">
        <v>1497</v>
      </c>
    </row>
    <row r="1010" ht="15.75" customHeight="1">
      <c r="A1010" s="1">
        <v>1008.0</v>
      </c>
      <c r="B1010" s="3" t="s">
        <v>1492</v>
      </c>
      <c r="C1010" s="3" t="s">
        <v>1447</v>
      </c>
      <c r="D1010" s="3" t="s">
        <v>935</v>
      </c>
      <c r="E1010" s="3" t="s">
        <v>1493</v>
      </c>
      <c r="F1010" s="3">
        <v>5.0</v>
      </c>
      <c r="G1010" s="3" t="s">
        <v>1498</v>
      </c>
    </row>
    <row r="1011" ht="15.75" customHeight="1">
      <c r="A1011" s="1">
        <v>1009.0</v>
      </c>
      <c r="B1011" s="3" t="s">
        <v>1499</v>
      </c>
      <c r="C1011" s="3" t="s">
        <v>1447</v>
      </c>
      <c r="D1011" s="3" t="s">
        <v>935</v>
      </c>
      <c r="E1011" s="3" t="s">
        <v>1500</v>
      </c>
      <c r="F1011" s="3">
        <v>5.0</v>
      </c>
      <c r="G1011" s="3" t="s">
        <v>1501</v>
      </c>
    </row>
    <row r="1012" ht="15.75" customHeight="1">
      <c r="A1012" s="1">
        <v>1010.0</v>
      </c>
      <c r="B1012" s="3" t="s">
        <v>1499</v>
      </c>
      <c r="C1012" s="3" t="s">
        <v>1447</v>
      </c>
      <c r="D1012" s="3" t="s">
        <v>935</v>
      </c>
      <c r="E1012" s="3" t="s">
        <v>1500</v>
      </c>
      <c r="F1012" s="3">
        <v>5.0</v>
      </c>
      <c r="G1012" s="3" t="s">
        <v>1502</v>
      </c>
    </row>
    <row r="1013" ht="15.75" customHeight="1">
      <c r="A1013" s="1">
        <v>1011.0</v>
      </c>
      <c r="B1013" s="3" t="s">
        <v>1499</v>
      </c>
      <c r="C1013" s="3" t="s">
        <v>1447</v>
      </c>
      <c r="D1013" s="3" t="s">
        <v>935</v>
      </c>
      <c r="E1013" s="3" t="s">
        <v>1500</v>
      </c>
      <c r="F1013" s="3">
        <v>4.0</v>
      </c>
      <c r="G1013" s="3" t="s">
        <v>1503</v>
      </c>
    </row>
    <row r="1014" ht="15.75" customHeight="1">
      <c r="A1014" s="1">
        <v>1012.0</v>
      </c>
      <c r="B1014" s="3" t="s">
        <v>1499</v>
      </c>
      <c r="C1014" s="3" t="s">
        <v>1447</v>
      </c>
      <c r="D1014" s="3" t="s">
        <v>935</v>
      </c>
      <c r="E1014" s="3" t="s">
        <v>1500</v>
      </c>
      <c r="F1014" s="3">
        <v>5.0</v>
      </c>
      <c r="G1014" s="3" t="s">
        <v>1504</v>
      </c>
    </row>
    <row r="1015" ht="15.75" customHeight="1">
      <c r="A1015" s="1">
        <v>1013.0</v>
      </c>
      <c r="B1015" s="3" t="s">
        <v>1499</v>
      </c>
      <c r="C1015" s="3" t="s">
        <v>1447</v>
      </c>
      <c r="D1015" s="3" t="s">
        <v>935</v>
      </c>
      <c r="E1015" s="3" t="s">
        <v>1500</v>
      </c>
      <c r="F1015" s="3">
        <v>4.0</v>
      </c>
      <c r="G1015" s="3" t="s">
        <v>1505</v>
      </c>
    </row>
    <row r="1016" ht="15.75" customHeight="1">
      <c r="A1016" s="1">
        <v>1014.0</v>
      </c>
      <c r="B1016" s="3" t="s">
        <v>1506</v>
      </c>
      <c r="C1016" s="3" t="s">
        <v>934</v>
      </c>
      <c r="D1016" s="3" t="s">
        <v>943</v>
      </c>
      <c r="E1016" s="3" t="s">
        <v>1507</v>
      </c>
      <c r="F1016" s="3">
        <v>1.0</v>
      </c>
      <c r="G1016" s="3" t="s">
        <v>1508</v>
      </c>
    </row>
    <row r="1017" ht="15.75" customHeight="1">
      <c r="A1017" s="1">
        <v>1015.0</v>
      </c>
      <c r="B1017" s="3" t="s">
        <v>1506</v>
      </c>
      <c r="C1017" s="3" t="s">
        <v>934</v>
      </c>
      <c r="D1017" s="3" t="s">
        <v>943</v>
      </c>
      <c r="E1017" s="3" t="s">
        <v>1507</v>
      </c>
      <c r="F1017" s="3">
        <v>4.0</v>
      </c>
      <c r="G1017" s="3" t="s">
        <v>1509</v>
      </c>
    </row>
    <row r="1018" ht="15.75" customHeight="1">
      <c r="A1018" s="1">
        <v>1016.0</v>
      </c>
      <c r="B1018" s="3" t="s">
        <v>1506</v>
      </c>
      <c r="C1018" s="3" t="s">
        <v>934</v>
      </c>
      <c r="D1018" s="3" t="s">
        <v>943</v>
      </c>
      <c r="E1018" s="3" t="s">
        <v>1507</v>
      </c>
      <c r="F1018" s="3">
        <v>5.0</v>
      </c>
      <c r="G1018" s="3" t="s">
        <v>270</v>
      </c>
    </row>
    <row r="1019" ht="15.75" customHeight="1">
      <c r="A1019" s="1">
        <v>1017.0</v>
      </c>
      <c r="B1019" s="3" t="s">
        <v>1506</v>
      </c>
      <c r="C1019" s="3" t="s">
        <v>934</v>
      </c>
      <c r="D1019" s="3" t="s">
        <v>943</v>
      </c>
      <c r="E1019" s="3" t="s">
        <v>1507</v>
      </c>
      <c r="F1019" s="3">
        <v>5.0</v>
      </c>
      <c r="G1019" s="3" t="s">
        <v>508</v>
      </c>
    </row>
    <row r="1020" ht="15.75" customHeight="1">
      <c r="A1020" s="1">
        <v>1018.0</v>
      </c>
      <c r="B1020" s="3" t="s">
        <v>1506</v>
      </c>
      <c r="C1020" s="3" t="s">
        <v>934</v>
      </c>
      <c r="D1020" s="3" t="s">
        <v>943</v>
      </c>
      <c r="E1020" s="3" t="s">
        <v>1507</v>
      </c>
      <c r="F1020" s="3">
        <v>1.0</v>
      </c>
      <c r="G1020" s="3" t="s">
        <v>1510</v>
      </c>
    </row>
    <row r="1021" ht="15.75" customHeight="1">
      <c r="A1021" s="1">
        <v>1019.0</v>
      </c>
      <c r="B1021" s="3" t="s">
        <v>1511</v>
      </c>
      <c r="C1021" s="3" t="s">
        <v>934</v>
      </c>
      <c r="D1021" s="3" t="s">
        <v>935</v>
      </c>
      <c r="E1021" s="3" t="s">
        <v>1512</v>
      </c>
      <c r="F1021" s="3">
        <v>5.0</v>
      </c>
      <c r="G1021" s="3" t="s">
        <v>1513</v>
      </c>
    </row>
    <row r="1022" ht="15.75" customHeight="1">
      <c r="A1022" s="1">
        <v>1020.0</v>
      </c>
      <c r="B1022" s="3" t="s">
        <v>1514</v>
      </c>
      <c r="C1022" s="3" t="s">
        <v>934</v>
      </c>
      <c r="D1022" s="3" t="s">
        <v>943</v>
      </c>
      <c r="E1022" s="3" t="s">
        <v>1515</v>
      </c>
      <c r="F1022" s="3">
        <v>5.0</v>
      </c>
      <c r="G1022" s="3" t="s">
        <v>1516</v>
      </c>
    </row>
    <row r="1023" ht="15.75" customHeight="1">
      <c r="A1023" s="1">
        <v>1021.0</v>
      </c>
      <c r="B1023" s="3" t="s">
        <v>1514</v>
      </c>
      <c r="C1023" s="3" t="s">
        <v>934</v>
      </c>
      <c r="D1023" s="3" t="s">
        <v>943</v>
      </c>
      <c r="E1023" s="3" t="s">
        <v>1515</v>
      </c>
      <c r="F1023" s="3">
        <v>5.0</v>
      </c>
      <c r="G1023" s="3" t="s">
        <v>1517</v>
      </c>
    </row>
    <row r="1024" ht="15.75" customHeight="1">
      <c r="A1024" s="1">
        <v>1022.0</v>
      </c>
      <c r="B1024" s="3" t="s">
        <v>1514</v>
      </c>
      <c r="C1024" s="3" t="s">
        <v>934</v>
      </c>
      <c r="D1024" s="3" t="s">
        <v>943</v>
      </c>
      <c r="E1024" s="3" t="s">
        <v>1515</v>
      </c>
      <c r="F1024" s="3">
        <v>2.0</v>
      </c>
      <c r="G1024" s="3" t="s">
        <v>1518</v>
      </c>
    </row>
    <row r="1025" ht="15.75" customHeight="1">
      <c r="A1025" s="1">
        <v>1023.0</v>
      </c>
      <c r="B1025" s="3" t="s">
        <v>1514</v>
      </c>
      <c r="C1025" s="3" t="s">
        <v>934</v>
      </c>
      <c r="D1025" s="3" t="s">
        <v>943</v>
      </c>
      <c r="E1025" s="3" t="s">
        <v>1515</v>
      </c>
      <c r="F1025" s="3">
        <v>4.0</v>
      </c>
      <c r="G1025" s="3" t="s">
        <v>1519</v>
      </c>
    </row>
    <row r="1026" ht="15.75" customHeight="1">
      <c r="A1026" s="1">
        <v>1024.0</v>
      </c>
      <c r="B1026" s="3" t="s">
        <v>1514</v>
      </c>
      <c r="C1026" s="3" t="s">
        <v>934</v>
      </c>
      <c r="D1026" s="3" t="s">
        <v>943</v>
      </c>
      <c r="E1026" s="3" t="s">
        <v>1515</v>
      </c>
      <c r="F1026" s="3">
        <v>5.0</v>
      </c>
      <c r="G1026" s="3" t="s">
        <v>1520</v>
      </c>
    </row>
    <row r="1027" ht="15.75" customHeight="1">
      <c r="A1027" s="1">
        <v>1025.0</v>
      </c>
      <c r="B1027" s="3" t="s">
        <v>1521</v>
      </c>
      <c r="C1027" s="3" t="s">
        <v>934</v>
      </c>
      <c r="D1027" s="3" t="s">
        <v>935</v>
      </c>
      <c r="E1027" s="3" t="s">
        <v>1522</v>
      </c>
      <c r="F1027" s="3">
        <v>5.0</v>
      </c>
      <c r="G1027" s="3" t="s">
        <v>1523</v>
      </c>
    </row>
    <row r="1028" ht="15.75" customHeight="1">
      <c r="A1028" s="1">
        <v>1026.0</v>
      </c>
      <c r="B1028" s="3" t="s">
        <v>1524</v>
      </c>
      <c r="C1028" s="3" t="s">
        <v>934</v>
      </c>
      <c r="D1028" s="3" t="s">
        <v>943</v>
      </c>
      <c r="E1028" s="3" t="s">
        <v>1525</v>
      </c>
      <c r="F1028" s="3">
        <v>5.0</v>
      </c>
      <c r="G1028" s="3" t="s">
        <v>1526</v>
      </c>
    </row>
    <row r="1029" ht="15.75" customHeight="1">
      <c r="A1029" s="1">
        <v>1027.0</v>
      </c>
      <c r="B1029" s="3" t="s">
        <v>1524</v>
      </c>
      <c r="C1029" s="3" t="s">
        <v>934</v>
      </c>
      <c r="D1029" s="3" t="s">
        <v>943</v>
      </c>
      <c r="E1029" s="3" t="s">
        <v>1525</v>
      </c>
      <c r="F1029" s="3">
        <v>5.0</v>
      </c>
      <c r="G1029" s="3" t="s">
        <v>1527</v>
      </c>
    </row>
    <row r="1030" ht="15.75" customHeight="1">
      <c r="A1030" s="1">
        <v>1028.0</v>
      </c>
      <c r="B1030" s="3" t="s">
        <v>1524</v>
      </c>
      <c r="C1030" s="3" t="s">
        <v>934</v>
      </c>
      <c r="D1030" s="3" t="s">
        <v>943</v>
      </c>
      <c r="E1030" s="3" t="s">
        <v>1525</v>
      </c>
      <c r="F1030" s="3">
        <v>3.0</v>
      </c>
      <c r="G1030" s="3" t="s">
        <v>1528</v>
      </c>
    </row>
    <row r="1031" ht="15.75" customHeight="1">
      <c r="A1031" s="1">
        <v>1029.0</v>
      </c>
      <c r="B1031" s="3" t="s">
        <v>1524</v>
      </c>
      <c r="C1031" s="3" t="s">
        <v>934</v>
      </c>
      <c r="D1031" s="3" t="s">
        <v>943</v>
      </c>
      <c r="E1031" s="3" t="s">
        <v>1525</v>
      </c>
      <c r="F1031" s="3">
        <v>5.0</v>
      </c>
      <c r="G1031" s="3" t="s">
        <v>1529</v>
      </c>
    </row>
    <row r="1032" ht="15.75" customHeight="1">
      <c r="A1032" s="1">
        <v>1030.0</v>
      </c>
      <c r="B1032" s="3" t="s">
        <v>1524</v>
      </c>
      <c r="C1032" s="3" t="s">
        <v>934</v>
      </c>
      <c r="D1032" s="3" t="s">
        <v>943</v>
      </c>
      <c r="E1032" s="3" t="s">
        <v>1525</v>
      </c>
      <c r="F1032" s="3">
        <v>1.0</v>
      </c>
      <c r="G1032" s="3" t="s">
        <v>1530</v>
      </c>
    </row>
    <row r="1033" ht="15.75" customHeight="1">
      <c r="A1033" s="1">
        <v>1031.0</v>
      </c>
      <c r="B1033" s="3" t="s">
        <v>1531</v>
      </c>
      <c r="C1033" s="3" t="s">
        <v>1447</v>
      </c>
      <c r="D1033" s="3" t="s">
        <v>943</v>
      </c>
      <c r="E1033" s="3" t="s">
        <v>1532</v>
      </c>
      <c r="F1033" s="3">
        <v>5.0</v>
      </c>
      <c r="G1033" s="3" t="s">
        <v>1533</v>
      </c>
    </row>
    <row r="1034" ht="15.75" customHeight="1">
      <c r="A1034" s="1">
        <v>1032.0</v>
      </c>
      <c r="B1034" s="3" t="s">
        <v>1534</v>
      </c>
      <c r="C1034" s="3" t="s">
        <v>934</v>
      </c>
      <c r="D1034" s="3" t="s">
        <v>943</v>
      </c>
      <c r="E1034" s="3" t="s">
        <v>1535</v>
      </c>
      <c r="F1034" s="3">
        <v>5.0</v>
      </c>
      <c r="G1034" s="3" t="s">
        <v>1536</v>
      </c>
    </row>
    <row r="1035" ht="15.75" customHeight="1">
      <c r="A1035" s="1">
        <v>1033.0</v>
      </c>
      <c r="B1035" s="3" t="s">
        <v>1537</v>
      </c>
      <c r="C1035" s="3" t="s">
        <v>1538</v>
      </c>
      <c r="D1035" s="3" t="s">
        <v>1539</v>
      </c>
      <c r="E1035" s="3" t="s">
        <v>1540</v>
      </c>
      <c r="F1035" s="3">
        <v>3.0</v>
      </c>
      <c r="G1035" s="3" t="s">
        <v>1541</v>
      </c>
    </row>
    <row r="1036" ht="15.75" customHeight="1">
      <c r="A1036" s="1">
        <v>1034.0</v>
      </c>
      <c r="B1036" s="3" t="s">
        <v>1537</v>
      </c>
      <c r="C1036" s="3" t="s">
        <v>1538</v>
      </c>
      <c r="D1036" s="3" t="s">
        <v>1539</v>
      </c>
      <c r="E1036" s="3" t="s">
        <v>1540</v>
      </c>
      <c r="F1036" s="3">
        <v>5.0</v>
      </c>
      <c r="G1036" s="3" t="s">
        <v>1542</v>
      </c>
    </row>
    <row r="1037" ht="15.75" customHeight="1">
      <c r="A1037" s="1">
        <v>1035.0</v>
      </c>
      <c r="B1037" s="3" t="s">
        <v>1537</v>
      </c>
      <c r="C1037" s="3" t="s">
        <v>1538</v>
      </c>
      <c r="D1037" s="3" t="s">
        <v>1539</v>
      </c>
      <c r="E1037" s="3" t="s">
        <v>1540</v>
      </c>
      <c r="F1037" s="3">
        <v>5.0</v>
      </c>
      <c r="G1037" s="3" t="s">
        <v>1543</v>
      </c>
    </row>
    <row r="1038" ht="15.75" customHeight="1">
      <c r="A1038" s="1">
        <v>1036.0</v>
      </c>
      <c r="B1038" s="3" t="s">
        <v>1537</v>
      </c>
      <c r="C1038" s="3" t="s">
        <v>1538</v>
      </c>
      <c r="D1038" s="3" t="s">
        <v>1539</v>
      </c>
      <c r="E1038" s="3" t="s">
        <v>1540</v>
      </c>
      <c r="F1038" s="3">
        <v>5.0</v>
      </c>
      <c r="G1038" s="3" t="s">
        <v>1544</v>
      </c>
    </row>
    <row r="1039" ht="15.75" customHeight="1">
      <c r="A1039" s="1">
        <v>1037.0</v>
      </c>
      <c r="B1039" s="3" t="s">
        <v>1545</v>
      </c>
      <c r="C1039" s="3" t="s">
        <v>1538</v>
      </c>
      <c r="D1039" s="3" t="s">
        <v>1539</v>
      </c>
      <c r="E1039" s="3" t="s">
        <v>1546</v>
      </c>
      <c r="F1039" s="3">
        <v>4.0</v>
      </c>
      <c r="G1039" s="3" t="s">
        <v>1547</v>
      </c>
    </row>
    <row r="1040" ht="15.75" customHeight="1">
      <c r="A1040" s="1">
        <v>1038.0</v>
      </c>
      <c r="B1040" s="3" t="s">
        <v>1545</v>
      </c>
      <c r="C1040" s="3" t="s">
        <v>1538</v>
      </c>
      <c r="D1040" s="3" t="s">
        <v>1539</v>
      </c>
      <c r="E1040" s="3" t="s">
        <v>1546</v>
      </c>
      <c r="F1040" s="3">
        <v>5.0</v>
      </c>
      <c r="G1040" s="3" t="s">
        <v>1548</v>
      </c>
    </row>
    <row r="1041" ht="15.75" customHeight="1">
      <c r="A1041" s="1">
        <v>1039.0</v>
      </c>
      <c r="B1041" s="3" t="s">
        <v>1545</v>
      </c>
      <c r="C1041" s="3" t="s">
        <v>1538</v>
      </c>
      <c r="D1041" s="3" t="s">
        <v>1539</v>
      </c>
      <c r="E1041" s="3" t="s">
        <v>1546</v>
      </c>
      <c r="F1041" s="3">
        <v>5.0</v>
      </c>
      <c r="G1041" s="3" t="s">
        <v>1549</v>
      </c>
    </row>
    <row r="1042" ht="15.75" customHeight="1">
      <c r="A1042" s="1">
        <v>1040.0</v>
      </c>
      <c r="B1042" s="3" t="s">
        <v>1545</v>
      </c>
      <c r="C1042" s="3" t="s">
        <v>1538</v>
      </c>
      <c r="D1042" s="3" t="s">
        <v>1539</v>
      </c>
      <c r="E1042" s="3" t="s">
        <v>1546</v>
      </c>
      <c r="F1042" s="3">
        <v>5.0</v>
      </c>
      <c r="G1042" s="3" t="s">
        <v>1550</v>
      </c>
    </row>
    <row r="1043" ht="15.75" customHeight="1">
      <c r="A1043" s="1">
        <v>1041.0</v>
      </c>
      <c r="B1043" s="3" t="s">
        <v>683</v>
      </c>
      <c r="C1043" s="3" t="s">
        <v>684</v>
      </c>
      <c r="D1043" s="3" t="s">
        <v>457</v>
      </c>
      <c r="E1043" s="3" t="s">
        <v>685</v>
      </c>
      <c r="F1043" s="3">
        <v>5.0</v>
      </c>
      <c r="G1043" s="3" t="s">
        <v>686</v>
      </c>
    </row>
    <row r="1044" ht="15.75" customHeight="1">
      <c r="A1044" s="1">
        <v>1042.0</v>
      </c>
      <c r="B1044" s="3" t="s">
        <v>1551</v>
      </c>
      <c r="C1044" s="3" t="s">
        <v>1538</v>
      </c>
      <c r="D1044" s="3" t="s">
        <v>1539</v>
      </c>
      <c r="E1044" s="3" t="s">
        <v>1552</v>
      </c>
      <c r="F1044" s="3">
        <v>2.0</v>
      </c>
      <c r="G1044" s="3" t="s">
        <v>1553</v>
      </c>
    </row>
    <row r="1045" ht="15.75" customHeight="1">
      <c r="A1045" s="1">
        <v>1043.0</v>
      </c>
      <c r="B1045" s="3" t="s">
        <v>1551</v>
      </c>
      <c r="C1045" s="3" t="s">
        <v>1538</v>
      </c>
      <c r="D1045" s="3" t="s">
        <v>1539</v>
      </c>
      <c r="E1045" s="3" t="s">
        <v>1552</v>
      </c>
      <c r="F1045" s="3">
        <v>5.0</v>
      </c>
      <c r="G1045" s="3" t="s">
        <v>1554</v>
      </c>
    </row>
    <row r="1046" ht="15.75" customHeight="1">
      <c r="A1046" s="1">
        <v>1044.0</v>
      </c>
      <c r="B1046" s="3" t="s">
        <v>1551</v>
      </c>
      <c r="C1046" s="3" t="s">
        <v>1538</v>
      </c>
      <c r="D1046" s="3" t="s">
        <v>1539</v>
      </c>
      <c r="E1046" s="3" t="s">
        <v>1552</v>
      </c>
      <c r="F1046" s="3">
        <v>5.0</v>
      </c>
      <c r="G1046" s="3" t="s">
        <v>1555</v>
      </c>
    </row>
    <row r="1047" ht="15.75" customHeight="1">
      <c r="A1047" s="1">
        <v>1045.0</v>
      </c>
      <c r="B1047" s="3" t="s">
        <v>1551</v>
      </c>
      <c r="C1047" s="3" t="s">
        <v>1538</v>
      </c>
      <c r="D1047" s="3" t="s">
        <v>1539</v>
      </c>
      <c r="E1047" s="3" t="s">
        <v>1552</v>
      </c>
      <c r="F1047" s="3">
        <v>1.0</v>
      </c>
      <c r="G1047" s="3" t="s">
        <v>1556</v>
      </c>
    </row>
    <row r="1048" ht="15.75" customHeight="1">
      <c r="A1048" s="1">
        <v>1046.0</v>
      </c>
      <c r="B1048" s="3" t="s">
        <v>1551</v>
      </c>
      <c r="C1048" s="3" t="s">
        <v>1538</v>
      </c>
      <c r="D1048" s="3" t="s">
        <v>1539</v>
      </c>
      <c r="E1048" s="3" t="s">
        <v>1552</v>
      </c>
      <c r="F1048" s="3">
        <v>1.0</v>
      </c>
      <c r="G1048" s="3" t="s">
        <v>1557</v>
      </c>
    </row>
    <row r="1049" ht="15.75" customHeight="1">
      <c r="A1049" s="1">
        <v>1047.0</v>
      </c>
      <c r="B1049" s="3" t="s">
        <v>598</v>
      </c>
      <c r="C1049" s="3" t="s">
        <v>599</v>
      </c>
      <c r="D1049" s="3" t="s">
        <v>457</v>
      </c>
      <c r="E1049" s="3" t="s">
        <v>600</v>
      </c>
      <c r="F1049" s="3">
        <v>1.0</v>
      </c>
      <c r="G1049" s="3" t="s">
        <v>601</v>
      </c>
    </row>
    <row r="1050" ht="15.75" customHeight="1">
      <c r="A1050" s="1">
        <v>1048.0</v>
      </c>
      <c r="B1050" s="3" t="s">
        <v>598</v>
      </c>
      <c r="C1050" s="3" t="s">
        <v>599</v>
      </c>
      <c r="D1050" s="3" t="s">
        <v>457</v>
      </c>
      <c r="E1050" s="3" t="s">
        <v>600</v>
      </c>
      <c r="F1050" s="3">
        <v>1.0</v>
      </c>
      <c r="G1050" s="3" t="s">
        <v>602</v>
      </c>
    </row>
    <row r="1051" ht="15.75" customHeight="1">
      <c r="A1051" s="1">
        <v>1049.0</v>
      </c>
      <c r="B1051" s="3" t="s">
        <v>598</v>
      </c>
      <c r="C1051" s="3" t="s">
        <v>599</v>
      </c>
      <c r="D1051" s="3" t="s">
        <v>457</v>
      </c>
      <c r="E1051" s="3" t="s">
        <v>600</v>
      </c>
      <c r="F1051" s="3">
        <v>5.0</v>
      </c>
      <c r="G1051" s="3" t="s">
        <v>603</v>
      </c>
    </row>
    <row r="1052" ht="15.75" customHeight="1">
      <c r="A1052" s="1">
        <v>1050.0</v>
      </c>
      <c r="B1052" s="3" t="s">
        <v>598</v>
      </c>
      <c r="C1052" s="3" t="s">
        <v>599</v>
      </c>
      <c r="D1052" s="3" t="s">
        <v>457</v>
      </c>
      <c r="E1052" s="3" t="s">
        <v>600</v>
      </c>
      <c r="F1052" s="3">
        <v>3.0</v>
      </c>
      <c r="G1052" s="3" t="s">
        <v>604</v>
      </c>
    </row>
    <row r="1053" ht="15.75" customHeight="1">
      <c r="A1053" s="1">
        <v>1051.0</v>
      </c>
      <c r="B1053" s="3" t="s">
        <v>598</v>
      </c>
      <c r="C1053" s="3" t="s">
        <v>599</v>
      </c>
      <c r="D1053" s="3" t="s">
        <v>457</v>
      </c>
      <c r="E1053" s="3" t="s">
        <v>600</v>
      </c>
      <c r="F1053" s="3">
        <v>5.0</v>
      </c>
      <c r="G1053" s="3" t="s">
        <v>605</v>
      </c>
    </row>
    <row r="1054" ht="15.75" customHeight="1">
      <c r="A1054" s="1">
        <v>1052.0</v>
      </c>
      <c r="B1054" s="3" t="s">
        <v>1558</v>
      </c>
      <c r="C1054" s="3" t="s">
        <v>1538</v>
      </c>
      <c r="D1054" s="3" t="s">
        <v>1538</v>
      </c>
      <c r="E1054" s="3" t="s">
        <v>1559</v>
      </c>
      <c r="F1054" s="3">
        <v>5.0</v>
      </c>
      <c r="G1054" s="3" t="s">
        <v>1560</v>
      </c>
    </row>
    <row r="1055" ht="15.75" customHeight="1">
      <c r="A1055" s="1">
        <v>1053.0</v>
      </c>
      <c r="B1055" s="3" t="s">
        <v>1558</v>
      </c>
      <c r="C1055" s="3" t="s">
        <v>1538</v>
      </c>
      <c r="D1055" s="3" t="s">
        <v>1538</v>
      </c>
      <c r="E1055" s="3" t="s">
        <v>1559</v>
      </c>
      <c r="F1055" s="3">
        <v>5.0</v>
      </c>
      <c r="G1055" s="3" t="s">
        <v>1561</v>
      </c>
    </row>
    <row r="1056" ht="15.75" customHeight="1">
      <c r="A1056" s="1">
        <v>1054.0</v>
      </c>
      <c r="B1056" s="3" t="s">
        <v>1558</v>
      </c>
      <c r="C1056" s="3" t="s">
        <v>1538</v>
      </c>
      <c r="D1056" s="3" t="s">
        <v>1538</v>
      </c>
      <c r="E1056" s="3" t="s">
        <v>1559</v>
      </c>
      <c r="F1056" s="3">
        <v>5.0</v>
      </c>
      <c r="G1056" s="3" t="s">
        <v>1562</v>
      </c>
    </row>
    <row r="1057" ht="15.75" customHeight="1">
      <c r="A1057" s="1">
        <v>1055.0</v>
      </c>
      <c r="B1057" s="3" t="s">
        <v>1558</v>
      </c>
      <c r="C1057" s="3" t="s">
        <v>1538</v>
      </c>
      <c r="D1057" s="3" t="s">
        <v>1538</v>
      </c>
      <c r="E1057" s="3" t="s">
        <v>1559</v>
      </c>
      <c r="F1057" s="3">
        <v>5.0</v>
      </c>
      <c r="G1057" s="3" t="s">
        <v>1563</v>
      </c>
    </row>
    <row r="1058" ht="15.75" customHeight="1">
      <c r="A1058" s="1">
        <v>1056.0</v>
      </c>
      <c r="B1058" s="3" t="s">
        <v>1558</v>
      </c>
      <c r="C1058" s="3" t="s">
        <v>1538</v>
      </c>
      <c r="D1058" s="3" t="s">
        <v>1538</v>
      </c>
      <c r="E1058" s="3" t="s">
        <v>1559</v>
      </c>
      <c r="F1058" s="3">
        <v>1.0</v>
      </c>
      <c r="G1058" s="3" t="s">
        <v>1564</v>
      </c>
    </row>
    <row r="1059" ht="15.75" customHeight="1">
      <c r="A1059" s="1">
        <v>1057.0</v>
      </c>
      <c r="B1059" s="3" t="s">
        <v>1565</v>
      </c>
      <c r="C1059" s="3" t="s">
        <v>1566</v>
      </c>
      <c r="D1059" s="3" t="s">
        <v>457</v>
      </c>
      <c r="E1059" s="3" t="s">
        <v>1567</v>
      </c>
      <c r="F1059" s="3">
        <v>2.0</v>
      </c>
      <c r="G1059" s="3" t="s">
        <v>1568</v>
      </c>
    </row>
    <row r="1060" ht="15.75" customHeight="1">
      <c r="A1060" s="1">
        <v>1058.0</v>
      </c>
      <c r="B1060" s="3" t="s">
        <v>337</v>
      </c>
      <c r="C1060" s="3" t="s">
        <v>338</v>
      </c>
      <c r="D1060" s="3" t="s">
        <v>297</v>
      </c>
      <c r="E1060" s="3" t="s">
        <v>339</v>
      </c>
      <c r="F1060" s="3">
        <v>5.0</v>
      </c>
      <c r="G1060" s="3" t="s">
        <v>340</v>
      </c>
    </row>
    <row r="1061" ht="15.75" customHeight="1">
      <c r="A1061" s="1">
        <v>1059.0</v>
      </c>
      <c r="B1061" s="3" t="s">
        <v>337</v>
      </c>
      <c r="C1061" s="3" t="s">
        <v>338</v>
      </c>
      <c r="D1061" s="3" t="s">
        <v>297</v>
      </c>
      <c r="E1061" s="3" t="s">
        <v>339</v>
      </c>
      <c r="F1061" s="3">
        <v>1.0</v>
      </c>
      <c r="G1061" s="3" t="s">
        <v>341</v>
      </c>
    </row>
    <row r="1062" ht="15.75" customHeight="1">
      <c r="A1062" s="1">
        <v>1060.0</v>
      </c>
      <c r="B1062" s="3" t="s">
        <v>337</v>
      </c>
      <c r="C1062" s="3" t="s">
        <v>338</v>
      </c>
      <c r="D1062" s="3" t="s">
        <v>297</v>
      </c>
      <c r="E1062" s="3" t="s">
        <v>339</v>
      </c>
      <c r="F1062" s="3">
        <v>1.0</v>
      </c>
      <c r="G1062" s="3" t="s">
        <v>342</v>
      </c>
    </row>
    <row r="1063" ht="15.75" customHeight="1">
      <c r="A1063" s="1">
        <v>1061.0</v>
      </c>
      <c r="B1063" s="3" t="s">
        <v>337</v>
      </c>
      <c r="C1063" s="3" t="s">
        <v>338</v>
      </c>
      <c r="D1063" s="3" t="s">
        <v>297</v>
      </c>
      <c r="E1063" s="3" t="s">
        <v>339</v>
      </c>
      <c r="F1063" s="3">
        <v>1.0</v>
      </c>
      <c r="G1063" s="3" t="s">
        <v>343</v>
      </c>
    </row>
    <row r="1064" ht="15.75" customHeight="1">
      <c r="A1064" s="1">
        <v>1062.0</v>
      </c>
      <c r="B1064" s="3" t="s">
        <v>337</v>
      </c>
      <c r="C1064" s="3" t="s">
        <v>338</v>
      </c>
      <c r="D1064" s="3" t="s">
        <v>297</v>
      </c>
      <c r="E1064" s="3" t="s">
        <v>339</v>
      </c>
      <c r="F1064" s="3">
        <v>5.0</v>
      </c>
      <c r="G1064" s="3" t="s">
        <v>344</v>
      </c>
    </row>
    <row r="1065" ht="15.75" customHeight="1">
      <c r="A1065" s="1">
        <v>1063.0</v>
      </c>
      <c r="B1065" s="3" t="s">
        <v>1569</v>
      </c>
      <c r="C1065" s="3" t="s">
        <v>1566</v>
      </c>
      <c r="D1065" s="3" t="s">
        <v>457</v>
      </c>
      <c r="E1065" s="3" t="s">
        <v>1570</v>
      </c>
      <c r="F1065" s="3">
        <v>1.0</v>
      </c>
      <c r="G1065" s="3" t="s">
        <v>1571</v>
      </c>
    </row>
    <row r="1066" ht="15.75" customHeight="1">
      <c r="A1066" s="1">
        <v>1064.0</v>
      </c>
      <c r="B1066" s="3" t="s">
        <v>1569</v>
      </c>
      <c r="C1066" s="3" t="s">
        <v>1566</v>
      </c>
      <c r="D1066" s="3" t="s">
        <v>457</v>
      </c>
      <c r="E1066" s="3" t="s">
        <v>1570</v>
      </c>
      <c r="F1066" s="3">
        <v>5.0</v>
      </c>
      <c r="G1066" s="3" t="s">
        <v>1572</v>
      </c>
    </row>
    <row r="1067" ht="15.75" customHeight="1">
      <c r="A1067" s="1">
        <v>1065.0</v>
      </c>
      <c r="B1067" s="3" t="s">
        <v>1569</v>
      </c>
      <c r="C1067" s="3" t="s">
        <v>1566</v>
      </c>
      <c r="D1067" s="3" t="s">
        <v>457</v>
      </c>
      <c r="E1067" s="3" t="s">
        <v>1570</v>
      </c>
      <c r="F1067" s="3">
        <v>5.0</v>
      </c>
      <c r="G1067" s="3" t="s">
        <v>1573</v>
      </c>
    </row>
    <row r="1068" ht="15.75" customHeight="1">
      <c r="A1068" s="1">
        <v>1066.0</v>
      </c>
      <c r="B1068" s="3" t="s">
        <v>1569</v>
      </c>
      <c r="C1068" s="3" t="s">
        <v>1566</v>
      </c>
      <c r="D1068" s="3" t="s">
        <v>457</v>
      </c>
      <c r="E1068" s="3" t="s">
        <v>1570</v>
      </c>
      <c r="F1068" s="3">
        <v>5.0</v>
      </c>
      <c r="G1068" s="3" t="s">
        <v>1574</v>
      </c>
    </row>
    <row r="1069" ht="15.75" customHeight="1">
      <c r="A1069" s="1">
        <v>1067.0</v>
      </c>
      <c r="B1069" s="3" t="s">
        <v>1569</v>
      </c>
      <c r="C1069" s="3" t="s">
        <v>1566</v>
      </c>
      <c r="D1069" s="3" t="s">
        <v>457</v>
      </c>
      <c r="E1069" s="3" t="s">
        <v>1570</v>
      </c>
      <c r="F1069" s="3">
        <v>2.0</v>
      </c>
      <c r="G1069" s="3" t="s">
        <v>1575</v>
      </c>
    </row>
    <row r="1070" ht="15.75" customHeight="1">
      <c r="A1070" s="1">
        <v>1068.0</v>
      </c>
      <c r="B1070" s="3" t="s">
        <v>627</v>
      </c>
      <c r="C1070" s="3" t="s">
        <v>456</v>
      </c>
      <c r="D1070" s="3" t="s">
        <v>457</v>
      </c>
      <c r="E1070" s="3" t="s">
        <v>628</v>
      </c>
      <c r="F1070" s="3">
        <v>1.0</v>
      </c>
      <c r="G1070" s="3" t="s">
        <v>629</v>
      </c>
    </row>
    <row r="1071" ht="15.75" customHeight="1">
      <c r="A1071" s="1">
        <v>1069.0</v>
      </c>
      <c r="B1071" s="3" t="s">
        <v>627</v>
      </c>
      <c r="C1071" s="3" t="s">
        <v>456</v>
      </c>
      <c r="D1071" s="3" t="s">
        <v>457</v>
      </c>
      <c r="E1071" s="3" t="s">
        <v>628</v>
      </c>
      <c r="F1071" s="3">
        <v>3.0</v>
      </c>
      <c r="G1071" s="3" t="s">
        <v>630</v>
      </c>
    </row>
    <row r="1072" ht="15.75" customHeight="1">
      <c r="A1072" s="1">
        <v>1070.0</v>
      </c>
      <c r="B1072" s="3" t="s">
        <v>627</v>
      </c>
      <c r="C1072" s="3" t="s">
        <v>456</v>
      </c>
      <c r="D1072" s="3" t="s">
        <v>457</v>
      </c>
      <c r="E1072" s="3" t="s">
        <v>628</v>
      </c>
      <c r="F1072" s="3">
        <v>3.0</v>
      </c>
      <c r="G1072" s="3" t="s">
        <v>631</v>
      </c>
    </row>
    <row r="1073" ht="15.75" customHeight="1">
      <c r="A1073" s="1">
        <v>1071.0</v>
      </c>
      <c r="B1073" s="3" t="s">
        <v>627</v>
      </c>
      <c r="C1073" s="3" t="s">
        <v>456</v>
      </c>
      <c r="D1073" s="3" t="s">
        <v>457</v>
      </c>
      <c r="E1073" s="3" t="s">
        <v>628</v>
      </c>
      <c r="F1073" s="3">
        <v>5.0</v>
      </c>
      <c r="G1073" s="3" t="s">
        <v>632</v>
      </c>
    </row>
    <row r="1074" ht="15.75" customHeight="1">
      <c r="A1074" s="1">
        <v>1072.0</v>
      </c>
      <c r="B1074" s="3" t="s">
        <v>627</v>
      </c>
      <c r="C1074" s="3" t="s">
        <v>456</v>
      </c>
      <c r="D1074" s="3" t="s">
        <v>457</v>
      </c>
      <c r="E1074" s="3" t="s">
        <v>628</v>
      </c>
      <c r="F1074" s="3">
        <v>4.0</v>
      </c>
      <c r="G1074" s="3" t="s">
        <v>633</v>
      </c>
    </row>
    <row r="1075" ht="15.75" customHeight="1">
      <c r="A1075" s="1">
        <v>1073.0</v>
      </c>
      <c r="B1075" s="3" t="s">
        <v>1576</v>
      </c>
      <c r="C1075" s="3" t="s">
        <v>1577</v>
      </c>
      <c r="D1075" s="3" t="s">
        <v>457</v>
      </c>
      <c r="E1075" s="3" t="s">
        <v>1578</v>
      </c>
      <c r="F1075" s="3">
        <v>5.0</v>
      </c>
      <c r="G1075" s="3" t="s">
        <v>1579</v>
      </c>
    </row>
    <row r="1076" ht="15.75" customHeight="1">
      <c r="A1076" s="1">
        <v>1074.0</v>
      </c>
      <c r="B1076" s="3" t="s">
        <v>1576</v>
      </c>
      <c r="C1076" s="3" t="s">
        <v>1577</v>
      </c>
      <c r="D1076" s="3" t="s">
        <v>457</v>
      </c>
      <c r="E1076" s="3" t="s">
        <v>1578</v>
      </c>
      <c r="F1076" s="3">
        <v>5.0</v>
      </c>
      <c r="G1076" s="3" t="s">
        <v>1580</v>
      </c>
    </row>
    <row r="1077" ht="15.75" customHeight="1">
      <c r="A1077" s="1">
        <v>1075.0</v>
      </c>
      <c r="B1077" s="3" t="s">
        <v>1576</v>
      </c>
      <c r="C1077" s="3" t="s">
        <v>1577</v>
      </c>
      <c r="D1077" s="3" t="s">
        <v>457</v>
      </c>
      <c r="E1077" s="3" t="s">
        <v>1578</v>
      </c>
      <c r="F1077" s="3">
        <v>5.0</v>
      </c>
      <c r="G1077" s="3" t="s">
        <v>1581</v>
      </c>
    </row>
    <row r="1078" ht="15.75" customHeight="1">
      <c r="A1078" s="1">
        <v>1076.0</v>
      </c>
      <c r="B1078" s="3" t="s">
        <v>1576</v>
      </c>
      <c r="C1078" s="3" t="s">
        <v>1577</v>
      </c>
      <c r="D1078" s="3" t="s">
        <v>457</v>
      </c>
      <c r="E1078" s="3" t="s">
        <v>1578</v>
      </c>
      <c r="F1078" s="3">
        <v>1.0</v>
      </c>
      <c r="G1078" s="3" t="s">
        <v>1582</v>
      </c>
    </row>
    <row r="1079" ht="15.75" customHeight="1">
      <c r="A1079" s="1">
        <v>1077.0</v>
      </c>
      <c r="B1079" s="3" t="s">
        <v>1576</v>
      </c>
      <c r="C1079" s="3" t="s">
        <v>1577</v>
      </c>
      <c r="D1079" s="3" t="s">
        <v>457</v>
      </c>
      <c r="E1079" s="3" t="s">
        <v>1578</v>
      </c>
      <c r="F1079" s="3">
        <v>5.0</v>
      </c>
      <c r="G1079" s="3" t="s">
        <v>1583</v>
      </c>
    </row>
    <row r="1080" ht="15.75" customHeight="1">
      <c r="A1080" s="1">
        <v>1078.0</v>
      </c>
      <c r="B1080" s="3" t="s">
        <v>1584</v>
      </c>
      <c r="C1080" s="3" t="s">
        <v>1585</v>
      </c>
      <c r="D1080" s="3" t="s">
        <v>457</v>
      </c>
      <c r="E1080" s="3" t="s">
        <v>1586</v>
      </c>
      <c r="F1080" s="3">
        <v>5.0</v>
      </c>
      <c r="G1080" s="3" t="s">
        <v>1587</v>
      </c>
    </row>
    <row r="1081" ht="15.75" customHeight="1">
      <c r="A1081" s="1">
        <v>1079.0</v>
      </c>
      <c r="B1081" s="3" t="s">
        <v>1584</v>
      </c>
      <c r="C1081" s="3" t="s">
        <v>1585</v>
      </c>
      <c r="D1081" s="3" t="s">
        <v>457</v>
      </c>
      <c r="E1081" s="3" t="s">
        <v>1586</v>
      </c>
      <c r="F1081" s="3">
        <v>5.0</v>
      </c>
      <c r="G1081" s="3" t="s">
        <v>1588</v>
      </c>
    </row>
    <row r="1082" ht="15.75" customHeight="1">
      <c r="A1082" s="1">
        <v>1080.0</v>
      </c>
      <c r="B1082" s="3" t="s">
        <v>1584</v>
      </c>
      <c r="C1082" s="3" t="s">
        <v>1585</v>
      </c>
      <c r="D1082" s="3" t="s">
        <v>457</v>
      </c>
      <c r="E1082" s="3" t="s">
        <v>1586</v>
      </c>
      <c r="F1082" s="3">
        <v>5.0</v>
      </c>
      <c r="G1082" s="3" t="s">
        <v>1589</v>
      </c>
    </row>
    <row r="1083" ht="15.75" customHeight="1">
      <c r="A1083" s="1">
        <v>1081.0</v>
      </c>
      <c r="B1083" s="3" t="s">
        <v>1584</v>
      </c>
      <c r="C1083" s="3" t="s">
        <v>1585</v>
      </c>
      <c r="D1083" s="3" t="s">
        <v>457</v>
      </c>
      <c r="E1083" s="3" t="s">
        <v>1586</v>
      </c>
      <c r="F1083" s="3">
        <v>5.0</v>
      </c>
      <c r="G1083" s="3" t="s">
        <v>1590</v>
      </c>
    </row>
    <row r="1084" ht="15.75" customHeight="1">
      <c r="A1084" s="1">
        <v>1082.0</v>
      </c>
      <c r="B1084" s="3" t="s">
        <v>1584</v>
      </c>
      <c r="C1084" s="3" t="s">
        <v>1585</v>
      </c>
      <c r="D1084" s="3" t="s">
        <v>457</v>
      </c>
      <c r="E1084" s="3" t="s">
        <v>1586</v>
      </c>
      <c r="F1084" s="3">
        <v>5.0</v>
      </c>
      <c r="G1084" s="3" t="s">
        <v>1591</v>
      </c>
    </row>
    <row r="1085" ht="15.75" customHeight="1">
      <c r="A1085" s="1">
        <v>1083.0</v>
      </c>
      <c r="B1085" s="3" t="s">
        <v>1592</v>
      </c>
      <c r="C1085" s="3" t="s">
        <v>684</v>
      </c>
      <c r="D1085" s="3" t="s">
        <v>457</v>
      </c>
      <c r="E1085" s="3" t="s">
        <v>1593</v>
      </c>
      <c r="F1085" s="3">
        <v>5.0</v>
      </c>
      <c r="G1085" s="3" t="s">
        <v>1594</v>
      </c>
    </row>
    <row r="1086" ht="15.75" customHeight="1">
      <c r="A1086" s="1">
        <v>1084.0</v>
      </c>
      <c r="B1086" s="3" t="s">
        <v>1592</v>
      </c>
      <c r="C1086" s="3" t="s">
        <v>684</v>
      </c>
      <c r="D1086" s="3" t="s">
        <v>457</v>
      </c>
      <c r="E1086" s="3" t="s">
        <v>1593</v>
      </c>
      <c r="F1086" s="3">
        <v>5.0</v>
      </c>
      <c r="G1086" s="3" t="s">
        <v>1595</v>
      </c>
    </row>
    <row r="1087" ht="15.75" customHeight="1">
      <c r="A1087" s="1">
        <v>1085.0</v>
      </c>
      <c r="B1087" s="3" t="s">
        <v>1592</v>
      </c>
      <c r="C1087" s="3" t="s">
        <v>684</v>
      </c>
      <c r="D1087" s="3" t="s">
        <v>457</v>
      </c>
      <c r="E1087" s="3" t="s">
        <v>1593</v>
      </c>
      <c r="F1087" s="3">
        <v>5.0</v>
      </c>
      <c r="G1087" s="3" t="s">
        <v>1596</v>
      </c>
    </row>
    <row r="1088" ht="15.75" customHeight="1">
      <c r="A1088" s="1">
        <v>1086.0</v>
      </c>
      <c r="B1088" s="3" t="s">
        <v>1592</v>
      </c>
      <c r="C1088" s="3" t="s">
        <v>684</v>
      </c>
      <c r="D1088" s="3" t="s">
        <v>457</v>
      </c>
      <c r="E1088" s="3" t="s">
        <v>1593</v>
      </c>
      <c r="F1088" s="3">
        <v>5.0</v>
      </c>
      <c r="G1088" s="3" t="s">
        <v>1597</v>
      </c>
    </row>
    <row r="1089" ht="15.75" customHeight="1">
      <c r="A1089" s="1">
        <v>1087.0</v>
      </c>
      <c r="B1089" s="3" t="s">
        <v>1592</v>
      </c>
      <c r="C1089" s="3" t="s">
        <v>684</v>
      </c>
      <c r="D1089" s="3" t="s">
        <v>457</v>
      </c>
      <c r="E1089" s="3" t="s">
        <v>1593</v>
      </c>
      <c r="F1089" s="3">
        <v>5.0</v>
      </c>
      <c r="G1089" s="3" t="s">
        <v>1598</v>
      </c>
    </row>
    <row r="1090" ht="15.75" customHeight="1">
      <c r="A1090" s="1">
        <v>1088.0</v>
      </c>
      <c r="B1090" s="3" t="s">
        <v>1599</v>
      </c>
      <c r="C1090" s="3" t="s">
        <v>599</v>
      </c>
      <c r="D1090" s="3" t="s">
        <v>457</v>
      </c>
      <c r="E1090" s="3" t="s">
        <v>1600</v>
      </c>
      <c r="F1090" s="3">
        <v>5.0</v>
      </c>
      <c r="G1090" s="3" t="s">
        <v>1601</v>
      </c>
    </row>
    <row r="1091" ht="15.75" customHeight="1">
      <c r="A1091" s="1">
        <v>1089.0</v>
      </c>
      <c r="B1091" s="3" t="s">
        <v>716</v>
      </c>
      <c r="C1091" s="3" t="s">
        <v>649</v>
      </c>
      <c r="D1091" s="3" t="s">
        <v>457</v>
      </c>
      <c r="E1091" s="3" t="s">
        <v>717</v>
      </c>
      <c r="F1091" s="3">
        <v>5.0</v>
      </c>
      <c r="G1091" s="3" t="s">
        <v>718</v>
      </c>
    </row>
    <row r="1092" ht="15.75" customHeight="1">
      <c r="A1092" s="1">
        <v>1090.0</v>
      </c>
      <c r="B1092" s="3" t="s">
        <v>716</v>
      </c>
      <c r="C1092" s="3" t="s">
        <v>649</v>
      </c>
      <c r="D1092" s="3" t="s">
        <v>457</v>
      </c>
      <c r="E1092" s="3" t="s">
        <v>717</v>
      </c>
      <c r="F1092" s="3">
        <v>5.0</v>
      </c>
      <c r="G1092" s="3" t="s">
        <v>719</v>
      </c>
    </row>
    <row r="1093" ht="15.75" customHeight="1">
      <c r="A1093" s="1">
        <v>1091.0</v>
      </c>
      <c r="B1093" s="3" t="s">
        <v>716</v>
      </c>
      <c r="C1093" s="3" t="s">
        <v>649</v>
      </c>
      <c r="D1093" s="3" t="s">
        <v>457</v>
      </c>
      <c r="E1093" s="3" t="s">
        <v>717</v>
      </c>
      <c r="F1093" s="3">
        <v>5.0</v>
      </c>
      <c r="G1093" s="3" t="s">
        <v>720</v>
      </c>
    </row>
    <row r="1094" ht="15.75" customHeight="1">
      <c r="A1094" s="1">
        <v>1092.0</v>
      </c>
      <c r="B1094" s="3" t="s">
        <v>716</v>
      </c>
      <c r="C1094" s="3" t="s">
        <v>649</v>
      </c>
      <c r="D1094" s="3" t="s">
        <v>457</v>
      </c>
      <c r="E1094" s="3" t="s">
        <v>717</v>
      </c>
      <c r="F1094" s="3">
        <v>5.0</v>
      </c>
      <c r="G1094" s="3" t="s">
        <v>721</v>
      </c>
    </row>
    <row r="1095" ht="15.75" customHeight="1">
      <c r="A1095" s="1">
        <v>1093.0</v>
      </c>
      <c r="B1095" s="3" t="s">
        <v>716</v>
      </c>
      <c r="C1095" s="3" t="s">
        <v>649</v>
      </c>
      <c r="D1095" s="3" t="s">
        <v>457</v>
      </c>
      <c r="E1095" s="3" t="s">
        <v>717</v>
      </c>
      <c r="F1095" s="3">
        <v>5.0</v>
      </c>
      <c r="G1095" s="3" t="s">
        <v>722</v>
      </c>
    </row>
    <row r="1096" ht="15.75" customHeight="1">
      <c r="A1096" s="1">
        <v>1094.0</v>
      </c>
      <c r="B1096" s="3" t="s">
        <v>1602</v>
      </c>
      <c r="C1096" s="3" t="s">
        <v>456</v>
      </c>
      <c r="D1096" s="3" t="s">
        <v>457</v>
      </c>
      <c r="E1096" s="3" t="s">
        <v>1603</v>
      </c>
      <c r="F1096" s="3">
        <v>1.0</v>
      </c>
      <c r="G1096" s="3" t="s">
        <v>1604</v>
      </c>
    </row>
    <row r="1097" ht="15.75" customHeight="1">
      <c r="A1097" s="1">
        <v>1095.0</v>
      </c>
      <c r="B1097" s="3" t="s">
        <v>1602</v>
      </c>
      <c r="C1097" s="3" t="s">
        <v>456</v>
      </c>
      <c r="D1097" s="3" t="s">
        <v>457</v>
      </c>
      <c r="E1097" s="3" t="s">
        <v>1603</v>
      </c>
      <c r="F1097" s="3">
        <v>5.0</v>
      </c>
      <c r="G1097" s="3" t="s">
        <v>1605</v>
      </c>
    </row>
    <row r="1098" ht="15.75" customHeight="1">
      <c r="A1098" s="1">
        <v>1096.0</v>
      </c>
      <c r="B1098" s="3" t="s">
        <v>1602</v>
      </c>
      <c r="C1098" s="3" t="s">
        <v>456</v>
      </c>
      <c r="D1098" s="3" t="s">
        <v>457</v>
      </c>
      <c r="E1098" s="3" t="s">
        <v>1603</v>
      </c>
      <c r="F1098" s="3">
        <v>5.0</v>
      </c>
      <c r="G1098" s="3" t="s">
        <v>1606</v>
      </c>
    </row>
    <row r="1099" ht="15.75" customHeight="1">
      <c r="A1099" s="1">
        <v>1097.0</v>
      </c>
      <c r="B1099" s="3" t="s">
        <v>1602</v>
      </c>
      <c r="C1099" s="3" t="s">
        <v>456</v>
      </c>
      <c r="D1099" s="3" t="s">
        <v>457</v>
      </c>
      <c r="E1099" s="3" t="s">
        <v>1603</v>
      </c>
      <c r="F1099" s="3">
        <v>1.0</v>
      </c>
      <c r="G1099" s="3" t="s">
        <v>1607</v>
      </c>
    </row>
    <row r="1100" ht="15.75" customHeight="1">
      <c r="A1100" s="1">
        <v>1098.0</v>
      </c>
      <c r="B1100" s="3" t="s">
        <v>1602</v>
      </c>
      <c r="C1100" s="3" t="s">
        <v>456</v>
      </c>
      <c r="D1100" s="3" t="s">
        <v>457</v>
      </c>
      <c r="E1100" s="3" t="s">
        <v>1603</v>
      </c>
      <c r="F1100" s="3">
        <v>5.0</v>
      </c>
      <c r="G1100" s="3" t="s">
        <v>1608</v>
      </c>
    </row>
    <row r="1101" ht="15.75" customHeight="1">
      <c r="A1101" s="1">
        <v>1099.0</v>
      </c>
      <c r="B1101" s="3" t="s">
        <v>323</v>
      </c>
      <c r="C1101" s="3" t="s">
        <v>296</v>
      </c>
      <c r="D1101" s="3" t="s">
        <v>297</v>
      </c>
      <c r="E1101" s="3" t="s">
        <v>324</v>
      </c>
      <c r="F1101" s="3">
        <v>5.0</v>
      </c>
      <c r="G1101" s="3" t="s">
        <v>325</v>
      </c>
    </row>
    <row r="1102" ht="15.75" customHeight="1">
      <c r="A1102" s="1">
        <v>1100.0</v>
      </c>
      <c r="B1102" s="3" t="s">
        <v>323</v>
      </c>
      <c r="C1102" s="3" t="s">
        <v>296</v>
      </c>
      <c r="D1102" s="3" t="s">
        <v>297</v>
      </c>
      <c r="E1102" s="3" t="s">
        <v>324</v>
      </c>
      <c r="F1102" s="3">
        <v>5.0</v>
      </c>
      <c r="G1102" s="3" t="s">
        <v>326</v>
      </c>
    </row>
    <row r="1103" ht="15.75" customHeight="1">
      <c r="A1103" s="1">
        <v>1101.0</v>
      </c>
      <c r="B1103" s="3" t="s">
        <v>323</v>
      </c>
      <c r="C1103" s="3" t="s">
        <v>296</v>
      </c>
      <c r="D1103" s="3" t="s">
        <v>297</v>
      </c>
      <c r="E1103" s="3" t="s">
        <v>324</v>
      </c>
      <c r="F1103" s="3">
        <v>5.0</v>
      </c>
      <c r="G1103" s="3" t="s">
        <v>327</v>
      </c>
    </row>
    <row r="1104" ht="15.75" customHeight="1">
      <c r="A1104" s="1">
        <v>1102.0</v>
      </c>
      <c r="B1104" s="3" t="s">
        <v>323</v>
      </c>
      <c r="C1104" s="3" t="s">
        <v>296</v>
      </c>
      <c r="D1104" s="3" t="s">
        <v>297</v>
      </c>
      <c r="E1104" s="3" t="s">
        <v>324</v>
      </c>
      <c r="F1104" s="3">
        <v>1.0</v>
      </c>
      <c r="G1104" s="3" t="s">
        <v>328</v>
      </c>
    </row>
    <row r="1105" ht="15.75" customHeight="1">
      <c r="A1105" s="1">
        <v>1103.0</v>
      </c>
      <c r="B1105" s="3" t="s">
        <v>323</v>
      </c>
      <c r="C1105" s="3" t="s">
        <v>296</v>
      </c>
      <c r="D1105" s="3" t="s">
        <v>297</v>
      </c>
      <c r="E1105" s="3" t="s">
        <v>324</v>
      </c>
      <c r="F1105" s="3">
        <v>1.0</v>
      </c>
      <c r="G1105" s="3" t="s">
        <v>329</v>
      </c>
    </row>
    <row r="1106" ht="15.75" customHeight="1">
      <c r="A1106" s="1">
        <v>1104.0</v>
      </c>
      <c r="B1106" s="3" t="s">
        <v>330</v>
      </c>
      <c r="C1106" s="3" t="s">
        <v>296</v>
      </c>
      <c r="D1106" s="3" t="s">
        <v>297</v>
      </c>
      <c r="E1106" s="3" t="s">
        <v>331</v>
      </c>
      <c r="F1106" s="3">
        <v>1.0</v>
      </c>
      <c r="G1106" s="3" t="s">
        <v>332</v>
      </c>
    </row>
    <row r="1107" ht="15.75" customHeight="1">
      <c r="A1107" s="1">
        <v>1105.0</v>
      </c>
      <c r="B1107" s="3" t="s">
        <v>330</v>
      </c>
      <c r="C1107" s="3" t="s">
        <v>296</v>
      </c>
      <c r="D1107" s="3" t="s">
        <v>297</v>
      </c>
      <c r="E1107" s="3" t="s">
        <v>331</v>
      </c>
      <c r="F1107" s="3">
        <v>5.0</v>
      </c>
      <c r="G1107" s="3" t="s">
        <v>333</v>
      </c>
    </row>
    <row r="1108" ht="15.75" customHeight="1">
      <c r="A1108" s="1">
        <v>1106.0</v>
      </c>
      <c r="B1108" s="3" t="s">
        <v>330</v>
      </c>
      <c r="C1108" s="3" t="s">
        <v>296</v>
      </c>
      <c r="D1108" s="3" t="s">
        <v>297</v>
      </c>
      <c r="E1108" s="3" t="s">
        <v>331</v>
      </c>
      <c r="F1108" s="3">
        <v>1.0</v>
      </c>
      <c r="G1108" s="3" t="s">
        <v>334</v>
      </c>
    </row>
    <row r="1109" ht="15.75" customHeight="1">
      <c r="A1109" s="1">
        <v>1107.0</v>
      </c>
      <c r="B1109" s="3" t="s">
        <v>330</v>
      </c>
      <c r="C1109" s="3" t="s">
        <v>296</v>
      </c>
      <c r="D1109" s="3" t="s">
        <v>297</v>
      </c>
      <c r="E1109" s="3" t="s">
        <v>331</v>
      </c>
      <c r="F1109" s="3">
        <v>1.0</v>
      </c>
      <c r="G1109" s="3" t="s">
        <v>335</v>
      </c>
    </row>
    <row r="1110" ht="15.75" customHeight="1">
      <c r="A1110" s="1">
        <v>1108.0</v>
      </c>
      <c r="B1110" s="3" t="s">
        <v>330</v>
      </c>
      <c r="C1110" s="3" t="s">
        <v>296</v>
      </c>
      <c r="D1110" s="3" t="s">
        <v>297</v>
      </c>
      <c r="E1110" s="3" t="s">
        <v>331</v>
      </c>
      <c r="F1110" s="3">
        <v>5.0</v>
      </c>
      <c r="G1110" s="3" t="s">
        <v>336</v>
      </c>
    </row>
    <row r="1111" ht="15.75" customHeight="1">
      <c r="A1111" s="1">
        <v>1109.0</v>
      </c>
      <c r="B1111" s="3" t="s">
        <v>1609</v>
      </c>
      <c r="C1111" s="3" t="s">
        <v>1610</v>
      </c>
      <c r="D1111" s="3" t="s">
        <v>457</v>
      </c>
      <c r="E1111" s="3" t="s">
        <v>1611</v>
      </c>
      <c r="F1111" s="3">
        <v>4.0</v>
      </c>
      <c r="G1111" s="3" t="s">
        <v>1612</v>
      </c>
    </row>
    <row r="1112" ht="15.75" customHeight="1">
      <c r="A1112" s="1">
        <v>1110.0</v>
      </c>
      <c r="B1112" s="3" t="s">
        <v>1609</v>
      </c>
      <c r="C1112" s="3" t="s">
        <v>1610</v>
      </c>
      <c r="D1112" s="3" t="s">
        <v>457</v>
      </c>
      <c r="E1112" s="3" t="s">
        <v>1611</v>
      </c>
      <c r="F1112" s="3">
        <v>3.0</v>
      </c>
      <c r="G1112" s="3" t="s">
        <v>1613</v>
      </c>
    </row>
    <row r="1113" ht="15.75" customHeight="1">
      <c r="A1113" s="1">
        <v>1111.0</v>
      </c>
      <c r="B1113" s="3" t="s">
        <v>1609</v>
      </c>
      <c r="C1113" s="3" t="s">
        <v>1610</v>
      </c>
      <c r="D1113" s="3" t="s">
        <v>457</v>
      </c>
      <c r="E1113" s="3" t="s">
        <v>1611</v>
      </c>
      <c r="F1113" s="3">
        <v>5.0</v>
      </c>
      <c r="G1113" s="3" t="s">
        <v>1614</v>
      </c>
    </row>
    <row r="1114" ht="15.75" customHeight="1">
      <c r="A1114" s="1">
        <v>1112.0</v>
      </c>
      <c r="B1114" s="3" t="s">
        <v>345</v>
      </c>
      <c r="C1114" s="3" t="s">
        <v>346</v>
      </c>
      <c r="D1114" s="3" t="s">
        <v>297</v>
      </c>
      <c r="E1114" s="3" t="s">
        <v>347</v>
      </c>
      <c r="F1114" s="3">
        <v>5.0</v>
      </c>
      <c r="G1114" s="3" t="s">
        <v>348</v>
      </c>
    </row>
    <row r="1115" ht="15.75" customHeight="1">
      <c r="A1115" s="1">
        <v>1113.0</v>
      </c>
      <c r="B1115" s="3" t="s">
        <v>1615</v>
      </c>
      <c r="C1115" s="3" t="s">
        <v>1616</v>
      </c>
      <c r="D1115" s="3" t="s">
        <v>457</v>
      </c>
      <c r="E1115" s="3" t="s">
        <v>1617</v>
      </c>
      <c r="F1115" s="3">
        <v>5.0</v>
      </c>
      <c r="G1115" s="3" t="s">
        <v>1618</v>
      </c>
    </row>
    <row r="1116" ht="15.75" customHeight="1">
      <c r="A1116" s="1">
        <v>1114.0</v>
      </c>
      <c r="B1116" s="3" t="s">
        <v>1615</v>
      </c>
      <c r="C1116" s="3" t="s">
        <v>1616</v>
      </c>
      <c r="D1116" s="3" t="s">
        <v>457</v>
      </c>
      <c r="E1116" s="3" t="s">
        <v>1617</v>
      </c>
      <c r="F1116" s="3">
        <v>1.0</v>
      </c>
      <c r="G1116" s="3" t="s">
        <v>1619</v>
      </c>
    </row>
    <row r="1117" ht="15.75" customHeight="1">
      <c r="A1117" s="1">
        <v>1115.0</v>
      </c>
      <c r="B1117" s="3" t="s">
        <v>349</v>
      </c>
      <c r="C1117" s="3" t="s">
        <v>296</v>
      </c>
      <c r="D1117" s="3" t="s">
        <v>350</v>
      </c>
      <c r="E1117" s="3" t="s">
        <v>351</v>
      </c>
      <c r="F1117" s="3">
        <v>5.0</v>
      </c>
      <c r="G1117" s="3" t="s">
        <v>352</v>
      </c>
    </row>
    <row r="1118" ht="15.75" customHeight="1">
      <c r="A1118" s="1">
        <v>1116.0</v>
      </c>
      <c r="B1118" s="3" t="s">
        <v>349</v>
      </c>
      <c r="C1118" s="3" t="s">
        <v>296</v>
      </c>
      <c r="D1118" s="3" t="s">
        <v>350</v>
      </c>
      <c r="E1118" s="3" t="s">
        <v>351</v>
      </c>
      <c r="F1118" s="3">
        <v>5.0</v>
      </c>
      <c r="G1118" s="3" t="s">
        <v>353</v>
      </c>
    </row>
    <row r="1119" ht="15.75" customHeight="1">
      <c r="A1119" s="1">
        <v>1117.0</v>
      </c>
      <c r="B1119" s="3" t="s">
        <v>349</v>
      </c>
      <c r="C1119" s="3" t="s">
        <v>296</v>
      </c>
      <c r="D1119" s="3" t="s">
        <v>350</v>
      </c>
      <c r="E1119" s="3" t="s">
        <v>351</v>
      </c>
      <c r="F1119" s="3">
        <v>5.0</v>
      </c>
      <c r="G1119" s="3" t="s">
        <v>354</v>
      </c>
    </row>
    <row r="1120" ht="15.75" customHeight="1">
      <c r="A1120" s="1">
        <v>1118.0</v>
      </c>
      <c r="B1120" s="3" t="s">
        <v>349</v>
      </c>
      <c r="C1120" s="3" t="s">
        <v>296</v>
      </c>
      <c r="D1120" s="3" t="s">
        <v>350</v>
      </c>
      <c r="E1120" s="3" t="s">
        <v>351</v>
      </c>
      <c r="F1120" s="3">
        <v>5.0</v>
      </c>
      <c r="G1120" s="3" t="s">
        <v>355</v>
      </c>
    </row>
    <row r="1121" ht="15.75" customHeight="1">
      <c r="A1121" s="1">
        <v>1119.0</v>
      </c>
      <c r="B1121" s="3" t="s">
        <v>349</v>
      </c>
      <c r="C1121" s="3" t="s">
        <v>296</v>
      </c>
      <c r="D1121" s="3" t="s">
        <v>350</v>
      </c>
      <c r="E1121" s="3" t="s">
        <v>351</v>
      </c>
      <c r="F1121" s="3">
        <v>5.0</v>
      </c>
      <c r="G1121" s="3" t="s">
        <v>356</v>
      </c>
    </row>
    <row r="1122" ht="15.75" customHeight="1">
      <c r="A1122" s="1">
        <v>1120.0</v>
      </c>
      <c r="B1122" s="3" t="s">
        <v>669</v>
      </c>
      <c r="C1122" s="3" t="s">
        <v>649</v>
      </c>
      <c r="D1122" s="3" t="s">
        <v>457</v>
      </c>
      <c r="E1122" s="3" t="s">
        <v>670</v>
      </c>
      <c r="F1122" s="3">
        <v>5.0</v>
      </c>
      <c r="G1122" s="3" t="s">
        <v>671</v>
      </c>
    </row>
    <row r="1123" ht="15.75" customHeight="1">
      <c r="A1123" s="1">
        <v>1121.0</v>
      </c>
      <c r="B1123" s="3" t="s">
        <v>669</v>
      </c>
      <c r="C1123" s="3" t="s">
        <v>649</v>
      </c>
      <c r="D1123" s="3" t="s">
        <v>457</v>
      </c>
      <c r="E1123" s="3" t="s">
        <v>670</v>
      </c>
      <c r="F1123" s="3">
        <v>5.0</v>
      </c>
      <c r="G1123" s="3" t="s">
        <v>672</v>
      </c>
    </row>
    <row r="1124" ht="15.75" customHeight="1">
      <c r="A1124" s="1">
        <v>1122.0</v>
      </c>
      <c r="B1124" s="3" t="s">
        <v>669</v>
      </c>
      <c r="C1124" s="3" t="s">
        <v>649</v>
      </c>
      <c r="D1124" s="3" t="s">
        <v>457</v>
      </c>
      <c r="E1124" s="3" t="s">
        <v>670</v>
      </c>
      <c r="F1124" s="3">
        <v>5.0</v>
      </c>
      <c r="G1124" s="3" t="s">
        <v>673</v>
      </c>
    </row>
    <row r="1125" ht="15.75" customHeight="1">
      <c r="A1125" s="1">
        <v>1123.0</v>
      </c>
      <c r="B1125" s="3" t="s">
        <v>669</v>
      </c>
      <c r="C1125" s="3" t="s">
        <v>649</v>
      </c>
      <c r="D1125" s="3" t="s">
        <v>457</v>
      </c>
      <c r="E1125" s="3" t="s">
        <v>670</v>
      </c>
      <c r="F1125" s="3">
        <v>5.0</v>
      </c>
      <c r="G1125" s="3" t="s">
        <v>674</v>
      </c>
    </row>
    <row r="1126" ht="15.75" customHeight="1">
      <c r="A1126" s="1">
        <v>1124.0</v>
      </c>
      <c r="B1126" s="3" t="s">
        <v>669</v>
      </c>
      <c r="C1126" s="3" t="s">
        <v>649</v>
      </c>
      <c r="D1126" s="3" t="s">
        <v>457</v>
      </c>
      <c r="E1126" s="3" t="s">
        <v>670</v>
      </c>
      <c r="F1126" s="3">
        <v>1.0</v>
      </c>
      <c r="G1126" s="3" t="s">
        <v>675</v>
      </c>
    </row>
    <row r="1127" ht="15.75" customHeight="1">
      <c r="A1127" s="1">
        <v>1125.0</v>
      </c>
      <c r="B1127" s="3" t="s">
        <v>295</v>
      </c>
      <c r="C1127" s="3" t="s">
        <v>296</v>
      </c>
      <c r="D1127" s="3" t="s">
        <v>297</v>
      </c>
      <c r="E1127" s="3" t="s">
        <v>298</v>
      </c>
      <c r="F1127" s="3">
        <v>5.0</v>
      </c>
      <c r="G1127" s="3" t="s">
        <v>299</v>
      </c>
    </row>
    <row r="1128" ht="15.75" customHeight="1">
      <c r="A1128" s="1">
        <v>1126.0</v>
      </c>
      <c r="B1128" s="3" t="s">
        <v>295</v>
      </c>
      <c r="C1128" s="3" t="s">
        <v>296</v>
      </c>
      <c r="D1128" s="3" t="s">
        <v>297</v>
      </c>
      <c r="E1128" s="3" t="s">
        <v>298</v>
      </c>
      <c r="F1128" s="3">
        <v>5.0</v>
      </c>
      <c r="G1128" s="3" t="s">
        <v>300</v>
      </c>
    </row>
    <row r="1129" ht="15.75" customHeight="1">
      <c r="A1129" s="1">
        <v>1127.0</v>
      </c>
      <c r="B1129" s="3" t="s">
        <v>295</v>
      </c>
      <c r="C1129" s="3" t="s">
        <v>296</v>
      </c>
      <c r="D1129" s="3" t="s">
        <v>297</v>
      </c>
      <c r="E1129" s="3" t="s">
        <v>298</v>
      </c>
      <c r="F1129" s="3">
        <v>5.0</v>
      </c>
      <c r="G1129" s="3" t="s">
        <v>301</v>
      </c>
    </row>
    <row r="1130" ht="15.75" customHeight="1">
      <c r="A1130" s="1">
        <v>1128.0</v>
      </c>
      <c r="B1130" s="3" t="s">
        <v>295</v>
      </c>
      <c r="C1130" s="3" t="s">
        <v>296</v>
      </c>
      <c r="D1130" s="3" t="s">
        <v>297</v>
      </c>
      <c r="E1130" s="3" t="s">
        <v>298</v>
      </c>
      <c r="F1130" s="3">
        <v>5.0</v>
      </c>
      <c r="G1130" s="3" t="s">
        <v>302</v>
      </c>
    </row>
    <row r="1131" ht="15.75" customHeight="1">
      <c r="A1131" s="1">
        <v>1129.0</v>
      </c>
      <c r="B1131" s="3" t="s">
        <v>295</v>
      </c>
      <c r="C1131" s="3" t="s">
        <v>296</v>
      </c>
      <c r="D1131" s="3" t="s">
        <v>297</v>
      </c>
      <c r="E1131" s="3" t="s">
        <v>298</v>
      </c>
      <c r="F1131" s="3">
        <v>5.0</v>
      </c>
      <c r="G1131" s="3" t="s">
        <v>303</v>
      </c>
    </row>
    <row r="1132" ht="15.75" customHeight="1">
      <c r="A1132" s="1">
        <v>1130.0</v>
      </c>
      <c r="B1132" s="3" t="s">
        <v>1620</v>
      </c>
      <c r="C1132" s="3" t="s">
        <v>1585</v>
      </c>
      <c r="D1132" s="3" t="s">
        <v>457</v>
      </c>
      <c r="E1132" s="3" t="s">
        <v>1621</v>
      </c>
      <c r="F1132" s="3">
        <v>5.0</v>
      </c>
      <c r="G1132" s="3" t="s">
        <v>1622</v>
      </c>
    </row>
    <row r="1133" ht="15.75" customHeight="1">
      <c r="A1133" s="1">
        <v>1131.0</v>
      </c>
      <c r="B1133" s="3" t="s">
        <v>1620</v>
      </c>
      <c r="C1133" s="3" t="s">
        <v>1585</v>
      </c>
      <c r="D1133" s="3" t="s">
        <v>457</v>
      </c>
      <c r="E1133" s="3" t="s">
        <v>1621</v>
      </c>
      <c r="F1133" s="3">
        <v>5.0</v>
      </c>
      <c r="G1133" s="3" t="s">
        <v>1623</v>
      </c>
    </row>
    <row r="1134" ht="15.75" customHeight="1">
      <c r="A1134" s="1">
        <v>1132.0</v>
      </c>
      <c r="B1134" s="3" t="s">
        <v>1620</v>
      </c>
      <c r="C1134" s="3" t="s">
        <v>1585</v>
      </c>
      <c r="D1134" s="3" t="s">
        <v>457</v>
      </c>
      <c r="E1134" s="3" t="s">
        <v>1621</v>
      </c>
      <c r="F1134" s="3">
        <v>1.0</v>
      </c>
      <c r="G1134" s="3" t="s">
        <v>1624</v>
      </c>
    </row>
    <row r="1135" ht="15.75" customHeight="1">
      <c r="A1135" s="1">
        <v>1133.0</v>
      </c>
      <c r="B1135" s="3" t="s">
        <v>1620</v>
      </c>
      <c r="C1135" s="3" t="s">
        <v>1585</v>
      </c>
      <c r="D1135" s="3" t="s">
        <v>457</v>
      </c>
      <c r="E1135" s="3" t="s">
        <v>1621</v>
      </c>
      <c r="F1135" s="3">
        <v>5.0</v>
      </c>
      <c r="G1135" s="3" t="s">
        <v>1625</v>
      </c>
    </row>
    <row r="1136" ht="15.75" customHeight="1">
      <c r="A1136" s="1">
        <v>1134.0</v>
      </c>
      <c r="B1136" s="3" t="s">
        <v>1620</v>
      </c>
      <c r="C1136" s="3" t="s">
        <v>1585</v>
      </c>
      <c r="D1136" s="3" t="s">
        <v>457</v>
      </c>
      <c r="E1136" s="3" t="s">
        <v>1621</v>
      </c>
      <c r="F1136" s="3">
        <v>5.0</v>
      </c>
      <c r="G1136" s="3" t="s">
        <v>1626</v>
      </c>
    </row>
    <row r="1137" ht="15.75" customHeight="1">
      <c r="A1137" s="1">
        <v>1135.0</v>
      </c>
      <c r="B1137" s="3" t="s">
        <v>1627</v>
      </c>
      <c r="C1137" s="3" t="s">
        <v>1616</v>
      </c>
      <c r="D1137" s="3" t="s">
        <v>457</v>
      </c>
      <c r="E1137" s="3" t="s">
        <v>1628</v>
      </c>
      <c r="F1137" s="3">
        <v>3.0</v>
      </c>
      <c r="G1137" s="3" t="s">
        <v>1629</v>
      </c>
    </row>
    <row r="1138" ht="15.75" customHeight="1">
      <c r="A1138" s="1">
        <v>1136.0</v>
      </c>
      <c r="B1138" s="3" t="s">
        <v>1627</v>
      </c>
      <c r="C1138" s="3" t="s">
        <v>1616</v>
      </c>
      <c r="D1138" s="3" t="s">
        <v>457</v>
      </c>
      <c r="E1138" s="3" t="s">
        <v>1628</v>
      </c>
      <c r="F1138" s="3">
        <v>5.0</v>
      </c>
      <c r="G1138" s="3" t="s">
        <v>1630</v>
      </c>
    </row>
    <row r="1139" ht="15.75" customHeight="1">
      <c r="A1139" s="1">
        <v>1137.0</v>
      </c>
      <c r="B1139" s="3" t="s">
        <v>1627</v>
      </c>
      <c r="C1139" s="3" t="s">
        <v>1616</v>
      </c>
      <c r="D1139" s="3" t="s">
        <v>457</v>
      </c>
      <c r="E1139" s="3" t="s">
        <v>1628</v>
      </c>
      <c r="F1139" s="3">
        <v>5.0</v>
      </c>
      <c r="G1139" s="3" t="s">
        <v>1631</v>
      </c>
    </row>
    <row r="1140" ht="15.75" customHeight="1">
      <c r="A1140" s="1">
        <v>1138.0</v>
      </c>
      <c r="B1140" s="3" t="s">
        <v>1627</v>
      </c>
      <c r="C1140" s="3" t="s">
        <v>1616</v>
      </c>
      <c r="D1140" s="3" t="s">
        <v>457</v>
      </c>
      <c r="E1140" s="3" t="s">
        <v>1628</v>
      </c>
      <c r="F1140" s="3">
        <v>2.0</v>
      </c>
      <c r="G1140" s="3" t="s">
        <v>1632</v>
      </c>
    </row>
    <row r="1141" ht="15.75" customHeight="1">
      <c r="A1141" s="1">
        <v>1139.0</v>
      </c>
      <c r="B1141" s="3" t="s">
        <v>1627</v>
      </c>
      <c r="C1141" s="3" t="s">
        <v>1616</v>
      </c>
      <c r="D1141" s="3" t="s">
        <v>457</v>
      </c>
      <c r="E1141" s="3" t="s">
        <v>1628</v>
      </c>
      <c r="F1141" s="3">
        <v>5.0</v>
      </c>
      <c r="G1141" s="3" t="s">
        <v>1633</v>
      </c>
    </row>
    <row r="1142" ht="15.75" customHeight="1">
      <c r="A1142" s="1">
        <v>1140.0</v>
      </c>
      <c r="B1142" s="3" t="s">
        <v>1634</v>
      </c>
      <c r="C1142" s="3" t="s">
        <v>1577</v>
      </c>
      <c r="D1142" s="3" t="s">
        <v>457</v>
      </c>
      <c r="E1142" s="3" t="s">
        <v>1635</v>
      </c>
      <c r="F1142" s="3">
        <v>5.0</v>
      </c>
      <c r="G1142" s="3" t="s">
        <v>1636</v>
      </c>
    </row>
    <row r="1143" ht="15.75" customHeight="1">
      <c r="A1143" s="1">
        <v>1141.0</v>
      </c>
      <c r="B1143" s="3" t="s">
        <v>1634</v>
      </c>
      <c r="C1143" s="3" t="s">
        <v>1577</v>
      </c>
      <c r="D1143" s="3" t="s">
        <v>457</v>
      </c>
      <c r="E1143" s="3" t="s">
        <v>1635</v>
      </c>
      <c r="F1143" s="3">
        <v>1.0</v>
      </c>
      <c r="G1143" s="3" t="s">
        <v>1637</v>
      </c>
    </row>
    <row r="1144" ht="15.75" customHeight="1">
      <c r="A1144" s="1">
        <v>1142.0</v>
      </c>
      <c r="B1144" s="3" t="s">
        <v>1634</v>
      </c>
      <c r="C1144" s="3" t="s">
        <v>1577</v>
      </c>
      <c r="D1144" s="3" t="s">
        <v>457</v>
      </c>
      <c r="E1144" s="3" t="s">
        <v>1635</v>
      </c>
      <c r="F1144" s="3">
        <v>1.0</v>
      </c>
      <c r="G1144" s="3" t="s">
        <v>1638</v>
      </c>
    </row>
    <row r="1145" ht="15.75" customHeight="1">
      <c r="A1145" s="1">
        <v>1143.0</v>
      </c>
      <c r="B1145" s="3" t="s">
        <v>1634</v>
      </c>
      <c r="C1145" s="3" t="s">
        <v>1577</v>
      </c>
      <c r="D1145" s="3" t="s">
        <v>457</v>
      </c>
      <c r="E1145" s="3" t="s">
        <v>1635</v>
      </c>
      <c r="F1145" s="3">
        <v>5.0</v>
      </c>
      <c r="G1145" s="3" t="s">
        <v>1639</v>
      </c>
    </row>
    <row r="1146" ht="15.75" customHeight="1">
      <c r="A1146" s="1">
        <v>1144.0</v>
      </c>
      <c r="B1146" s="3" t="s">
        <v>1634</v>
      </c>
      <c r="C1146" s="3" t="s">
        <v>1577</v>
      </c>
      <c r="D1146" s="3" t="s">
        <v>457</v>
      </c>
      <c r="E1146" s="3" t="s">
        <v>1635</v>
      </c>
      <c r="F1146" s="3">
        <v>1.0</v>
      </c>
      <c r="G1146" s="3" t="s">
        <v>1640</v>
      </c>
    </row>
    <row r="1147" ht="15.75" customHeight="1">
      <c r="A1147" s="1">
        <v>1145.0</v>
      </c>
      <c r="B1147" s="3" t="s">
        <v>410</v>
      </c>
      <c r="C1147" s="3" t="s">
        <v>296</v>
      </c>
      <c r="D1147" s="3" t="s">
        <v>350</v>
      </c>
      <c r="E1147" s="3" t="s">
        <v>411</v>
      </c>
      <c r="F1147" s="3">
        <v>4.0</v>
      </c>
      <c r="G1147" s="3" t="s">
        <v>412</v>
      </c>
    </row>
    <row r="1148" ht="15.75" customHeight="1">
      <c r="A1148" s="1">
        <v>1146.0</v>
      </c>
      <c r="B1148" s="3" t="s">
        <v>410</v>
      </c>
      <c r="C1148" s="3" t="s">
        <v>296</v>
      </c>
      <c r="D1148" s="3" t="s">
        <v>350</v>
      </c>
      <c r="E1148" s="3" t="s">
        <v>411</v>
      </c>
      <c r="F1148" s="3">
        <v>5.0</v>
      </c>
      <c r="G1148" s="3" t="s">
        <v>413</v>
      </c>
    </row>
    <row r="1149" ht="15.75" customHeight="1">
      <c r="A1149" s="1">
        <v>1147.0</v>
      </c>
      <c r="B1149" s="3" t="s">
        <v>410</v>
      </c>
      <c r="C1149" s="3" t="s">
        <v>296</v>
      </c>
      <c r="D1149" s="3" t="s">
        <v>350</v>
      </c>
      <c r="E1149" s="3" t="s">
        <v>411</v>
      </c>
      <c r="F1149" s="3">
        <v>5.0</v>
      </c>
      <c r="G1149" s="3" t="s">
        <v>414</v>
      </c>
    </row>
    <row r="1150" ht="15.75" customHeight="1">
      <c r="A1150" s="1">
        <v>1148.0</v>
      </c>
      <c r="B1150" s="3" t="s">
        <v>410</v>
      </c>
      <c r="C1150" s="3" t="s">
        <v>296</v>
      </c>
      <c r="D1150" s="3" t="s">
        <v>350</v>
      </c>
      <c r="E1150" s="3" t="s">
        <v>411</v>
      </c>
      <c r="F1150" s="3">
        <v>5.0</v>
      </c>
      <c r="G1150" s="3" t="s">
        <v>415</v>
      </c>
    </row>
    <row r="1151" ht="15.75" customHeight="1">
      <c r="A1151" s="1">
        <v>1149.0</v>
      </c>
      <c r="B1151" s="3" t="s">
        <v>1641</v>
      </c>
      <c r="C1151" s="3" t="s">
        <v>1538</v>
      </c>
      <c r="D1151" s="3" t="s">
        <v>1538</v>
      </c>
      <c r="E1151" s="3" t="s">
        <v>1642</v>
      </c>
      <c r="F1151" s="3">
        <v>1.0</v>
      </c>
      <c r="G1151" s="3" t="s">
        <v>1643</v>
      </c>
    </row>
    <row r="1152" ht="15.75" customHeight="1">
      <c r="A1152" s="1">
        <v>1150.0</v>
      </c>
      <c r="B1152" s="3" t="s">
        <v>1641</v>
      </c>
      <c r="C1152" s="3" t="s">
        <v>1538</v>
      </c>
      <c r="D1152" s="3" t="s">
        <v>1538</v>
      </c>
      <c r="E1152" s="3" t="s">
        <v>1642</v>
      </c>
      <c r="F1152" s="3">
        <v>1.0</v>
      </c>
      <c r="G1152" s="3" t="s">
        <v>1644</v>
      </c>
    </row>
    <row r="1153" ht="15.75" customHeight="1">
      <c r="A1153" s="1">
        <v>1151.0</v>
      </c>
      <c r="B1153" s="3" t="s">
        <v>1641</v>
      </c>
      <c r="C1153" s="3" t="s">
        <v>1538</v>
      </c>
      <c r="D1153" s="3" t="s">
        <v>1538</v>
      </c>
      <c r="E1153" s="3" t="s">
        <v>1642</v>
      </c>
      <c r="F1153" s="3">
        <v>1.0</v>
      </c>
      <c r="G1153" s="3" t="s">
        <v>1645</v>
      </c>
    </row>
    <row r="1154" ht="15.75" customHeight="1">
      <c r="A1154" s="1">
        <v>1152.0</v>
      </c>
      <c r="B1154" s="3" t="s">
        <v>1641</v>
      </c>
      <c r="C1154" s="3" t="s">
        <v>1538</v>
      </c>
      <c r="D1154" s="3" t="s">
        <v>1538</v>
      </c>
      <c r="E1154" s="3" t="s">
        <v>1642</v>
      </c>
      <c r="F1154" s="3">
        <v>5.0</v>
      </c>
      <c r="G1154" s="3" t="s">
        <v>1646</v>
      </c>
    </row>
    <row r="1155" ht="15.75" customHeight="1">
      <c r="A1155" s="1">
        <v>1153.0</v>
      </c>
      <c r="B1155" s="3" t="s">
        <v>1641</v>
      </c>
      <c r="C1155" s="3" t="s">
        <v>1538</v>
      </c>
      <c r="D1155" s="3" t="s">
        <v>1538</v>
      </c>
      <c r="E1155" s="3" t="s">
        <v>1642</v>
      </c>
      <c r="F1155" s="3">
        <v>1.0</v>
      </c>
      <c r="G1155" s="3" t="s">
        <v>1647</v>
      </c>
    </row>
    <row r="1156" ht="15.75" customHeight="1">
      <c r="A1156" s="1">
        <v>1154.0</v>
      </c>
      <c r="B1156" s="3" t="s">
        <v>1648</v>
      </c>
      <c r="C1156" s="3" t="s">
        <v>599</v>
      </c>
      <c r="D1156" s="3" t="s">
        <v>457</v>
      </c>
      <c r="E1156" s="3" t="s">
        <v>1649</v>
      </c>
      <c r="F1156" s="3">
        <v>5.0</v>
      </c>
      <c r="G1156" s="3" t="s">
        <v>1650</v>
      </c>
    </row>
    <row r="1157" ht="15.75" customHeight="1">
      <c r="A1157" s="1">
        <v>1155.0</v>
      </c>
      <c r="B1157" s="3" t="s">
        <v>1648</v>
      </c>
      <c r="C1157" s="3" t="s">
        <v>599</v>
      </c>
      <c r="D1157" s="3" t="s">
        <v>457</v>
      </c>
      <c r="E1157" s="3" t="s">
        <v>1649</v>
      </c>
      <c r="F1157" s="3">
        <v>5.0</v>
      </c>
      <c r="G1157" s="3" t="s">
        <v>1651</v>
      </c>
    </row>
    <row r="1158" ht="15.75" customHeight="1">
      <c r="A1158" s="1">
        <v>1156.0</v>
      </c>
      <c r="B1158" s="3" t="s">
        <v>1648</v>
      </c>
      <c r="C1158" s="3" t="s">
        <v>599</v>
      </c>
      <c r="D1158" s="3" t="s">
        <v>457</v>
      </c>
      <c r="E1158" s="3" t="s">
        <v>1649</v>
      </c>
      <c r="F1158" s="3">
        <v>5.0</v>
      </c>
      <c r="G1158" s="3" t="s">
        <v>1652</v>
      </c>
    </row>
    <row r="1159" ht="15.75" customHeight="1">
      <c r="A1159" s="1">
        <v>1157.0</v>
      </c>
      <c r="B1159" s="3" t="s">
        <v>1648</v>
      </c>
      <c r="C1159" s="3" t="s">
        <v>599</v>
      </c>
      <c r="D1159" s="3" t="s">
        <v>457</v>
      </c>
      <c r="E1159" s="3" t="s">
        <v>1649</v>
      </c>
      <c r="F1159" s="3">
        <v>5.0</v>
      </c>
      <c r="G1159" s="3" t="s">
        <v>1653</v>
      </c>
    </row>
    <row r="1160" ht="15.75" customHeight="1">
      <c r="A1160" s="1">
        <v>1158.0</v>
      </c>
      <c r="B1160" s="3" t="s">
        <v>1648</v>
      </c>
      <c r="C1160" s="3" t="s">
        <v>599</v>
      </c>
      <c r="D1160" s="3" t="s">
        <v>457</v>
      </c>
      <c r="E1160" s="3" t="s">
        <v>1649</v>
      </c>
      <c r="F1160" s="3">
        <v>5.0</v>
      </c>
      <c r="G1160" s="3" t="s">
        <v>1654</v>
      </c>
    </row>
    <row r="1161" ht="15.75" customHeight="1">
      <c r="A1161" s="1">
        <v>1159.0</v>
      </c>
      <c r="B1161" s="3" t="s">
        <v>25</v>
      </c>
      <c r="C1161" s="3" t="s">
        <v>10</v>
      </c>
      <c r="D1161" s="3" t="s">
        <v>11</v>
      </c>
      <c r="E1161" s="3" t="s">
        <v>26</v>
      </c>
      <c r="F1161" s="3">
        <v>4.0</v>
      </c>
      <c r="G1161" s="3" t="s">
        <v>27</v>
      </c>
    </row>
    <row r="1162" ht="15.75" customHeight="1">
      <c r="A1162" s="1">
        <v>1160.0</v>
      </c>
      <c r="B1162" s="3" t="s">
        <v>25</v>
      </c>
      <c r="C1162" s="3" t="s">
        <v>10</v>
      </c>
      <c r="D1162" s="3" t="s">
        <v>11</v>
      </c>
      <c r="E1162" s="3" t="s">
        <v>26</v>
      </c>
      <c r="F1162" s="3">
        <v>4.0</v>
      </c>
      <c r="G1162" s="3" t="s">
        <v>28</v>
      </c>
    </row>
    <row r="1163" ht="15.75" customHeight="1">
      <c r="A1163" s="1">
        <v>1161.0</v>
      </c>
      <c r="B1163" s="3" t="s">
        <v>25</v>
      </c>
      <c r="C1163" s="3" t="s">
        <v>10</v>
      </c>
      <c r="D1163" s="3" t="s">
        <v>11</v>
      </c>
      <c r="E1163" s="3" t="s">
        <v>26</v>
      </c>
      <c r="F1163" s="3">
        <v>5.0</v>
      </c>
      <c r="G1163" s="3" t="s">
        <v>29</v>
      </c>
    </row>
    <row r="1164" ht="15.75" customHeight="1">
      <c r="A1164" s="1">
        <v>1162.0</v>
      </c>
      <c r="B1164" s="3" t="s">
        <v>25</v>
      </c>
      <c r="C1164" s="3" t="s">
        <v>10</v>
      </c>
      <c r="D1164" s="3" t="s">
        <v>11</v>
      </c>
      <c r="E1164" s="3" t="s">
        <v>26</v>
      </c>
      <c r="F1164" s="3">
        <v>5.0</v>
      </c>
      <c r="G1164" s="3" t="s">
        <v>30</v>
      </c>
    </row>
    <row r="1165" ht="15.75" customHeight="1">
      <c r="A1165" s="1">
        <v>1163.0</v>
      </c>
      <c r="B1165" s="3" t="s">
        <v>25</v>
      </c>
      <c r="C1165" s="3" t="s">
        <v>10</v>
      </c>
      <c r="D1165" s="3" t="s">
        <v>11</v>
      </c>
      <c r="E1165" s="3" t="s">
        <v>26</v>
      </c>
      <c r="F1165" s="3">
        <v>5.0</v>
      </c>
      <c r="G1165" s="3" t="s">
        <v>31</v>
      </c>
    </row>
    <row r="1166" ht="15.75" customHeight="1">
      <c r="A1166" s="1">
        <v>1164.0</v>
      </c>
      <c r="B1166" s="3" t="s">
        <v>1655</v>
      </c>
      <c r="C1166" s="3" t="s">
        <v>1656</v>
      </c>
      <c r="D1166" s="3" t="s">
        <v>457</v>
      </c>
      <c r="E1166" s="3" t="s">
        <v>1657</v>
      </c>
      <c r="F1166" s="3">
        <v>5.0</v>
      </c>
      <c r="G1166" s="3" t="s">
        <v>1658</v>
      </c>
    </row>
    <row r="1167" ht="15.75" customHeight="1">
      <c r="A1167" s="1">
        <v>1165.0</v>
      </c>
      <c r="B1167" s="3" t="s">
        <v>1655</v>
      </c>
      <c r="C1167" s="3" t="s">
        <v>1656</v>
      </c>
      <c r="D1167" s="3" t="s">
        <v>457</v>
      </c>
      <c r="E1167" s="3" t="s">
        <v>1657</v>
      </c>
      <c r="F1167" s="3">
        <v>5.0</v>
      </c>
      <c r="G1167" s="3" t="s">
        <v>1659</v>
      </c>
    </row>
    <row r="1168" ht="15.75" customHeight="1">
      <c r="A1168" s="1">
        <v>1166.0</v>
      </c>
      <c r="B1168" s="3" t="s">
        <v>1655</v>
      </c>
      <c r="C1168" s="3" t="s">
        <v>1656</v>
      </c>
      <c r="D1168" s="3" t="s">
        <v>457</v>
      </c>
      <c r="E1168" s="3" t="s">
        <v>1657</v>
      </c>
      <c r="F1168" s="3">
        <v>1.0</v>
      </c>
      <c r="G1168" s="3" t="s">
        <v>1660</v>
      </c>
    </row>
    <row r="1169" ht="15.75" customHeight="1">
      <c r="A1169" s="1">
        <v>1167.0</v>
      </c>
      <c r="B1169" s="3" t="s">
        <v>1655</v>
      </c>
      <c r="C1169" s="3" t="s">
        <v>1656</v>
      </c>
      <c r="D1169" s="3" t="s">
        <v>457</v>
      </c>
      <c r="E1169" s="3" t="s">
        <v>1657</v>
      </c>
      <c r="F1169" s="3">
        <v>1.0</v>
      </c>
      <c r="G1169" s="3" t="s">
        <v>1661</v>
      </c>
    </row>
    <row r="1170" ht="15.75" customHeight="1">
      <c r="A1170" s="1">
        <v>1168.0</v>
      </c>
      <c r="B1170" s="3" t="s">
        <v>1655</v>
      </c>
      <c r="C1170" s="3" t="s">
        <v>1656</v>
      </c>
      <c r="D1170" s="3" t="s">
        <v>457</v>
      </c>
      <c r="E1170" s="3" t="s">
        <v>1657</v>
      </c>
      <c r="F1170" s="3">
        <v>1.0</v>
      </c>
      <c r="G1170" s="3" t="s">
        <v>1662</v>
      </c>
    </row>
    <row r="1171" ht="15.75" customHeight="1">
      <c r="A1171" s="1">
        <v>1169.0</v>
      </c>
      <c r="B1171" s="3" t="s">
        <v>1663</v>
      </c>
      <c r="C1171" s="3" t="s">
        <v>456</v>
      </c>
      <c r="D1171" s="3" t="s">
        <v>457</v>
      </c>
      <c r="E1171" s="3" t="s">
        <v>1664</v>
      </c>
      <c r="F1171" s="3">
        <v>5.0</v>
      </c>
      <c r="G1171" s="3" t="s">
        <v>1665</v>
      </c>
    </row>
    <row r="1172" ht="15.75" customHeight="1">
      <c r="A1172" s="1">
        <v>1170.0</v>
      </c>
      <c r="B1172" s="3" t="s">
        <v>1663</v>
      </c>
      <c r="C1172" s="3" t="s">
        <v>456</v>
      </c>
      <c r="D1172" s="3" t="s">
        <v>457</v>
      </c>
      <c r="E1172" s="3" t="s">
        <v>1664</v>
      </c>
      <c r="F1172" s="3">
        <v>5.0</v>
      </c>
      <c r="G1172" s="3" t="s">
        <v>1666</v>
      </c>
    </row>
    <row r="1173" ht="15.75" customHeight="1">
      <c r="A1173" s="1">
        <v>1171.0</v>
      </c>
      <c r="B1173" s="3" t="s">
        <v>1663</v>
      </c>
      <c r="C1173" s="3" t="s">
        <v>456</v>
      </c>
      <c r="D1173" s="3" t="s">
        <v>457</v>
      </c>
      <c r="E1173" s="3" t="s">
        <v>1664</v>
      </c>
      <c r="F1173" s="3">
        <v>5.0</v>
      </c>
      <c r="G1173" s="3" t="s">
        <v>1667</v>
      </c>
    </row>
    <row r="1174" ht="15.75" customHeight="1">
      <c r="A1174" s="1">
        <v>1172.0</v>
      </c>
      <c r="B1174" s="3" t="s">
        <v>1663</v>
      </c>
      <c r="C1174" s="3" t="s">
        <v>456</v>
      </c>
      <c r="D1174" s="3" t="s">
        <v>457</v>
      </c>
      <c r="E1174" s="3" t="s">
        <v>1664</v>
      </c>
      <c r="F1174" s="3">
        <v>5.0</v>
      </c>
      <c r="G1174" s="3" t="s">
        <v>1668</v>
      </c>
    </row>
    <row r="1175" ht="15.75" customHeight="1">
      <c r="A1175" s="1">
        <v>1173.0</v>
      </c>
      <c r="B1175" s="3" t="s">
        <v>1663</v>
      </c>
      <c r="C1175" s="3" t="s">
        <v>456</v>
      </c>
      <c r="D1175" s="3" t="s">
        <v>457</v>
      </c>
      <c r="E1175" s="3" t="s">
        <v>1664</v>
      </c>
      <c r="F1175" s="3">
        <v>5.0</v>
      </c>
      <c r="G1175" s="3" t="s">
        <v>1669</v>
      </c>
    </row>
    <row r="1176" ht="15.75" customHeight="1">
      <c r="A1176" s="1">
        <v>1174.0</v>
      </c>
      <c r="B1176" s="3" t="s">
        <v>1670</v>
      </c>
      <c r="C1176" s="3" t="s">
        <v>599</v>
      </c>
      <c r="D1176" s="3" t="s">
        <v>457</v>
      </c>
      <c r="E1176" s="3" t="s">
        <v>1671</v>
      </c>
      <c r="F1176" s="3">
        <v>5.0</v>
      </c>
      <c r="G1176" s="3" t="s">
        <v>1672</v>
      </c>
    </row>
    <row r="1177" ht="15.75" customHeight="1">
      <c r="A1177" s="1">
        <v>1175.0</v>
      </c>
      <c r="B1177" s="3" t="s">
        <v>1670</v>
      </c>
      <c r="C1177" s="3" t="s">
        <v>599</v>
      </c>
      <c r="D1177" s="3" t="s">
        <v>457</v>
      </c>
      <c r="E1177" s="3" t="s">
        <v>1671</v>
      </c>
      <c r="F1177" s="3">
        <v>5.0</v>
      </c>
      <c r="G1177" s="3" t="s">
        <v>1673</v>
      </c>
    </row>
    <row r="1178" ht="15.75" customHeight="1">
      <c r="A1178" s="1">
        <v>1176.0</v>
      </c>
      <c r="B1178" s="3" t="s">
        <v>1670</v>
      </c>
      <c r="C1178" s="3" t="s">
        <v>599</v>
      </c>
      <c r="D1178" s="3" t="s">
        <v>457</v>
      </c>
      <c r="E1178" s="3" t="s">
        <v>1671</v>
      </c>
      <c r="F1178" s="3">
        <v>4.0</v>
      </c>
      <c r="G1178" s="3" t="s">
        <v>1674</v>
      </c>
    </row>
    <row r="1179" ht="15.75" customHeight="1">
      <c r="A1179" s="1">
        <v>1177.0</v>
      </c>
      <c r="B1179" s="3" t="s">
        <v>1670</v>
      </c>
      <c r="C1179" s="3" t="s">
        <v>599</v>
      </c>
      <c r="D1179" s="3" t="s">
        <v>457</v>
      </c>
      <c r="E1179" s="3" t="s">
        <v>1671</v>
      </c>
      <c r="F1179" s="3">
        <v>1.0</v>
      </c>
      <c r="G1179" s="3" t="s">
        <v>1675</v>
      </c>
    </row>
    <row r="1180" ht="15.75" customHeight="1">
      <c r="A1180" s="1">
        <v>1178.0</v>
      </c>
      <c r="B1180" s="3" t="s">
        <v>1670</v>
      </c>
      <c r="C1180" s="3" t="s">
        <v>599</v>
      </c>
      <c r="D1180" s="3" t="s">
        <v>457</v>
      </c>
      <c r="E1180" s="3" t="s">
        <v>1671</v>
      </c>
      <c r="F1180" s="3">
        <v>1.0</v>
      </c>
      <c r="G1180" s="3" t="s">
        <v>1676</v>
      </c>
    </row>
    <row r="1181" ht="15.75" customHeight="1">
      <c r="A1181" s="1">
        <v>1179.0</v>
      </c>
      <c r="B1181" s="3" t="s">
        <v>1677</v>
      </c>
      <c r="C1181" s="3" t="s">
        <v>684</v>
      </c>
      <c r="D1181" s="3" t="s">
        <v>457</v>
      </c>
      <c r="E1181" s="3" t="s">
        <v>685</v>
      </c>
      <c r="F1181" s="3">
        <v>5.0</v>
      </c>
      <c r="G1181" s="3" t="s">
        <v>1678</v>
      </c>
    </row>
    <row r="1182" ht="15.75" customHeight="1">
      <c r="A1182" s="1">
        <v>1180.0</v>
      </c>
      <c r="B1182" s="3" t="s">
        <v>1677</v>
      </c>
      <c r="C1182" s="3" t="s">
        <v>684</v>
      </c>
      <c r="D1182" s="3" t="s">
        <v>457</v>
      </c>
      <c r="E1182" s="3" t="s">
        <v>685</v>
      </c>
      <c r="F1182" s="3">
        <v>1.0</v>
      </c>
      <c r="G1182" s="3" t="s">
        <v>1679</v>
      </c>
    </row>
    <row r="1183" ht="15.75" customHeight="1">
      <c r="A1183" s="1">
        <v>1181.0</v>
      </c>
      <c r="B1183" s="3" t="s">
        <v>1677</v>
      </c>
      <c r="C1183" s="3" t="s">
        <v>684</v>
      </c>
      <c r="D1183" s="3" t="s">
        <v>457</v>
      </c>
      <c r="E1183" s="3" t="s">
        <v>685</v>
      </c>
      <c r="F1183" s="3">
        <v>1.0</v>
      </c>
      <c r="G1183" s="3" t="s">
        <v>1680</v>
      </c>
    </row>
    <row r="1184" ht="15.75" customHeight="1">
      <c r="A1184" s="1">
        <v>1182.0</v>
      </c>
      <c r="B1184" s="3" t="s">
        <v>1677</v>
      </c>
      <c r="C1184" s="3" t="s">
        <v>684</v>
      </c>
      <c r="D1184" s="3" t="s">
        <v>457</v>
      </c>
      <c r="E1184" s="3" t="s">
        <v>685</v>
      </c>
      <c r="F1184" s="3">
        <v>5.0</v>
      </c>
      <c r="G1184" s="3" t="s">
        <v>1681</v>
      </c>
    </row>
    <row r="1185" ht="15.75" customHeight="1">
      <c r="A1185" s="1">
        <v>1183.0</v>
      </c>
      <c r="B1185" s="3" t="s">
        <v>278</v>
      </c>
      <c r="C1185" s="3" t="s">
        <v>279</v>
      </c>
      <c r="D1185" s="3" t="s">
        <v>280</v>
      </c>
      <c r="E1185" s="3" t="s">
        <v>281</v>
      </c>
      <c r="F1185" s="3">
        <v>1.0</v>
      </c>
      <c r="G1185" s="3" t="s">
        <v>282</v>
      </c>
    </row>
    <row r="1186" ht="15.75" customHeight="1">
      <c r="A1186" s="1">
        <v>1184.0</v>
      </c>
      <c r="B1186" s="3" t="s">
        <v>278</v>
      </c>
      <c r="C1186" s="3" t="s">
        <v>279</v>
      </c>
      <c r="D1186" s="3" t="s">
        <v>280</v>
      </c>
      <c r="E1186" s="3" t="s">
        <v>281</v>
      </c>
      <c r="F1186" s="3">
        <v>5.0</v>
      </c>
      <c r="G1186" s="3" t="s">
        <v>283</v>
      </c>
    </row>
    <row r="1187" ht="15.75" customHeight="1">
      <c r="A1187" s="1">
        <v>1185.0</v>
      </c>
      <c r="B1187" s="3" t="s">
        <v>278</v>
      </c>
      <c r="C1187" s="3" t="s">
        <v>279</v>
      </c>
      <c r="D1187" s="3" t="s">
        <v>280</v>
      </c>
      <c r="E1187" s="3" t="s">
        <v>281</v>
      </c>
      <c r="F1187" s="3">
        <v>1.0</v>
      </c>
      <c r="G1187" s="3" t="s">
        <v>284</v>
      </c>
    </row>
    <row r="1188" ht="15.75" customHeight="1">
      <c r="A1188" s="1">
        <v>1186.0</v>
      </c>
      <c r="B1188" s="3" t="s">
        <v>278</v>
      </c>
      <c r="C1188" s="3" t="s">
        <v>279</v>
      </c>
      <c r="D1188" s="3" t="s">
        <v>280</v>
      </c>
      <c r="E1188" s="3" t="s">
        <v>281</v>
      </c>
      <c r="F1188" s="3">
        <v>5.0</v>
      </c>
      <c r="G1188" s="3" t="s">
        <v>285</v>
      </c>
    </row>
    <row r="1189" ht="15.75" customHeight="1">
      <c r="A1189" s="1">
        <v>1187.0</v>
      </c>
      <c r="B1189" s="3" t="s">
        <v>278</v>
      </c>
      <c r="C1189" s="3" t="s">
        <v>279</v>
      </c>
      <c r="D1189" s="3" t="s">
        <v>280</v>
      </c>
      <c r="E1189" s="3" t="s">
        <v>281</v>
      </c>
      <c r="F1189" s="3">
        <v>1.0</v>
      </c>
      <c r="G1189" s="3" t="s">
        <v>286</v>
      </c>
    </row>
    <row r="1190" ht="15.75" customHeight="1">
      <c r="A1190" s="1">
        <v>1188.0</v>
      </c>
      <c r="B1190" s="3" t="s">
        <v>1682</v>
      </c>
      <c r="C1190" s="3" t="s">
        <v>1683</v>
      </c>
      <c r="D1190" s="3" t="s">
        <v>457</v>
      </c>
      <c r="E1190" s="3" t="s">
        <v>1684</v>
      </c>
      <c r="F1190" s="3">
        <v>2.0</v>
      </c>
      <c r="G1190" s="3" t="s">
        <v>1685</v>
      </c>
    </row>
    <row r="1191" ht="15.75" customHeight="1">
      <c r="A1191" s="1">
        <v>1189.0</v>
      </c>
      <c r="B1191" s="3" t="s">
        <v>1682</v>
      </c>
      <c r="C1191" s="3" t="s">
        <v>1683</v>
      </c>
      <c r="D1191" s="3" t="s">
        <v>457</v>
      </c>
      <c r="E1191" s="3" t="s">
        <v>1684</v>
      </c>
      <c r="F1191" s="3">
        <v>1.0</v>
      </c>
      <c r="G1191" s="3" t="s">
        <v>1686</v>
      </c>
    </row>
    <row r="1192" ht="15.75" customHeight="1">
      <c r="A1192" s="1">
        <v>1190.0</v>
      </c>
      <c r="B1192" s="3" t="s">
        <v>1682</v>
      </c>
      <c r="C1192" s="3" t="s">
        <v>1683</v>
      </c>
      <c r="D1192" s="3" t="s">
        <v>457</v>
      </c>
      <c r="E1192" s="3" t="s">
        <v>1684</v>
      </c>
      <c r="F1192" s="3">
        <v>2.0</v>
      </c>
      <c r="G1192" s="3" t="s">
        <v>1687</v>
      </c>
    </row>
    <row r="1193" ht="15.75" customHeight="1">
      <c r="A1193" s="1">
        <v>1191.0</v>
      </c>
      <c r="B1193" s="3" t="s">
        <v>1682</v>
      </c>
      <c r="C1193" s="3" t="s">
        <v>1683</v>
      </c>
      <c r="D1193" s="3" t="s">
        <v>457</v>
      </c>
      <c r="E1193" s="3" t="s">
        <v>1684</v>
      </c>
      <c r="F1193" s="3">
        <v>5.0</v>
      </c>
      <c r="G1193" s="3" t="s">
        <v>1688</v>
      </c>
    </row>
    <row r="1194" ht="15.75" customHeight="1">
      <c r="A1194" s="1">
        <v>1192.0</v>
      </c>
      <c r="B1194" s="3" t="s">
        <v>1682</v>
      </c>
      <c r="C1194" s="3" t="s">
        <v>1683</v>
      </c>
      <c r="D1194" s="3" t="s">
        <v>457</v>
      </c>
      <c r="E1194" s="3" t="s">
        <v>1684</v>
      </c>
      <c r="F1194" s="3">
        <v>1.0</v>
      </c>
      <c r="G1194" s="3" t="s">
        <v>1689</v>
      </c>
    </row>
    <row r="1195" ht="15.75" customHeight="1">
      <c r="A1195" s="1">
        <v>1193.0</v>
      </c>
      <c r="B1195" s="3" t="s">
        <v>1690</v>
      </c>
      <c r="C1195" s="3" t="s">
        <v>296</v>
      </c>
      <c r="D1195" s="3" t="s">
        <v>297</v>
      </c>
      <c r="E1195" s="3" t="s">
        <v>1691</v>
      </c>
      <c r="F1195" s="3">
        <v>3.0</v>
      </c>
      <c r="G1195" s="3" t="s">
        <v>1692</v>
      </c>
    </row>
    <row r="1196" ht="15.75" customHeight="1">
      <c r="A1196" s="1">
        <v>1194.0</v>
      </c>
      <c r="B1196" s="3" t="s">
        <v>1690</v>
      </c>
      <c r="C1196" s="3" t="s">
        <v>296</v>
      </c>
      <c r="D1196" s="3" t="s">
        <v>297</v>
      </c>
      <c r="E1196" s="3" t="s">
        <v>1691</v>
      </c>
      <c r="F1196" s="3">
        <v>4.0</v>
      </c>
      <c r="G1196" s="3" t="s">
        <v>1693</v>
      </c>
    </row>
    <row r="1197" ht="15.75" customHeight="1">
      <c r="A1197" s="1">
        <v>1195.0</v>
      </c>
      <c r="B1197" s="3" t="s">
        <v>1694</v>
      </c>
      <c r="C1197" s="3" t="s">
        <v>684</v>
      </c>
      <c r="D1197" s="3" t="s">
        <v>457</v>
      </c>
      <c r="E1197" s="3" t="s">
        <v>1695</v>
      </c>
      <c r="F1197" s="3">
        <v>5.0</v>
      </c>
      <c r="G1197" s="3" t="s">
        <v>1696</v>
      </c>
    </row>
    <row r="1198" ht="15.75" customHeight="1">
      <c r="A1198" s="1">
        <v>1196.0</v>
      </c>
      <c r="B1198" s="3" t="s">
        <v>1694</v>
      </c>
      <c r="C1198" s="3" t="s">
        <v>684</v>
      </c>
      <c r="D1198" s="3" t="s">
        <v>457</v>
      </c>
      <c r="E1198" s="3" t="s">
        <v>1695</v>
      </c>
      <c r="F1198" s="3">
        <v>5.0</v>
      </c>
      <c r="G1198" s="3" t="s">
        <v>1697</v>
      </c>
    </row>
    <row r="1199" ht="15.75" customHeight="1">
      <c r="A1199" s="1">
        <v>1197.0</v>
      </c>
      <c r="B1199" s="3" t="s">
        <v>1694</v>
      </c>
      <c r="C1199" s="3" t="s">
        <v>684</v>
      </c>
      <c r="D1199" s="3" t="s">
        <v>457</v>
      </c>
      <c r="E1199" s="3" t="s">
        <v>1695</v>
      </c>
      <c r="F1199" s="3">
        <v>5.0</v>
      </c>
      <c r="G1199" s="3" t="s">
        <v>1698</v>
      </c>
    </row>
    <row r="1200" ht="15.75" customHeight="1">
      <c r="A1200" s="1">
        <v>1198.0</v>
      </c>
      <c r="B1200" s="3" t="s">
        <v>1694</v>
      </c>
      <c r="C1200" s="3" t="s">
        <v>684</v>
      </c>
      <c r="D1200" s="3" t="s">
        <v>457</v>
      </c>
      <c r="E1200" s="3" t="s">
        <v>1695</v>
      </c>
      <c r="F1200" s="3">
        <v>5.0</v>
      </c>
      <c r="G1200" s="3" t="s">
        <v>1699</v>
      </c>
    </row>
    <row r="1201" ht="15.75" customHeight="1">
      <c r="A1201" s="1">
        <v>1199.0</v>
      </c>
      <c r="B1201" s="3" t="s">
        <v>1694</v>
      </c>
      <c r="C1201" s="3" t="s">
        <v>684</v>
      </c>
      <c r="D1201" s="3" t="s">
        <v>457</v>
      </c>
      <c r="E1201" s="3" t="s">
        <v>1695</v>
      </c>
      <c r="F1201" s="3">
        <v>5.0</v>
      </c>
      <c r="G1201" s="3" t="s">
        <v>1700</v>
      </c>
    </row>
    <row r="1202" ht="15.75" customHeight="1">
      <c r="A1202" s="1">
        <v>1200.0</v>
      </c>
      <c r="B1202" s="3" t="s">
        <v>1701</v>
      </c>
      <c r="C1202" s="3" t="s">
        <v>1585</v>
      </c>
      <c r="D1202" s="3" t="s">
        <v>457</v>
      </c>
      <c r="E1202" s="3" t="s">
        <v>1702</v>
      </c>
      <c r="F1202" s="3">
        <v>5.0</v>
      </c>
      <c r="G1202" s="3" t="s">
        <v>1703</v>
      </c>
    </row>
    <row r="1203" ht="15.75" customHeight="1">
      <c r="A1203" s="1">
        <v>1201.0</v>
      </c>
      <c r="B1203" s="3" t="s">
        <v>1701</v>
      </c>
      <c r="C1203" s="3" t="s">
        <v>1585</v>
      </c>
      <c r="D1203" s="3" t="s">
        <v>457</v>
      </c>
      <c r="E1203" s="3" t="s">
        <v>1702</v>
      </c>
      <c r="F1203" s="3">
        <v>1.0</v>
      </c>
      <c r="G1203" s="3" t="s">
        <v>1704</v>
      </c>
    </row>
    <row r="1204" ht="15.75" customHeight="1">
      <c r="A1204" s="1">
        <v>1202.0</v>
      </c>
      <c r="B1204" s="3" t="s">
        <v>1701</v>
      </c>
      <c r="C1204" s="3" t="s">
        <v>1585</v>
      </c>
      <c r="D1204" s="3" t="s">
        <v>457</v>
      </c>
      <c r="E1204" s="3" t="s">
        <v>1702</v>
      </c>
      <c r="F1204" s="3">
        <v>1.0</v>
      </c>
      <c r="G1204" s="3" t="s">
        <v>1705</v>
      </c>
    </row>
    <row r="1205" ht="15.75" customHeight="1">
      <c r="A1205" s="1">
        <v>1203.0</v>
      </c>
      <c r="B1205" s="3" t="s">
        <v>1701</v>
      </c>
      <c r="C1205" s="3" t="s">
        <v>1585</v>
      </c>
      <c r="D1205" s="3" t="s">
        <v>457</v>
      </c>
      <c r="E1205" s="3" t="s">
        <v>1702</v>
      </c>
      <c r="F1205" s="3">
        <v>1.0</v>
      </c>
      <c r="G1205" s="3" t="s">
        <v>1706</v>
      </c>
    </row>
    <row r="1206" ht="15.75" customHeight="1">
      <c r="A1206" s="1">
        <v>1204.0</v>
      </c>
      <c r="B1206" s="3" t="s">
        <v>1701</v>
      </c>
      <c r="C1206" s="3" t="s">
        <v>1585</v>
      </c>
      <c r="D1206" s="3" t="s">
        <v>457</v>
      </c>
      <c r="E1206" s="3" t="s">
        <v>1702</v>
      </c>
      <c r="F1206" s="3">
        <v>4.0</v>
      </c>
      <c r="G1206" s="3" t="s">
        <v>1707</v>
      </c>
    </row>
    <row r="1207" ht="15.75" customHeight="1">
      <c r="A1207" s="1">
        <v>1205.0</v>
      </c>
      <c r="B1207" s="3" t="s">
        <v>9</v>
      </c>
      <c r="C1207" s="3" t="s">
        <v>10</v>
      </c>
      <c r="D1207" s="3" t="s">
        <v>11</v>
      </c>
      <c r="E1207" s="3" t="s">
        <v>12</v>
      </c>
      <c r="F1207" s="3">
        <v>5.0</v>
      </c>
      <c r="G1207" s="3" t="s">
        <v>13</v>
      </c>
    </row>
    <row r="1208" ht="15.75" customHeight="1">
      <c r="A1208" s="1">
        <v>1206.0</v>
      </c>
      <c r="B1208" s="3" t="s">
        <v>9</v>
      </c>
      <c r="C1208" s="3" t="s">
        <v>10</v>
      </c>
      <c r="D1208" s="3" t="s">
        <v>11</v>
      </c>
      <c r="E1208" s="3" t="s">
        <v>12</v>
      </c>
      <c r="F1208" s="3">
        <v>5.0</v>
      </c>
      <c r="G1208" s="3" t="s">
        <v>14</v>
      </c>
    </row>
    <row r="1209" ht="15.75" customHeight="1">
      <c r="A1209" s="1">
        <v>1207.0</v>
      </c>
      <c r="B1209" s="3" t="s">
        <v>9</v>
      </c>
      <c r="C1209" s="3" t="s">
        <v>10</v>
      </c>
      <c r="D1209" s="3" t="s">
        <v>11</v>
      </c>
      <c r="E1209" s="3" t="s">
        <v>12</v>
      </c>
      <c r="F1209" s="3">
        <v>5.0</v>
      </c>
      <c r="G1209" s="3" t="s">
        <v>15</v>
      </c>
    </row>
    <row r="1210" ht="15.75" customHeight="1">
      <c r="A1210" s="1">
        <v>1208.0</v>
      </c>
      <c r="B1210" s="3" t="s">
        <v>9</v>
      </c>
      <c r="C1210" s="3" t="s">
        <v>10</v>
      </c>
      <c r="D1210" s="3" t="s">
        <v>11</v>
      </c>
      <c r="E1210" s="3" t="s">
        <v>12</v>
      </c>
      <c r="F1210" s="3">
        <v>5.0</v>
      </c>
      <c r="G1210" s="3" t="s">
        <v>16</v>
      </c>
    </row>
    <row r="1211" ht="15.75" customHeight="1">
      <c r="A1211" s="1">
        <v>1209.0</v>
      </c>
      <c r="B1211" s="3" t="s">
        <v>9</v>
      </c>
      <c r="C1211" s="3" t="s">
        <v>10</v>
      </c>
      <c r="D1211" s="3" t="s">
        <v>11</v>
      </c>
      <c r="E1211" s="3" t="s">
        <v>12</v>
      </c>
      <c r="F1211" s="3">
        <v>5.0</v>
      </c>
      <c r="G1211" s="3" t="s">
        <v>17</v>
      </c>
    </row>
    <row r="1212" ht="15.75" customHeight="1">
      <c r="A1212" s="1">
        <v>1210.0</v>
      </c>
      <c r="B1212" s="3" t="s">
        <v>18</v>
      </c>
      <c r="C1212" s="3" t="s">
        <v>10</v>
      </c>
      <c r="D1212" s="3" t="s">
        <v>11</v>
      </c>
      <c r="E1212" s="3" t="s">
        <v>19</v>
      </c>
      <c r="F1212" s="3">
        <v>1.0</v>
      </c>
      <c r="G1212" s="3" t="s">
        <v>20</v>
      </c>
    </row>
    <row r="1213" ht="15.75" customHeight="1">
      <c r="A1213" s="1">
        <v>1211.0</v>
      </c>
      <c r="B1213" s="3" t="s">
        <v>18</v>
      </c>
      <c r="C1213" s="3" t="s">
        <v>10</v>
      </c>
      <c r="D1213" s="3" t="s">
        <v>11</v>
      </c>
      <c r="E1213" s="3" t="s">
        <v>19</v>
      </c>
      <c r="F1213" s="3">
        <v>1.0</v>
      </c>
      <c r="G1213" s="3" t="s">
        <v>21</v>
      </c>
    </row>
    <row r="1214" ht="15.75" customHeight="1">
      <c r="A1214" s="1">
        <v>1212.0</v>
      </c>
      <c r="B1214" s="3" t="s">
        <v>18</v>
      </c>
      <c r="C1214" s="3" t="s">
        <v>10</v>
      </c>
      <c r="D1214" s="3" t="s">
        <v>11</v>
      </c>
      <c r="E1214" s="3" t="s">
        <v>19</v>
      </c>
      <c r="F1214" s="3">
        <v>1.0</v>
      </c>
      <c r="G1214" s="3" t="s">
        <v>22</v>
      </c>
    </row>
    <row r="1215" ht="15.75" customHeight="1">
      <c r="A1215" s="1">
        <v>1213.0</v>
      </c>
      <c r="B1215" s="3" t="s">
        <v>18</v>
      </c>
      <c r="C1215" s="3" t="s">
        <v>10</v>
      </c>
      <c r="D1215" s="3" t="s">
        <v>11</v>
      </c>
      <c r="E1215" s="3" t="s">
        <v>19</v>
      </c>
      <c r="F1215" s="3">
        <v>1.0</v>
      </c>
      <c r="G1215" s="3" t="s">
        <v>23</v>
      </c>
    </row>
    <row r="1216" ht="15.75" customHeight="1">
      <c r="A1216" s="1">
        <v>1214.0</v>
      </c>
      <c r="B1216" s="3" t="s">
        <v>18</v>
      </c>
      <c r="C1216" s="3" t="s">
        <v>10</v>
      </c>
      <c r="D1216" s="3" t="s">
        <v>11</v>
      </c>
      <c r="E1216" s="3" t="s">
        <v>19</v>
      </c>
      <c r="F1216" s="3">
        <v>1.0</v>
      </c>
      <c r="G1216" s="3" t="s">
        <v>24</v>
      </c>
    </row>
    <row r="1217" ht="15.75" customHeight="1">
      <c r="A1217" s="1">
        <v>1215.0</v>
      </c>
      <c r="B1217" s="3" t="s">
        <v>25</v>
      </c>
      <c r="C1217" s="3" t="s">
        <v>10</v>
      </c>
      <c r="D1217" s="3" t="s">
        <v>11</v>
      </c>
      <c r="E1217" s="3" t="s">
        <v>26</v>
      </c>
      <c r="F1217" s="3">
        <v>4.0</v>
      </c>
      <c r="G1217" s="3" t="s">
        <v>27</v>
      </c>
    </row>
    <row r="1218" ht="15.75" customHeight="1">
      <c r="A1218" s="1">
        <v>1216.0</v>
      </c>
      <c r="B1218" s="3" t="s">
        <v>25</v>
      </c>
      <c r="C1218" s="3" t="s">
        <v>10</v>
      </c>
      <c r="D1218" s="3" t="s">
        <v>11</v>
      </c>
      <c r="E1218" s="3" t="s">
        <v>26</v>
      </c>
      <c r="F1218" s="3">
        <v>4.0</v>
      </c>
      <c r="G1218" s="3" t="s">
        <v>28</v>
      </c>
    </row>
    <row r="1219" ht="15.75" customHeight="1">
      <c r="A1219" s="1">
        <v>1217.0</v>
      </c>
      <c r="B1219" s="3" t="s">
        <v>25</v>
      </c>
      <c r="C1219" s="3" t="s">
        <v>10</v>
      </c>
      <c r="D1219" s="3" t="s">
        <v>11</v>
      </c>
      <c r="E1219" s="3" t="s">
        <v>26</v>
      </c>
      <c r="F1219" s="3">
        <v>5.0</v>
      </c>
      <c r="G1219" s="3" t="s">
        <v>29</v>
      </c>
    </row>
    <row r="1220" ht="15.75" customHeight="1">
      <c r="A1220" s="1">
        <v>1218.0</v>
      </c>
      <c r="B1220" s="3" t="s">
        <v>25</v>
      </c>
      <c r="C1220" s="3" t="s">
        <v>10</v>
      </c>
      <c r="D1220" s="3" t="s">
        <v>11</v>
      </c>
      <c r="E1220" s="3" t="s">
        <v>26</v>
      </c>
      <c r="F1220" s="3">
        <v>5.0</v>
      </c>
      <c r="G1220" s="3" t="s">
        <v>30</v>
      </c>
    </row>
    <row r="1221" ht="15.75" customHeight="1">
      <c r="A1221" s="1">
        <v>1219.0</v>
      </c>
      <c r="B1221" s="3" t="s">
        <v>25</v>
      </c>
      <c r="C1221" s="3" t="s">
        <v>10</v>
      </c>
      <c r="D1221" s="3" t="s">
        <v>11</v>
      </c>
      <c r="E1221" s="3" t="s">
        <v>26</v>
      </c>
      <c r="F1221" s="3">
        <v>5.0</v>
      </c>
      <c r="G1221" s="3" t="s">
        <v>31</v>
      </c>
    </row>
    <row r="1222" ht="15.75" customHeight="1">
      <c r="A1222" s="1">
        <v>1220.0</v>
      </c>
      <c r="B1222" s="3" t="s">
        <v>32</v>
      </c>
      <c r="C1222" s="3" t="s">
        <v>10</v>
      </c>
      <c r="D1222" s="3" t="s">
        <v>11</v>
      </c>
      <c r="E1222" s="3" t="s">
        <v>33</v>
      </c>
      <c r="F1222" s="3">
        <v>5.0</v>
      </c>
      <c r="G1222" s="3" t="s">
        <v>34</v>
      </c>
    </row>
    <row r="1223" ht="15.75" customHeight="1">
      <c r="A1223" s="1">
        <v>1221.0</v>
      </c>
      <c r="B1223" s="3" t="s">
        <v>32</v>
      </c>
      <c r="C1223" s="3" t="s">
        <v>10</v>
      </c>
      <c r="D1223" s="3" t="s">
        <v>11</v>
      </c>
      <c r="E1223" s="3" t="s">
        <v>33</v>
      </c>
      <c r="F1223" s="3">
        <v>1.0</v>
      </c>
      <c r="G1223" s="3" t="s">
        <v>35</v>
      </c>
    </row>
    <row r="1224" ht="15.75" customHeight="1">
      <c r="A1224" s="1">
        <v>1222.0</v>
      </c>
      <c r="B1224" s="3" t="s">
        <v>32</v>
      </c>
      <c r="C1224" s="3" t="s">
        <v>10</v>
      </c>
      <c r="D1224" s="3" t="s">
        <v>11</v>
      </c>
      <c r="E1224" s="3" t="s">
        <v>33</v>
      </c>
      <c r="F1224" s="3">
        <v>1.0</v>
      </c>
      <c r="G1224" s="3" t="s">
        <v>36</v>
      </c>
    </row>
    <row r="1225" ht="15.75" customHeight="1">
      <c r="A1225" s="1">
        <v>1223.0</v>
      </c>
      <c r="B1225" s="3" t="s">
        <v>32</v>
      </c>
      <c r="C1225" s="3" t="s">
        <v>10</v>
      </c>
      <c r="D1225" s="3" t="s">
        <v>11</v>
      </c>
      <c r="E1225" s="3" t="s">
        <v>33</v>
      </c>
      <c r="F1225" s="3">
        <v>1.0</v>
      </c>
      <c r="G1225" s="3" t="s">
        <v>37</v>
      </c>
    </row>
    <row r="1226" ht="15.75" customHeight="1">
      <c r="A1226" s="1">
        <v>1224.0</v>
      </c>
      <c r="B1226" s="3" t="s">
        <v>38</v>
      </c>
      <c r="C1226" s="3" t="s">
        <v>10</v>
      </c>
      <c r="D1226" s="3" t="s">
        <v>11</v>
      </c>
      <c r="E1226" s="3" t="s">
        <v>39</v>
      </c>
      <c r="F1226" s="3">
        <v>5.0</v>
      </c>
      <c r="G1226" s="3" t="s">
        <v>40</v>
      </c>
    </row>
    <row r="1227" ht="15.75" customHeight="1">
      <c r="A1227" s="1">
        <v>1225.0</v>
      </c>
      <c r="B1227" s="3" t="s">
        <v>38</v>
      </c>
      <c r="C1227" s="3" t="s">
        <v>10</v>
      </c>
      <c r="D1227" s="3" t="s">
        <v>11</v>
      </c>
      <c r="E1227" s="3" t="s">
        <v>39</v>
      </c>
      <c r="F1227" s="3">
        <v>5.0</v>
      </c>
      <c r="G1227" s="3" t="s">
        <v>41</v>
      </c>
    </row>
    <row r="1228" ht="15.75" customHeight="1">
      <c r="A1228" s="1">
        <v>1226.0</v>
      </c>
      <c r="B1228" s="3" t="s">
        <v>38</v>
      </c>
      <c r="C1228" s="3" t="s">
        <v>10</v>
      </c>
      <c r="D1228" s="3" t="s">
        <v>11</v>
      </c>
      <c r="E1228" s="3" t="s">
        <v>39</v>
      </c>
      <c r="F1228" s="3">
        <v>5.0</v>
      </c>
      <c r="G1228" s="3" t="s">
        <v>42</v>
      </c>
    </row>
    <row r="1229" ht="15.75" customHeight="1">
      <c r="A1229" s="1">
        <v>1227.0</v>
      </c>
      <c r="B1229" s="3" t="s">
        <v>38</v>
      </c>
      <c r="C1229" s="3" t="s">
        <v>10</v>
      </c>
      <c r="D1229" s="3" t="s">
        <v>11</v>
      </c>
      <c r="E1229" s="3" t="s">
        <v>39</v>
      </c>
      <c r="F1229" s="3">
        <v>5.0</v>
      </c>
      <c r="G1229" s="3" t="s">
        <v>43</v>
      </c>
    </row>
    <row r="1230" ht="15.75" customHeight="1">
      <c r="A1230" s="1">
        <v>1228.0</v>
      </c>
      <c r="B1230" s="3" t="s">
        <v>38</v>
      </c>
      <c r="C1230" s="3" t="s">
        <v>10</v>
      </c>
      <c r="D1230" s="3" t="s">
        <v>11</v>
      </c>
      <c r="E1230" s="3" t="s">
        <v>39</v>
      </c>
      <c r="F1230" s="3">
        <v>5.0</v>
      </c>
      <c r="G1230" s="3" t="s">
        <v>44</v>
      </c>
    </row>
    <row r="1231" ht="15.75" customHeight="1">
      <c r="A1231" s="1">
        <v>1229.0</v>
      </c>
      <c r="B1231" s="3" t="s">
        <v>45</v>
      </c>
      <c r="C1231" s="3" t="s">
        <v>10</v>
      </c>
      <c r="D1231" s="3" t="s">
        <v>11</v>
      </c>
      <c r="E1231" s="3" t="s">
        <v>46</v>
      </c>
      <c r="F1231" s="3">
        <v>5.0</v>
      </c>
      <c r="G1231" s="3" t="s">
        <v>47</v>
      </c>
    </row>
    <row r="1232" ht="15.75" customHeight="1">
      <c r="A1232" s="1">
        <v>1230.0</v>
      </c>
      <c r="B1232" s="3" t="s">
        <v>48</v>
      </c>
      <c r="C1232" s="3" t="s">
        <v>10</v>
      </c>
      <c r="D1232" s="3" t="s">
        <v>11</v>
      </c>
      <c r="E1232" s="3" t="s">
        <v>49</v>
      </c>
      <c r="F1232" s="3">
        <v>5.0</v>
      </c>
      <c r="G1232" s="3" t="s">
        <v>50</v>
      </c>
    </row>
    <row r="1233" ht="15.75" customHeight="1">
      <c r="A1233" s="1">
        <v>1231.0</v>
      </c>
      <c r="B1233" s="3" t="s">
        <v>48</v>
      </c>
      <c r="C1233" s="3" t="s">
        <v>10</v>
      </c>
      <c r="D1233" s="3" t="s">
        <v>11</v>
      </c>
      <c r="E1233" s="3" t="s">
        <v>49</v>
      </c>
      <c r="F1233" s="3">
        <v>5.0</v>
      </c>
      <c r="G1233" s="3" t="s">
        <v>51</v>
      </c>
    </row>
    <row r="1234" ht="15.75" customHeight="1">
      <c r="A1234" s="1">
        <v>1232.0</v>
      </c>
      <c r="B1234" s="3" t="s">
        <v>48</v>
      </c>
      <c r="C1234" s="3" t="s">
        <v>10</v>
      </c>
      <c r="D1234" s="3" t="s">
        <v>11</v>
      </c>
      <c r="E1234" s="3" t="s">
        <v>49</v>
      </c>
      <c r="F1234" s="3">
        <v>5.0</v>
      </c>
      <c r="G1234" s="3" t="s">
        <v>52</v>
      </c>
    </row>
    <row r="1235" ht="15.75" customHeight="1">
      <c r="A1235" s="1">
        <v>1233.0</v>
      </c>
      <c r="B1235" s="3" t="s">
        <v>48</v>
      </c>
      <c r="C1235" s="3" t="s">
        <v>10</v>
      </c>
      <c r="D1235" s="3" t="s">
        <v>11</v>
      </c>
      <c r="E1235" s="3" t="s">
        <v>49</v>
      </c>
      <c r="F1235" s="3">
        <v>5.0</v>
      </c>
      <c r="G1235" s="3" t="s">
        <v>53</v>
      </c>
    </row>
    <row r="1236" ht="15.75" customHeight="1">
      <c r="A1236" s="1">
        <v>1234.0</v>
      </c>
      <c r="B1236" s="3" t="s">
        <v>48</v>
      </c>
      <c r="C1236" s="3" t="s">
        <v>10</v>
      </c>
      <c r="D1236" s="3" t="s">
        <v>11</v>
      </c>
      <c r="E1236" s="3" t="s">
        <v>49</v>
      </c>
      <c r="F1236" s="3">
        <v>5.0</v>
      </c>
      <c r="G1236" s="3" t="s">
        <v>54</v>
      </c>
    </row>
    <row r="1237" ht="15.75" customHeight="1">
      <c r="A1237" s="1">
        <v>1235.0</v>
      </c>
      <c r="B1237" s="3" t="s">
        <v>55</v>
      </c>
      <c r="C1237" s="3" t="s">
        <v>56</v>
      </c>
      <c r="D1237" s="3" t="s">
        <v>11</v>
      </c>
      <c r="E1237" s="3" t="s">
        <v>57</v>
      </c>
      <c r="F1237" s="3">
        <v>5.0</v>
      </c>
      <c r="G1237" s="3" t="s">
        <v>58</v>
      </c>
    </row>
    <row r="1238" ht="15.75" customHeight="1">
      <c r="A1238" s="1">
        <v>1236.0</v>
      </c>
      <c r="B1238" s="3" t="s">
        <v>59</v>
      </c>
      <c r="C1238" s="3" t="s">
        <v>10</v>
      </c>
      <c r="D1238" s="3" t="s">
        <v>11</v>
      </c>
      <c r="E1238" s="3" t="s">
        <v>60</v>
      </c>
      <c r="F1238" s="3">
        <v>5.0</v>
      </c>
      <c r="G1238" s="3" t="s">
        <v>61</v>
      </c>
    </row>
    <row r="1239" ht="15.75" customHeight="1">
      <c r="A1239" s="1">
        <v>1237.0</v>
      </c>
      <c r="B1239" s="3" t="s">
        <v>59</v>
      </c>
      <c r="C1239" s="3" t="s">
        <v>10</v>
      </c>
      <c r="D1239" s="3" t="s">
        <v>11</v>
      </c>
      <c r="E1239" s="3" t="s">
        <v>60</v>
      </c>
      <c r="F1239" s="3">
        <v>5.0</v>
      </c>
      <c r="G1239" s="3" t="s">
        <v>62</v>
      </c>
    </row>
    <row r="1240" ht="15.75" customHeight="1">
      <c r="A1240" s="1">
        <v>1238.0</v>
      </c>
      <c r="B1240" s="3" t="s">
        <v>59</v>
      </c>
      <c r="C1240" s="3" t="s">
        <v>10</v>
      </c>
      <c r="D1240" s="3" t="s">
        <v>11</v>
      </c>
      <c r="E1240" s="3" t="s">
        <v>60</v>
      </c>
      <c r="F1240" s="3">
        <v>5.0</v>
      </c>
      <c r="G1240" s="3" t="s">
        <v>63</v>
      </c>
    </row>
    <row r="1241" ht="15.75" customHeight="1">
      <c r="A1241" s="1">
        <v>1239.0</v>
      </c>
      <c r="B1241" s="3" t="s">
        <v>59</v>
      </c>
      <c r="C1241" s="3" t="s">
        <v>10</v>
      </c>
      <c r="D1241" s="3" t="s">
        <v>11</v>
      </c>
      <c r="E1241" s="3" t="s">
        <v>60</v>
      </c>
      <c r="F1241" s="3">
        <v>5.0</v>
      </c>
      <c r="G1241" s="3" t="s">
        <v>64</v>
      </c>
    </row>
    <row r="1242" ht="15.75" customHeight="1">
      <c r="A1242" s="1">
        <v>1240.0</v>
      </c>
      <c r="B1242" s="3" t="s">
        <v>59</v>
      </c>
      <c r="C1242" s="3" t="s">
        <v>10</v>
      </c>
      <c r="D1242" s="3" t="s">
        <v>11</v>
      </c>
      <c r="E1242" s="3" t="s">
        <v>60</v>
      </c>
      <c r="F1242" s="3">
        <v>1.0</v>
      </c>
      <c r="G1242" s="3" t="s">
        <v>65</v>
      </c>
    </row>
    <row r="1243" ht="15.75" customHeight="1">
      <c r="A1243" s="1">
        <v>1241.0</v>
      </c>
      <c r="B1243" s="3" t="s">
        <v>66</v>
      </c>
      <c r="C1243" s="3" t="s">
        <v>10</v>
      </c>
      <c r="D1243" s="3" t="s">
        <v>11</v>
      </c>
      <c r="E1243" s="3" t="s">
        <v>67</v>
      </c>
      <c r="F1243" s="3">
        <v>5.0</v>
      </c>
      <c r="G1243" s="3" t="s">
        <v>68</v>
      </c>
    </row>
    <row r="1244" ht="15.75" customHeight="1">
      <c r="A1244" s="1">
        <v>1242.0</v>
      </c>
      <c r="B1244" s="3" t="s">
        <v>69</v>
      </c>
      <c r="C1244" s="3" t="s">
        <v>10</v>
      </c>
      <c r="D1244" s="3" t="s">
        <v>11</v>
      </c>
      <c r="E1244" s="3" t="s">
        <v>70</v>
      </c>
      <c r="F1244" s="3">
        <v>5.0</v>
      </c>
      <c r="G1244" s="3" t="s">
        <v>71</v>
      </c>
    </row>
    <row r="1245" ht="15.75" customHeight="1">
      <c r="A1245" s="1">
        <v>1243.0</v>
      </c>
      <c r="B1245" s="3" t="s">
        <v>69</v>
      </c>
      <c r="C1245" s="3" t="s">
        <v>10</v>
      </c>
      <c r="D1245" s="3" t="s">
        <v>11</v>
      </c>
      <c r="E1245" s="3" t="s">
        <v>70</v>
      </c>
      <c r="F1245" s="3">
        <v>5.0</v>
      </c>
      <c r="G1245" s="3" t="s">
        <v>72</v>
      </c>
    </row>
    <row r="1246" ht="15.75" customHeight="1">
      <c r="A1246" s="1">
        <v>1244.0</v>
      </c>
      <c r="B1246" s="3" t="s">
        <v>69</v>
      </c>
      <c r="C1246" s="3" t="s">
        <v>10</v>
      </c>
      <c r="D1246" s="3" t="s">
        <v>11</v>
      </c>
      <c r="E1246" s="3" t="s">
        <v>70</v>
      </c>
      <c r="F1246" s="3">
        <v>5.0</v>
      </c>
      <c r="G1246" s="3" t="s">
        <v>73</v>
      </c>
    </row>
    <row r="1247" ht="15.75" customHeight="1">
      <c r="A1247" s="1">
        <v>1245.0</v>
      </c>
      <c r="B1247" s="3" t="s">
        <v>69</v>
      </c>
      <c r="C1247" s="3" t="s">
        <v>10</v>
      </c>
      <c r="D1247" s="3" t="s">
        <v>11</v>
      </c>
      <c r="E1247" s="3" t="s">
        <v>70</v>
      </c>
      <c r="F1247" s="3">
        <v>5.0</v>
      </c>
      <c r="G1247" s="3" t="s">
        <v>74</v>
      </c>
    </row>
    <row r="1248" ht="15.75" customHeight="1">
      <c r="A1248" s="1">
        <v>1246.0</v>
      </c>
      <c r="B1248" s="3" t="s">
        <v>69</v>
      </c>
      <c r="C1248" s="3" t="s">
        <v>10</v>
      </c>
      <c r="D1248" s="3" t="s">
        <v>11</v>
      </c>
      <c r="E1248" s="3" t="s">
        <v>70</v>
      </c>
      <c r="F1248" s="3">
        <v>5.0</v>
      </c>
      <c r="G1248" s="3" t="s">
        <v>75</v>
      </c>
    </row>
    <row r="1249" ht="15.75" customHeight="1">
      <c r="A1249" s="1">
        <v>1247.0</v>
      </c>
      <c r="B1249" s="3" t="s">
        <v>76</v>
      </c>
      <c r="C1249" s="3" t="s">
        <v>77</v>
      </c>
      <c r="D1249" s="3" t="s">
        <v>11</v>
      </c>
      <c r="E1249" s="3" t="s">
        <v>78</v>
      </c>
      <c r="F1249" s="3">
        <v>4.0</v>
      </c>
      <c r="G1249" s="3" t="s">
        <v>79</v>
      </c>
    </row>
    <row r="1250" ht="15.75" customHeight="1">
      <c r="A1250" s="1">
        <v>1248.0</v>
      </c>
      <c r="B1250" s="3" t="s">
        <v>76</v>
      </c>
      <c r="C1250" s="3" t="s">
        <v>77</v>
      </c>
      <c r="D1250" s="3" t="s">
        <v>11</v>
      </c>
      <c r="E1250" s="3" t="s">
        <v>78</v>
      </c>
      <c r="F1250" s="3">
        <v>5.0</v>
      </c>
      <c r="G1250" s="3" t="s">
        <v>80</v>
      </c>
    </row>
    <row r="1251" ht="15.75" customHeight="1">
      <c r="A1251" s="1">
        <v>1249.0</v>
      </c>
      <c r="B1251" s="3" t="s">
        <v>76</v>
      </c>
      <c r="C1251" s="3" t="s">
        <v>77</v>
      </c>
      <c r="D1251" s="3" t="s">
        <v>11</v>
      </c>
      <c r="E1251" s="3" t="s">
        <v>78</v>
      </c>
      <c r="F1251" s="3">
        <v>5.0</v>
      </c>
      <c r="G1251" s="3" t="s">
        <v>81</v>
      </c>
    </row>
    <row r="1252" ht="15.75" customHeight="1">
      <c r="A1252" s="1">
        <v>1250.0</v>
      </c>
      <c r="B1252" s="3" t="s">
        <v>76</v>
      </c>
      <c r="C1252" s="3" t="s">
        <v>77</v>
      </c>
      <c r="D1252" s="3" t="s">
        <v>11</v>
      </c>
      <c r="E1252" s="3" t="s">
        <v>78</v>
      </c>
      <c r="F1252" s="3">
        <v>5.0</v>
      </c>
      <c r="G1252" s="3" t="s">
        <v>82</v>
      </c>
    </row>
    <row r="1253" ht="15.75" customHeight="1">
      <c r="A1253" s="1">
        <v>1251.0</v>
      </c>
      <c r="B1253" s="3" t="s">
        <v>76</v>
      </c>
      <c r="C1253" s="3" t="s">
        <v>77</v>
      </c>
      <c r="D1253" s="3" t="s">
        <v>11</v>
      </c>
      <c r="E1253" s="3" t="s">
        <v>78</v>
      </c>
      <c r="F1253" s="3">
        <v>5.0</v>
      </c>
      <c r="G1253" s="3" t="s">
        <v>83</v>
      </c>
    </row>
    <row r="1254" ht="15.75" customHeight="1">
      <c r="A1254" s="1">
        <v>1252.0</v>
      </c>
      <c r="B1254" s="3" t="s">
        <v>84</v>
      </c>
      <c r="C1254" s="3" t="s">
        <v>10</v>
      </c>
      <c r="D1254" s="3" t="s">
        <v>11</v>
      </c>
      <c r="E1254" s="3" t="s">
        <v>85</v>
      </c>
      <c r="F1254" s="3">
        <v>1.0</v>
      </c>
      <c r="G1254" s="3" t="s">
        <v>86</v>
      </c>
    </row>
    <row r="1255" ht="15.75" customHeight="1">
      <c r="A1255" s="1">
        <v>1253.0</v>
      </c>
      <c r="B1255" s="3" t="s">
        <v>84</v>
      </c>
      <c r="C1255" s="3" t="s">
        <v>10</v>
      </c>
      <c r="D1255" s="3" t="s">
        <v>11</v>
      </c>
      <c r="E1255" s="3" t="s">
        <v>85</v>
      </c>
      <c r="F1255" s="3">
        <v>1.0</v>
      </c>
      <c r="G1255" s="3" t="s">
        <v>87</v>
      </c>
    </row>
    <row r="1256" ht="15.75" customHeight="1">
      <c r="A1256" s="1">
        <v>1254.0</v>
      </c>
      <c r="B1256" s="3" t="s">
        <v>84</v>
      </c>
      <c r="C1256" s="3" t="s">
        <v>10</v>
      </c>
      <c r="D1256" s="3" t="s">
        <v>11</v>
      </c>
      <c r="E1256" s="3" t="s">
        <v>85</v>
      </c>
      <c r="F1256" s="3">
        <v>1.0</v>
      </c>
      <c r="G1256" s="3" t="s">
        <v>88</v>
      </c>
    </row>
    <row r="1257" ht="15.75" customHeight="1">
      <c r="A1257" s="1">
        <v>1255.0</v>
      </c>
      <c r="B1257" s="3" t="s">
        <v>84</v>
      </c>
      <c r="C1257" s="3" t="s">
        <v>10</v>
      </c>
      <c r="D1257" s="3" t="s">
        <v>11</v>
      </c>
      <c r="E1257" s="3" t="s">
        <v>85</v>
      </c>
      <c r="F1257" s="3">
        <v>2.0</v>
      </c>
      <c r="G1257" s="3" t="s">
        <v>89</v>
      </c>
    </row>
    <row r="1258" ht="15.75" customHeight="1">
      <c r="A1258" s="1">
        <v>1256.0</v>
      </c>
      <c r="B1258" s="3" t="s">
        <v>84</v>
      </c>
      <c r="C1258" s="3" t="s">
        <v>10</v>
      </c>
      <c r="D1258" s="3" t="s">
        <v>11</v>
      </c>
      <c r="E1258" s="3" t="s">
        <v>85</v>
      </c>
      <c r="F1258" s="3">
        <v>5.0</v>
      </c>
      <c r="G1258" s="3" t="s">
        <v>90</v>
      </c>
    </row>
    <row r="1259" ht="15.75" customHeight="1">
      <c r="A1259" s="1">
        <v>1257.0</v>
      </c>
      <c r="B1259" s="3" t="s">
        <v>91</v>
      </c>
      <c r="C1259" s="3" t="s">
        <v>10</v>
      </c>
      <c r="D1259" s="3" t="s">
        <v>11</v>
      </c>
      <c r="E1259" s="3" t="s">
        <v>92</v>
      </c>
      <c r="F1259" s="3">
        <v>5.0</v>
      </c>
      <c r="G1259" s="3" t="s">
        <v>93</v>
      </c>
    </row>
    <row r="1260" ht="15.75" customHeight="1">
      <c r="A1260" s="1">
        <v>1258.0</v>
      </c>
      <c r="B1260" s="3" t="s">
        <v>91</v>
      </c>
      <c r="C1260" s="3" t="s">
        <v>10</v>
      </c>
      <c r="D1260" s="3" t="s">
        <v>11</v>
      </c>
      <c r="E1260" s="3" t="s">
        <v>92</v>
      </c>
      <c r="F1260" s="3">
        <v>5.0</v>
      </c>
      <c r="G1260" s="3" t="s">
        <v>94</v>
      </c>
    </row>
    <row r="1261" ht="15.75" customHeight="1">
      <c r="A1261" s="1">
        <v>1259.0</v>
      </c>
      <c r="B1261" s="3" t="s">
        <v>91</v>
      </c>
      <c r="C1261" s="3" t="s">
        <v>10</v>
      </c>
      <c r="D1261" s="3" t="s">
        <v>11</v>
      </c>
      <c r="E1261" s="3" t="s">
        <v>92</v>
      </c>
      <c r="F1261" s="3">
        <v>5.0</v>
      </c>
      <c r="G1261" s="3" t="s">
        <v>95</v>
      </c>
    </row>
    <row r="1262" ht="15.75" customHeight="1">
      <c r="A1262" s="1">
        <v>1260.0</v>
      </c>
      <c r="B1262" s="3" t="s">
        <v>91</v>
      </c>
      <c r="C1262" s="3" t="s">
        <v>10</v>
      </c>
      <c r="D1262" s="3" t="s">
        <v>11</v>
      </c>
      <c r="E1262" s="3" t="s">
        <v>92</v>
      </c>
      <c r="F1262" s="3">
        <v>5.0</v>
      </c>
      <c r="G1262" s="3" t="s">
        <v>96</v>
      </c>
    </row>
    <row r="1263" ht="15.75" customHeight="1">
      <c r="A1263" s="1">
        <v>1261.0</v>
      </c>
      <c r="B1263" s="3" t="s">
        <v>91</v>
      </c>
      <c r="C1263" s="3" t="s">
        <v>10</v>
      </c>
      <c r="D1263" s="3" t="s">
        <v>11</v>
      </c>
      <c r="E1263" s="3" t="s">
        <v>92</v>
      </c>
      <c r="F1263" s="3">
        <v>5.0</v>
      </c>
      <c r="G1263" s="3" t="s">
        <v>97</v>
      </c>
    </row>
    <row r="1264" ht="15.75" customHeight="1">
      <c r="A1264" s="1">
        <v>1262.0</v>
      </c>
      <c r="B1264" s="3" t="s">
        <v>98</v>
      </c>
      <c r="C1264" s="3" t="s">
        <v>10</v>
      </c>
      <c r="D1264" s="3" t="s">
        <v>11</v>
      </c>
      <c r="E1264" s="3" t="s">
        <v>99</v>
      </c>
      <c r="F1264" s="3">
        <v>1.0</v>
      </c>
      <c r="G1264" s="3" t="s">
        <v>100</v>
      </c>
    </row>
    <row r="1265" ht="15.75" customHeight="1">
      <c r="A1265" s="1">
        <v>1263.0</v>
      </c>
      <c r="B1265" s="3" t="s">
        <v>98</v>
      </c>
      <c r="C1265" s="3" t="s">
        <v>10</v>
      </c>
      <c r="D1265" s="3" t="s">
        <v>11</v>
      </c>
      <c r="E1265" s="3" t="s">
        <v>99</v>
      </c>
      <c r="F1265" s="3">
        <v>5.0</v>
      </c>
      <c r="G1265" s="3" t="s">
        <v>101</v>
      </c>
    </row>
    <row r="1266" ht="15.75" customHeight="1">
      <c r="A1266" s="1">
        <v>1264.0</v>
      </c>
      <c r="B1266" s="3" t="s">
        <v>98</v>
      </c>
      <c r="C1266" s="3" t="s">
        <v>10</v>
      </c>
      <c r="D1266" s="3" t="s">
        <v>11</v>
      </c>
      <c r="E1266" s="3" t="s">
        <v>99</v>
      </c>
      <c r="F1266" s="3">
        <v>5.0</v>
      </c>
      <c r="G1266" s="3" t="s">
        <v>102</v>
      </c>
    </row>
    <row r="1267" ht="15.75" customHeight="1">
      <c r="A1267" s="1">
        <v>1265.0</v>
      </c>
      <c r="B1267" s="3" t="s">
        <v>98</v>
      </c>
      <c r="C1267" s="3" t="s">
        <v>10</v>
      </c>
      <c r="D1267" s="3" t="s">
        <v>11</v>
      </c>
      <c r="E1267" s="3" t="s">
        <v>99</v>
      </c>
      <c r="F1267" s="3">
        <v>1.0</v>
      </c>
      <c r="G1267" s="3" t="s">
        <v>103</v>
      </c>
    </row>
    <row r="1268" ht="15.75" customHeight="1">
      <c r="A1268" s="1">
        <v>1266.0</v>
      </c>
      <c r="B1268" s="3" t="s">
        <v>98</v>
      </c>
      <c r="C1268" s="3" t="s">
        <v>10</v>
      </c>
      <c r="D1268" s="3" t="s">
        <v>11</v>
      </c>
      <c r="E1268" s="3" t="s">
        <v>99</v>
      </c>
      <c r="F1268" s="3">
        <v>1.0</v>
      </c>
      <c r="G1268" s="3" t="s">
        <v>104</v>
      </c>
    </row>
    <row r="1269" ht="15.75" customHeight="1">
      <c r="A1269" s="1">
        <v>1267.0</v>
      </c>
      <c r="B1269" s="3" t="s">
        <v>105</v>
      </c>
      <c r="C1269" s="3" t="s">
        <v>10</v>
      </c>
      <c r="D1269" s="3" t="s">
        <v>11</v>
      </c>
      <c r="E1269" s="3" t="s">
        <v>106</v>
      </c>
      <c r="F1269" s="3">
        <v>5.0</v>
      </c>
      <c r="G1269" s="3" t="s">
        <v>107</v>
      </c>
    </row>
    <row r="1270" ht="15.75" customHeight="1">
      <c r="A1270" s="1">
        <v>1268.0</v>
      </c>
      <c r="B1270" s="3" t="s">
        <v>108</v>
      </c>
      <c r="C1270" s="3" t="s">
        <v>10</v>
      </c>
      <c r="D1270" s="3" t="s">
        <v>11</v>
      </c>
      <c r="E1270" s="3" t="s">
        <v>109</v>
      </c>
      <c r="F1270" s="3">
        <v>5.0</v>
      </c>
      <c r="G1270" s="3" t="s">
        <v>110</v>
      </c>
    </row>
    <row r="1271" ht="15.75" customHeight="1">
      <c r="A1271" s="1">
        <v>1269.0</v>
      </c>
      <c r="B1271" s="3" t="s">
        <v>108</v>
      </c>
      <c r="C1271" s="3" t="s">
        <v>10</v>
      </c>
      <c r="D1271" s="3" t="s">
        <v>11</v>
      </c>
      <c r="E1271" s="3" t="s">
        <v>109</v>
      </c>
      <c r="F1271" s="3">
        <v>5.0</v>
      </c>
      <c r="G1271" s="3" t="s">
        <v>111</v>
      </c>
    </row>
    <row r="1272" ht="15.75" customHeight="1">
      <c r="A1272" s="1">
        <v>1270.0</v>
      </c>
      <c r="B1272" s="3" t="s">
        <v>108</v>
      </c>
      <c r="C1272" s="3" t="s">
        <v>10</v>
      </c>
      <c r="D1272" s="3" t="s">
        <v>11</v>
      </c>
      <c r="E1272" s="3" t="s">
        <v>109</v>
      </c>
      <c r="F1272" s="3">
        <v>5.0</v>
      </c>
      <c r="G1272" s="3" t="s">
        <v>112</v>
      </c>
    </row>
    <row r="1273" ht="15.75" customHeight="1">
      <c r="A1273" s="1">
        <v>1271.0</v>
      </c>
      <c r="B1273" s="3" t="s">
        <v>108</v>
      </c>
      <c r="C1273" s="3" t="s">
        <v>10</v>
      </c>
      <c r="D1273" s="3" t="s">
        <v>11</v>
      </c>
      <c r="E1273" s="3" t="s">
        <v>109</v>
      </c>
      <c r="F1273" s="3">
        <v>5.0</v>
      </c>
      <c r="G1273" s="3" t="s">
        <v>113</v>
      </c>
    </row>
    <row r="1274" ht="15.75" customHeight="1">
      <c r="A1274" s="1">
        <v>1272.0</v>
      </c>
      <c r="B1274" s="3" t="s">
        <v>108</v>
      </c>
      <c r="C1274" s="3" t="s">
        <v>10</v>
      </c>
      <c r="D1274" s="3" t="s">
        <v>11</v>
      </c>
      <c r="E1274" s="3" t="s">
        <v>109</v>
      </c>
      <c r="F1274" s="3">
        <v>5.0</v>
      </c>
      <c r="G1274" s="3" t="s">
        <v>114</v>
      </c>
    </row>
    <row r="1275" ht="15.75" customHeight="1">
      <c r="A1275" s="1">
        <v>1273.0</v>
      </c>
      <c r="B1275" s="3" t="s">
        <v>115</v>
      </c>
      <c r="C1275" s="3" t="s">
        <v>10</v>
      </c>
      <c r="D1275" s="3" t="s">
        <v>11</v>
      </c>
      <c r="E1275" s="3" t="s">
        <v>116</v>
      </c>
      <c r="F1275" s="3">
        <v>5.0</v>
      </c>
      <c r="G1275" s="3" t="s">
        <v>117</v>
      </c>
    </row>
    <row r="1276" ht="15.75" customHeight="1">
      <c r="A1276" s="1">
        <v>1274.0</v>
      </c>
      <c r="B1276" s="3" t="s">
        <v>115</v>
      </c>
      <c r="C1276" s="3" t="s">
        <v>10</v>
      </c>
      <c r="D1276" s="3" t="s">
        <v>11</v>
      </c>
      <c r="E1276" s="3" t="s">
        <v>116</v>
      </c>
      <c r="F1276" s="3">
        <v>1.0</v>
      </c>
      <c r="G1276" s="3" t="s">
        <v>118</v>
      </c>
    </row>
    <row r="1277" ht="15.75" customHeight="1">
      <c r="A1277" s="1">
        <v>1275.0</v>
      </c>
      <c r="B1277" s="3" t="s">
        <v>115</v>
      </c>
      <c r="C1277" s="3" t="s">
        <v>10</v>
      </c>
      <c r="D1277" s="3" t="s">
        <v>11</v>
      </c>
      <c r="E1277" s="3" t="s">
        <v>116</v>
      </c>
      <c r="F1277" s="3">
        <v>5.0</v>
      </c>
      <c r="G1277" s="3" t="s">
        <v>119</v>
      </c>
    </row>
    <row r="1278" ht="15.75" customHeight="1">
      <c r="A1278" s="1">
        <v>1276.0</v>
      </c>
      <c r="B1278" s="3" t="s">
        <v>115</v>
      </c>
      <c r="C1278" s="3" t="s">
        <v>10</v>
      </c>
      <c r="D1278" s="3" t="s">
        <v>11</v>
      </c>
      <c r="E1278" s="3" t="s">
        <v>116</v>
      </c>
      <c r="F1278" s="3">
        <v>5.0</v>
      </c>
      <c r="G1278" s="3" t="s">
        <v>120</v>
      </c>
    </row>
    <row r="1279" ht="15.75" customHeight="1">
      <c r="A1279" s="1">
        <v>1277.0</v>
      </c>
      <c r="B1279" s="3" t="s">
        <v>115</v>
      </c>
      <c r="C1279" s="3" t="s">
        <v>10</v>
      </c>
      <c r="D1279" s="3" t="s">
        <v>11</v>
      </c>
      <c r="E1279" s="3" t="s">
        <v>116</v>
      </c>
      <c r="F1279" s="3">
        <v>1.0</v>
      </c>
      <c r="G1279" s="3" t="s">
        <v>121</v>
      </c>
    </row>
    <row r="1280" ht="15.75" customHeight="1">
      <c r="A1280" s="1">
        <v>1278.0</v>
      </c>
      <c r="B1280" s="3" t="s">
        <v>122</v>
      </c>
      <c r="C1280" s="3" t="s">
        <v>123</v>
      </c>
      <c r="D1280" s="3" t="s">
        <v>11</v>
      </c>
      <c r="E1280" s="3" t="s">
        <v>124</v>
      </c>
      <c r="F1280" s="3">
        <v>5.0</v>
      </c>
      <c r="G1280" s="3" t="s">
        <v>125</v>
      </c>
    </row>
    <row r="1281" ht="15.75" customHeight="1">
      <c r="A1281" s="1">
        <v>1279.0</v>
      </c>
      <c r="B1281" s="3" t="s">
        <v>122</v>
      </c>
      <c r="C1281" s="3" t="s">
        <v>123</v>
      </c>
      <c r="D1281" s="3" t="s">
        <v>11</v>
      </c>
      <c r="E1281" s="3" t="s">
        <v>124</v>
      </c>
      <c r="F1281" s="3">
        <v>1.0</v>
      </c>
      <c r="G1281" s="3" t="s">
        <v>126</v>
      </c>
    </row>
    <row r="1282" ht="15.75" customHeight="1">
      <c r="A1282" s="1">
        <v>1280.0</v>
      </c>
      <c r="B1282" s="3" t="s">
        <v>122</v>
      </c>
      <c r="C1282" s="3" t="s">
        <v>123</v>
      </c>
      <c r="D1282" s="3" t="s">
        <v>11</v>
      </c>
      <c r="E1282" s="3" t="s">
        <v>124</v>
      </c>
      <c r="F1282" s="3">
        <v>3.0</v>
      </c>
      <c r="G1282" s="3" t="s">
        <v>127</v>
      </c>
    </row>
    <row r="1283" ht="15.75" customHeight="1">
      <c r="A1283" s="1">
        <v>1281.0</v>
      </c>
      <c r="B1283" s="3" t="s">
        <v>122</v>
      </c>
      <c r="C1283" s="3" t="s">
        <v>123</v>
      </c>
      <c r="D1283" s="3" t="s">
        <v>11</v>
      </c>
      <c r="E1283" s="3" t="s">
        <v>124</v>
      </c>
      <c r="F1283" s="3">
        <v>1.0</v>
      </c>
      <c r="G1283" s="3" t="s">
        <v>128</v>
      </c>
    </row>
    <row r="1284" ht="15.75" customHeight="1">
      <c r="A1284" s="1">
        <v>1282.0</v>
      </c>
      <c r="B1284" s="3" t="s">
        <v>129</v>
      </c>
      <c r="C1284" s="3" t="s">
        <v>123</v>
      </c>
      <c r="D1284" s="3" t="s">
        <v>11</v>
      </c>
      <c r="E1284" s="3" t="s">
        <v>130</v>
      </c>
      <c r="F1284" s="3">
        <v>4.0</v>
      </c>
      <c r="G1284" s="3" t="s">
        <v>131</v>
      </c>
    </row>
    <row r="1285" ht="15.75" customHeight="1">
      <c r="A1285" s="1">
        <v>1283.0</v>
      </c>
      <c r="B1285" s="3" t="s">
        <v>129</v>
      </c>
      <c r="C1285" s="3" t="s">
        <v>123</v>
      </c>
      <c r="D1285" s="3" t="s">
        <v>11</v>
      </c>
      <c r="E1285" s="3" t="s">
        <v>130</v>
      </c>
      <c r="F1285" s="3">
        <v>5.0</v>
      </c>
      <c r="G1285" s="3" t="s">
        <v>132</v>
      </c>
    </row>
    <row r="1286" ht="15.75" customHeight="1">
      <c r="A1286" s="1">
        <v>1284.0</v>
      </c>
      <c r="B1286" s="3" t="s">
        <v>133</v>
      </c>
      <c r="C1286" s="3" t="s">
        <v>134</v>
      </c>
      <c r="D1286" s="3" t="s">
        <v>11</v>
      </c>
      <c r="E1286" s="3" t="s">
        <v>135</v>
      </c>
      <c r="F1286" s="3">
        <v>5.0</v>
      </c>
      <c r="G1286" s="3" t="s">
        <v>136</v>
      </c>
    </row>
    <row r="1287" ht="15.75" customHeight="1">
      <c r="A1287" s="1">
        <v>1285.0</v>
      </c>
      <c r="B1287" s="3" t="s">
        <v>133</v>
      </c>
      <c r="C1287" s="3" t="s">
        <v>134</v>
      </c>
      <c r="D1287" s="3" t="s">
        <v>11</v>
      </c>
      <c r="E1287" s="3" t="s">
        <v>135</v>
      </c>
      <c r="F1287" s="3">
        <v>5.0</v>
      </c>
      <c r="G1287" s="3" t="s">
        <v>137</v>
      </c>
    </row>
    <row r="1288" ht="15.75" customHeight="1">
      <c r="A1288" s="1">
        <v>1286.0</v>
      </c>
      <c r="B1288" s="3" t="s">
        <v>133</v>
      </c>
      <c r="C1288" s="3" t="s">
        <v>134</v>
      </c>
      <c r="D1288" s="3" t="s">
        <v>11</v>
      </c>
      <c r="E1288" s="3" t="s">
        <v>135</v>
      </c>
      <c r="F1288" s="3">
        <v>1.0</v>
      </c>
      <c r="G1288" s="3" t="s">
        <v>138</v>
      </c>
    </row>
    <row r="1289" ht="15.75" customHeight="1">
      <c r="A1289" s="1">
        <v>1287.0</v>
      </c>
      <c r="B1289" s="3" t="s">
        <v>133</v>
      </c>
      <c r="C1289" s="3" t="s">
        <v>134</v>
      </c>
      <c r="D1289" s="3" t="s">
        <v>11</v>
      </c>
      <c r="E1289" s="3" t="s">
        <v>135</v>
      </c>
      <c r="F1289" s="3">
        <v>5.0</v>
      </c>
      <c r="G1289" s="3" t="s">
        <v>139</v>
      </c>
    </row>
    <row r="1290" ht="15.75" customHeight="1">
      <c r="A1290" s="1">
        <v>1288.0</v>
      </c>
      <c r="B1290" s="3" t="s">
        <v>133</v>
      </c>
      <c r="C1290" s="3" t="s">
        <v>134</v>
      </c>
      <c r="D1290" s="3" t="s">
        <v>11</v>
      </c>
      <c r="E1290" s="3" t="s">
        <v>135</v>
      </c>
      <c r="F1290" s="3">
        <v>5.0</v>
      </c>
      <c r="G1290" s="3" t="s">
        <v>140</v>
      </c>
    </row>
    <row r="1291" ht="15.75" customHeight="1">
      <c r="A1291" s="1">
        <v>1289.0</v>
      </c>
      <c r="B1291" s="3" t="s">
        <v>141</v>
      </c>
      <c r="C1291" s="3" t="s">
        <v>142</v>
      </c>
      <c r="D1291" s="3" t="s">
        <v>11</v>
      </c>
      <c r="E1291" s="3" t="s">
        <v>143</v>
      </c>
      <c r="F1291" s="3">
        <v>4.0</v>
      </c>
      <c r="G1291" s="3" t="s">
        <v>144</v>
      </c>
    </row>
    <row r="1292" ht="15.75" customHeight="1">
      <c r="A1292" s="1">
        <v>1290.0</v>
      </c>
      <c r="B1292" s="3" t="s">
        <v>141</v>
      </c>
      <c r="C1292" s="3" t="s">
        <v>142</v>
      </c>
      <c r="D1292" s="3" t="s">
        <v>11</v>
      </c>
      <c r="E1292" s="3" t="s">
        <v>143</v>
      </c>
      <c r="F1292" s="3">
        <v>3.0</v>
      </c>
      <c r="G1292" s="3" t="s">
        <v>145</v>
      </c>
    </row>
    <row r="1293" ht="15.75" customHeight="1">
      <c r="A1293" s="1">
        <v>1291.0</v>
      </c>
      <c r="B1293" s="3" t="s">
        <v>141</v>
      </c>
      <c r="C1293" s="3" t="s">
        <v>142</v>
      </c>
      <c r="D1293" s="3" t="s">
        <v>11</v>
      </c>
      <c r="E1293" s="3" t="s">
        <v>143</v>
      </c>
      <c r="F1293" s="3">
        <v>2.0</v>
      </c>
      <c r="G1293" s="3" t="s">
        <v>146</v>
      </c>
    </row>
    <row r="1294" ht="15.75" customHeight="1">
      <c r="A1294" s="1">
        <v>1292.0</v>
      </c>
      <c r="B1294" s="3" t="s">
        <v>141</v>
      </c>
      <c r="C1294" s="3" t="s">
        <v>142</v>
      </c>
      <c r="D1294" s="3" t="s">
        <v>11</v>
      </c>
      <c r="E1294" s="3" t="s">
        <v>143</v>
      </c>
      <c r="F1294" s="3">
        <v>1.0</v>
      </c>
      <c r="G1294" s="3" t="s">
        <v>147</v>
      </c>
    </row>
    <row r="1295" ht="15.75" customHeight="1">
      <c r="A1295" s="1">
        <v>1293.0</v>
      </c>
      <c r="B1295" s="3" t="s">
        <v>141</v>
      </c>
      <c r="C1295" s="3" t="s">
        <v>142</v>
      </c>
      <c r="D1295" s="3" t="s">
        <v>11</v>
      </c>
      <c r="E1295" s="3" t="s">
        <v>143</v>
      </c>
      <c r="F1295" s="3">
        <v>5.0</v>
      </c>
      <c r="G1295" s="3" t="s">
        <v>148</v>
      </c>
    </row>
    <row r="1296" ht="15.75" customHeight="1">
      <c r="A1296" s="1">
        <v>1294.0</v>
      </c>
      <c r="B1296" s="3" t="s">
        <v>149</v>
      </c>
      <c r="C1296" s="3" t="s">
        <v>77</v>
      </c>
      <c r="D1296" s="3" t="s">
        <v>11</v>
      </c>
      <c r="E1296" s="3" t="s">
        <v>150</v>
      </c>
      <c r="F1296" s="3">
        <v>1.0</v>
      </c>
      <c r="G1296" s="3" t="s">
        <v>151</v>
      </c>
    </row>
    <row r="1297" ht="15.75" customHeight="1">
      <c r="A1297" s="1">
        <v>1295.0</v>
      </c>
      <c r="B1297" s="3" t="s">
        <v>149</v>
      </c>
      <c r="C1297" s="3" t="s">
        <v>77</v>
      </c>
      <c r="D1297" s="3" t="s">
        <v>11</v>
      </c>
      <c r="E1297" s="3" t="s">
        <v>150</v>
      </c>
      <c r="F1297" s="3">
        <v>5.0</v>
      </c>
      <c r="G1297" s="3" t="s">
        <v>152</v>
      </c>
    </row>
    <row r="1298" ht="15.75" customHeight="1">
      <c r="A1298" s="1">
        <v>1296.0</v>
      </c>
      <c r="B1298" s="3" t="s">
        <v>149</v>
      </c>
      <c r="C1298" s="3" t="s">
        <v>77</v>
      </c>
      <c r="D1298" s="3" t="s">
        <v>11</v>
      </c>
      <c r="E1298" s="3" t="s">
        <v>150</v>
      </c>
      <c r="F1298" s="3">
        <v>5.0</v>
      </c>
      <c r="G1298" s="3" t="s">
        <v>153</v>
      </c>
    </row>
    <row r="1299" ht="15.75" customHeight="1">
      <c r="A1299" s="1">
        <v>1297.0</v>
      </c>
      <c r="B1299" s="3" t="s">
        <v>149</v>
      </c>
      <c r="C1299" s="3" t="s">
        <v>77</v>
      </c>
      <c r="D1299" s="3" t="s">
        <v>11</v>
      </c>
      <c r="E1299" s="3" t="s">
        <v>150</v>
      </c>
      <c r="F1299" s="3">
        <v>1.0</v>
      </c>
      <c r="G1299" s="3" t="s">
        <v>154</v>
      </c>
    </row>
    <row r="1300" ht="15.75" customHeight="1">
      <c r="A1300" s="1">
        <v>1298.0</v>
      </c>
      <c r="B1300" s="3" t="s">
        <v>149</v>
      </c>
      <c r="C1300" s="3" t="s">
        <v>77</v>
      </c>
      <c r="D1300" s="3" t="s">
        <v>11</v>
      </c>
      <c r="E1300" s="3" t="s">
        <v>150</v>
      </c>
      <c r="F1300" s="3">
        <v>1.0</v>
      </c>
      <c r="G1300" s="3" t="s">
        <v>155</v>
      </c>
    </row>
    <row r="1301" ht="15.75" customHeight="1">
      <c r="A1301" s="1">
        <v>1299.0</v>
      </c>
      <c r="B1301" s="3" t="s">
        <v>156</v>
      </c>
      <c r="C1301" s="3" t="s">
        <v>142</v>
      </c>
      <c r="D1301" s="3" t="s">
        <v>11</v>
      </c>
      <c r="E1301" s="3" t="s">
        <v>157</v>
      </c>
      <c r="F1301" s="3">
        <v>2.0</v>
      </c>
      <c r="G1301" s="3" t="s">
        <v>158</v>
      </c>
    </row>
    <row r="1302" ht="15.75" customHeight="1">
      <c r="A1302" s="1">
        <v>1300.0</v>
      </c>
      <c r="B1302" s="3" t="s">
        <v>159</v>
      </c>
      <c r="C1302" s="3" t="s">
        <v>142</v>
      </c>
      <c r="D1302" s="3" t="s">
        <v>11</v>
      </c>
      <c r="E1302" s="3" t="s">
        <v>160</v>
      </c>
      <c r="F1302" s="3">
        <v>1.0</v>
      </c>
      <c r="G1302" s="3" t="s">
        <v>161</v>
      </c>
    </row>
    <row r="1303" ht="15.75" customHeight="1">
      <c r="A1303" s="1">
        <v>1301.0</v>
      </c>
      <c r="B1303" s="3" t="s">
        <v>162</v>
      </c>
      <c r="C1303" s="3" t="s">
        <v>10</v>
      </c>
      <c r="D1303" s="3" t="s">
        <v>11</v>
      </c>
      <c r="E1303" s="3" t="s">
        <v>163</v>
      </c>
      <c r="F1303" s="3">
        <v>5.0</v>
      </c>
      <c r="G1303" s="3" t="s">
        <v>164</v>
      </c>
    </row>
    <row r="1304" ht="15.75" customHeight="1">
      <c r="A1304" s="1">
        <v>1302.0</v>
      </c>
      <c r="B1304" s="3" t="s">
        <v>162</v>
      </c>
      <c r="C1304" s="3" t="s">
        <v>10</v>
      </c>
      <c r="D1304" s="3" t="s">
        <v>11</v>
      </c>
      <c r="E1304" s="3" t="s">
        <v>163</v>
      </c>
      <c r="F1304" s="3">
        <v>5.0</v>
      </c>
      <c r="G1304" s="3" t="s">
        <v>165</v>
      </c>
    </row>
    <row r="1305" ht="15.75" customHeight="1">
      <c r="A1305" s="1">
        <v>1303.0</v>
      </c>
      <c r="B1305" s="3" t="s">
        <v>162</v>
      </c>
      <c r="C1305" s="3" t="s">
        <v>10</v>
      </c>
      <c r="D1305" s="3" t="s">
        <v>11</v>
      </c>
      <c r="E1305" s="3" t="s">
        <v>163</v>
      </c>
      <c r="F1305" s="3">
        <v>1.0</v>
      </c>
      <c r="G1305" s="3" t="s">
        <v>166</v>
      </c>
    </row>
    <row r="1306" ht="15.75" customHeight="1">
      <c r="A1306" s="1">
        <v>1304.0</v>
      </c>
      <c r="B1306" s="3" t="s">
        <v>162</v>
      </c>
      <c r="C1306" s="3" t="s">
        <v>10</v>
      </c>
      <c r="D1306" s="3" t="s">
        <v>11</v>
      </c>
      <c r="E1306" s="3" t="s">
        <v>163</v>
      </c>
      <c r="F1306" s="3">
        <v>5.0</v>
      </c>
      <c r="G1306" s="3" t="s">
        <v>167</v>
      </c>
    </row>
    <row r="1307" ht="15.75" customHeight="1">
      <c r="A1307" s="1">
        <v>1305.0</v>
      </c>
      <c r="B1307" s="3" t="s">
        <v>162</v>
      </c>
      <c r="C1307" s="3" t="s">
        <v>10</v>
      </c>
      <c r="D1307" s="3" t="s">
        <v>11</v>
      </c>
      <c r="E1307" s="3" t="s">
        <v>163</v>
      </c>
      <c r="F1307" s="3">
        <v>5.0</v>
      </c>
      <c r="G1307" s="3" t="s">
        <v>168</v>
      </c>
    </row>
    <row r="1308" ht="15.75" customHeight="1">
      <c r="A1308" s="1">
        <v>1306.0</v>
      </c>
      <c r="B1308" s="3" t="s">
        <v>169</v>
      </c>
      <c r="C1308" s="3" t="s">
        <v>77</v>
      </c>
      <c r="D1308" s="3" t="s">
        <v>11</v>
      </c>
      <c r="E1308" s="3" t="s">
        <v>170</v>
      </c>
      <c r="F1308" s="3">
        <v>5.0</v>
      </c>
      <c r="G1308" s="3" t="s">
        <v>171</v>
      </c>
    </row>
    <row r="1309" ht="15.75" customHeight="1">
      <c r="A1309" s="1">
        <v>1307.0</v>
      </c>
      <c r="B1309" s="3" t="s">
        <v>169</v>
      </c>
      <c r="C1309" s="3" t="s">
        <v>77</v>
      </c>
      <c r="D1309" s="3" t="s">
        <v>11</v>
      </c>
      <c r="E1309" s="3" t="s">
        <v>170</v>
      </c>
      <c r="F1309" s="3">
        <v>1.0</v>
      </c>
      <c r="G1309" s="3" t="s">
        <v>172</v>
      </c>
    </row>
    <row r="1310" ht="15.75" customHeight="1">
      <c r="A1310" s="1">
        <v>1308.0</v>
      </c>
      <c r="B1310" s="3" t="s">
        <v>169</v>
      </c>
      <c r="C1310" s="3" t="s">
        <v>77</v>
      </c>
      <c r="D1310" s="3" t="s">
        <v>11</v>
      </c>
      <c r="E1310" s="3" t="s">
        <v>170</v>
      </c>
      <c r="F1310" s="3">
        <v>5.0</v>
      </c>
      <c r="G1310" s="3" t="s">
        <v>173</v>
      </c>
    </row>
    <row r="1311" ht="15.75" customHeight="1">
      <c r="A1311" s="1">
        <v>1309.0</v>
      </c>
      <c r="B1311" s="3" t="s">
        <v>169</v>
      </c>
      <c r="C1311" s="3" t="s">
        <v>77</v>
      </c>
      <c r="D1311" s="3" t="s">
        <v>11</v>
      </c>
      <c r="E1311" s="3" t="s">
        <v>170</v>
      </c>
      <c r="F1311" s="3">
        <v>1.0</v>
      </c>
      <c r="G1311" s="3" t="s">
        <v>174</v>
      </c>
    </row>
    <row r="1312" ht="15.75" customHeight="1">
      <c r="A1312" s="1">
        <v>1310.0</v>
      </c>
      <c r="B1312" s="3" t="s">
        <v>169</v>
      </c>
      <c r="C1312" s="3" t="s">
        <v>77</v>
      </c>
      <c r="D1312" s="3" t="s">
        <v>11</v>
      </c>
      <c r="E1312" s="3" t="s">
        <v>170</v>
      </c>
      <c r="F1312" s="3">
        <v>5.0</v>
      </c>
      <c r="G1312" s="3" t="s">
        <v>175</v>
      </c>
    </row>
    <row r="1313" ht="15.75" customHeight="1">
      <c r="A1313" s="1">
        <v>1311.0</v>
      </c>
      <c r="B1313" s="3" t="s">
        <v>176</v>
      </c>
      <c r="C1313" s="3" t="s">
        <v>142</v>
      </c>
      <c r="D1313" s="3" t="s">
        <v>11</v>
      </c>
      <c r="E1313" s="3" t="s">
        <v>177</v>
      </c>
      <c r="F1313" s="3">
        <v>1.0</v>
      </c>
      <c r="G1313" s="3" t="s">
        <v>178</v>
      </c>
    </row>
    <row r="1314" ht="15.75" customHeight="1">
      <c r="A1314" s="1">
        <v>1312.0</v>
      </c>
      <c r="B1314" s="3" t="s">
        <v>176</v>
      </c>
      <c r="C1314" s="3" t="s">
        <v>142</v>
      </c>
      <c r="D1314" s="3" t="s">
        <v>11</v>
      </c>
      <c r="E1314" s="3" t="s">
        <v>177</v>
      </c>
      <c r="F1314" s="3">
        <v>4.0</v>
      </c>
      <c r="G1314" s="3" t="s">
        <v>179</v>
      </c>
    </row>
    <row r="1315" ht="15.75" customHeight="1">
      <c r="A1315" s="1">
        <v>1313.0</v>
      </c>
      <c r="B1315" s="3" t="s">
        <v>176</v>
      </c>
      <c r="C1315" s="3" t="s">
        <v>142</v>
      </c>
      <c r="D1315" s="3" t="s">
        <v>11</v>
      </c>
      <c r="E1315" s="3" t="s">
        <v>177</v>
      </c>
      <c r="F1315" s="3">
        <v>5.0</v>
      </c>
      <c r="G1315" s="3" t="s">
        <v>180</v>
      </c>
    </row>
    <row r="1316" ht="15.75" customHeight="1">
      <c r="A1316" s="1">
        <v>1314.0</v>
      </c>
      <c r="B1316" s="3" t="s">
        <v>176</v>
      </c>
      <c r="C1316" s="3" t="s">
        <v>142</v>
      </c>
      <c r="D1316" s="3" t="s">
        <v>11</v>
      </c>
      <c r="E1316" s="3" t="s">
        <v>177</v>
      </c>
      <c r="F1316" s="3">
        <v>5.0</v>
      </c>
      <c r="G1316" s="3" t="s">
        <v>181</v>
      </c>
    </row>
    <row r="1317" ht="15.75" customHeight="1">
      <c r="A1317" s="1">
        <v>1315.0</v>
      </c>
      <c r="B1317" s="3" t="s">
        <v>176</v>
      </c>
      <c r="C1317" s="3" t="s">
        <v>142</v>
      </c>
      <c r="D1317" s="3" t="s">
        <v>11</v>
      </c>
      <c r="E1317" s="3" t="s">
        <v>177</v>
      </c>
      <c r="F1317" s="3">
        <v>2.0</v>
      </c>
      <c r="G1317" s="3" t="s">
        <v>182</v>
      </c>
    </row>
    <row r="1318" ht="15.75" customHeight="1">
      <c r="A1318" s="1">
        <v>1316.0</v>
      </c>
      <c r="B1318" s="3" t="s">
        <v>183</v>
      </c>
      <c r="C1318" s="3" t="s">
        <v>142</v>
      </c>
      <c r="D1318" s="3" t="s">
        <v>11</v>
      </c>
      <c r="E1318" s="3" t="s">
        <v>184</v>
      </c>
      <c r="F1318" s="3">
        <v>5.0</v>
      </c>
      <c r="G1318" s="3" t="s">
        <v>185</v>
      </c>
    </row>
    <row r="1319" ht="15.75" customHeight="1">
      <c r="A1319" s="1">
        <v>1317.0</v>
      </c>
      <c r="B1319" s="3" t="s">
        <v>186</v>
      </c>
      <c r="C1319" s="3" t="s">
        <v>142</v>
      </c>
      <c r="D1319" s="3" t="s">
        <v>11</v>
      </c>
      <c r="E1319" s="3" t="s">
        <v>187</v>
      </c>
      <c r="F1319" s="3">
        <v>5.0</v>
      </c>
      <c r="G1319" s="3" t="s">
        <v>188</v>
      </c>
    </row>
    <row r="1320" ht="15.75" customHeight="1">
      <c r="A1320" s="1">
        <v>1318.0</v>
      </c>
      <c r="B1320" s="3" t="s">
        <v>186</v>
      </c>
      <c r="C1320" s="3" t="s">
        <v>142</v>
      </c>
      <c r="D1320" s="3" t="s">
        <v>11</v>
      </c>
      <c r="E1320" s="3" t="s">
        <v>187</v>
      </c>
      <c r="F1320" s="3">
        <v>1.0</v>
      </c>
      <c r="G1320" s="3" t="s">
        <v>189</v>
      </c>
    </row>
    <row r="1321" ht="15.75" customHeight="1">
      <c r="A1321" s="1">
        <v>1319.0</v>
      </c>
      <c r="B1321" s="3" t="s">
        <v>186</v>
      </c>
      <c r="C1321" s="3" t="s">
        <v>142</v>
      </c>
      <c r="D1321" s="3" t="s">
        <v>11</v>
      </c>
      <c r="E1321" s="3" t="s">
        <v>187</v>
      </c>
      <c r="F1321" s="3">
        <v>1.0</v>
      </c>
      <c r="G1321" s="3" t="s">
        <v>190</v>
      </c>
    </row>
    <row r="1322" ht="15.75" customHeight="1">
      <c r="A1322" s="1">
        <v>1320.0</v>
      </c>
      <c r="B1322" s="3" t="s">
        <v>186</v>
      </c>
      <c r="C1322" s="3" t="s">
        <v>142</v>
      </c>
      <c r="D1322" s="3" t="s">
        <v>11</v>
      </c>
      <c r="E1322" s="3" t="s">
        <v>187</v>
      </c>
      <c r="F1322" s="3">
        <v>5.0</v>
      </c>
      <c r="G1322" s="3" t="s">
        <v>191</v>
      </c>
    </row>
    <row r="1323" ht="15.75" customHeight="1">
      <c r="A1323" s="1">
        <v>1321.0</v>
      </c>
      <c r="B1323" s="3" t="s">
        <v>186</v>
      </c>
      <c r="C1323" s="3" t="s">
        <v>142</v>
      </c>
      <c r="D1323" s="3" t="s">
        <v>11</v>
      </c>
      <c r="E1323" s="3" t="s">
        <v>187</v>
      </c>
      <c r="F1323" s="3">
        <v>1.0</v>
      </c>
      <c r="G1323" s="3" t="s">
        <v>192</v>
      </c>
    </row>
    <row r="1324" ht="15.75" customHeight="1">
      <c r="A1324" s="1">
        <v>1322.0</v>
      </c>
      <c r="B1324" s="3" t="s">
        <v>193</v>
      </c>
      <c r="C1324" s="3" t="s">
        <v>142</v>
      </c>
      <c r="D1324" s="3" t="s">
        <v>11</v>
      </c>
      <c r="E1324" s="3" t="s">
        <v>194</v>
      </c>
      <c r="F1324" s="3">
        <v>1.0</v>
      </c>
      <c r="G1324" s="3" t="s">
        <v>195</v>
      </c>
    </row>
    <row r="1325" ht="15.75" customHeight="1">
      <c r="A1325" s="1">
        <v>1323.0</v>
      </c>
      <c r="B1325" s="3" t="s">
        <v>196</v>
      </c>
      <c r="C1325" s="3" t="s">
        <v>142</v>
      </c>
      <c r="D1325" s="3" t="s">
        <v>11</v>
      </c>
      <c r="E1325" s="3" t="s">
        <v>197</v>
      </c>
      <c r="F1325" s="3">
        <v>1.0</v>
      </c>
      <c r="G1325" s="3" t="s">
        <v>198</v>
      </c>
    </row>
    <row r="1326" ht="15.75" customHeight="1">
      <c r="A1326" s="1">
        <v>1324.0</v>
      </c>
      <c r="B1326" s="3" t="s">
        <v>196</v>
      </c>
      <c r="C1326" s="3" t="s">
        <v>142</v>
      </c>
      <c r="D1326" s="3" t="s">
        <v>11</v>
      </c>
      <c r="E1326" s="3" t="s">
        <v>197</v>
      </c>
      <c r="F1326" s="3">
        <v>1.0</v>
      </c>
      <c r="G1326" s="3" t="s">
        <v>199</v>
      </c>
    </row>
    <row r="1327" ht="15.75" customHeight="1">
      <c r="A1327" s="1">
        <v>1325.0</v>
      </c>
      <c r="B1327" s="3" t="s">
        <v>196</v>
      </c>
      <c r="C1327" s="3" t="s">
        <v>142</v>
      </c>
      <c r="D1327" s="3" t="s">
        <v>11</v>
      </c>
      <c r="E1327" s="3" t="s">
        <v>197</v>
      </c>
      <c r="F1327" s="3">
        <v>1.0</v>
      </c>
      <c r="G1327" s="3" t="s">
        <v>200</v>
      </c>
    </row>
    <row r="1328" ht="15.75" customHeight="1">
      <c r="A1328" s="1">
        <v>1326.0</v>
      </c>
      <c r="B1328" s="3" t="s">
        <v>196</v>
      </c>
      <c r="C1328" s="3" t="s">
        <v>142</v>
      </c>
      <c r="D1328" s="3" t="s">
        <v>11</v>
      </c>
      <c r="E1328" s="3" t="s">
        <v>197</v>
      </c>
      <c r="F1328" s="3">
        <v>5.0</v>
      </c>
      <c r="G1328" s="3" t="s">
        <v>201</v>
      </c>
    </row>
    <row r="1329" ht="15.75" customHeight="1">
      <c r="A1329" s="1">
        <v>1327.0</v>
      </c>
      <c r="B1329" s="3" t="s">
        <v>196</v>
      </c>
      <c r="C1329" s="3" t="s">
        <v>142</v>
      </c>
      <c r="D1329" s="3" t="s">
        <v>11</v>
      </c>
      <c r="E1329" s="3" t="s">
        <v>197</v>
      </c>
      <c r="F1329" s="3">
        <v>1.0</v>
      </c>
      <c r="G1329" s="3" t="s">
        <v>202</v>
      </c>
    </row>
    <row r="1330" ht="15.75" customHeight="1">
      <c r="A1330" s="1">
        <v>1328.0</v>
      </c>
      <c r="B1330" s="3" t="s">
        <v>203</v>
      </c>
      <c r="C1330" s="3" t="s">
        <v>142</v>
      </c>
      <c r="D1330" s="3" t="s">
        <v>11</v>
      </c>
      <c r="E1330" s="3" t="s">
        <v>204</v>
      </c>
      <c r="F1330" s="3">
        <v>1.0</v>
      </c>
      <c r="G1330" s="3" t="s">
        <v>205</v>
      </c>
    </row>
    <row r="1331" ht="15.75" customHeight="1">
      <c r="A1331" s="1">
        <v>1329.0</v>
      </c>
      <c r="B1331" s="3" t="s">
        <v>203</v>
      </c>
      <c r="C1331" s="3" t="s">
        <v>142</v>
      </c>
      <c r="D1331" s="3" t="s">
        <v>11</v>
      </c>
      <c r="E1331" s="3" t="s">
        <v>204</v>
      </c>
      <c r="F1331" s="3">
        <v>5.0</v>
      </c>
      <c r="G1331" s="3" t="s">
        <v>206</v>
      </c>
    </row>
    <row r="1332" ht="15.75" customHeight="1">
      <c r="A1332" s="1">
        <v>1330.0</v>
      </c>
      <c r="B1332" s="3" t="s">
        <v>203</v>
      </c>
      <c r="C1332" s="3" t="s">
        <v>142</v>
      </c>
      <c r="D1332" s="3" t="s">
        <v>11</v>
      </c>
      <c r="E1332" s="3" t="s">
        <v>204</v>
      </c>
      <c r="F1332" s="3">
        <v>1.0</v>
      </c>
      <c r="G1332" s="3" t="s">
        <v>207</v>
      </c>
    </row>
    <row r="1333" ht="15.75" customHeight="1">
      <c r="A1333" s="1">
        <v>1331.0</v>
      </c>
      <c r="B1333" s="3" t="s">
        <v>203</v>
      </c>
      <c r="C1333" s="3" t="s">
        <v>142</v>
      </c>
      <c r="D1333" s="3" t="s">
        <v>11</v>
      </c>
      <c r="E1333" s="3" t="s">
        <v>204</v>
      </c>
      <c r="F1333" s="3">
        <v>1.0</v>
      </c>
      <c r="G1333" s="3" t="s">
        <v>208</v>
      </c>
    </row>
    <row r="1334" ht="15.75" customHeight="1">
      <c r="A1334" s="1">
        <v>1332.0</v>
      </c>
      <c r="B1334" s="3" t="s">
        <v>203</v>
      </c>
      <c r="C1334" s="3" t="s">
        <v>142</v>
      </c>
      <c r="D1334" s="3" t="s">
        <v>11</v>
      </c>
      <c r="E1334" s="3" t="s">
        <v>204</v>
      </c>
      <c r="F1334" s="3">
        <v>5.0</v>
      </c>
      <c r="G1334" s="3" t="s">
        <v>209</v>
      </c>
    </row>
    <row r="1335" ht="15.75" customHeight="1">
      <c r="A1335" s="1">
        <v>1333.0</v>
      </c>
      <c r="B1335" s="3" t="s">
        <v>210</v>
      </c>
      <c r="C1335" s="3" t="s">
        <v>10</v>
      </c>
      <c r="D1335" s="3" t="s">
        <v>11</v>
      </c>
      <c r="E1335" s="3" t="s">
        <v>211</v>
      </c>
      <c r="F1335" s="3">
        <v>5.0</v>
      </c>
      <c r="G1335" s="3" t="s">
        <v>212</v>
      </c>
    </row>
    <row r="1336" ht="15.75" customHeight="1">
      <c r="A1336" s="1">
        <v>1334.0</v>
      </c>
      <c r="B1336" s="3" t="s">
        <v>210</v>
      </c>
      <c r="C1336" s="3" t="s">
        <v>10</v>
      </c>
      <c r="D1336" s="3" t="s">
        <v>11</v>
      </c>
      <c r="E1336" s="3" t="s">
        <v>211</v>
      </c>
      <c r="F1336" s="3">
        <v>1.0</v>
      </c>
      <c r="G1336" s="3" t="s">
        <v>213</v>
      </c>
    </row>
    <row r="1337" ht="15.75" customHeight="1">
      <c r="A1337" s="1">
        <v>1335.0</v>
      </c>
      <c r="B1337" s="3" t="s">
        <v>210</v>
      </c>
      <c r="C1337" s="3" t="s">
        <v>10</v>
      </c>
      <c r="D1337" s="3" t="s">
        <v>11</v>
      </c>
      <c r="E1337" s="3" t="s">
        <v>211</v>
      </c>
      <c r="F1337" s="3">
        <v>1.0</v>
      </c>
      <c r="G1337" s="3" t="s">
        <v>214</v>
      </c>
    </row>
    <row r="1338" ht="15.75" customHeight="1">
      <c r="A1338" s="1">
        <v>1336.0</v>
      </c>
      <c r="B1338" s="3" t="s">
        <v>210</v>
      </c>
      <c r="C1338" s="3" t="s">
        <v>10</v>
      </c>
      <c r="D1338" s="3" t="s">
        <v>11</v>
      </c>
      <c r="E1338" s="3" t="s">
        <v>211</v>
      </c>
      <c r="F1338" s="3">
        <v>1.0</v>
      </c>
      <c r="G1338" s="3" t="s">
        <v>215</v>
      </c>
    </row>
    <row r="1339" ht="15.75" customHeight="1">
      <c r="A1339" s="1">
        <v>1337.0</v>
      </c>
      <c r="B1339" s="3" t="s">
        <v>210</v>
      </c>
      <c r="C1339" s="3" t="s">
        <v>10</v>
      </c>
      <c r="D1339" s="3" t="s">
        <v>11</v>
      </c>
      <c r="E1339" s="3" t="s">
        <v>211</v>
      </c>
      <c r="F1339" s="3">
        <v>1.0</v>
      </c>
      <c r="G1339" s="3" t="s">
        <v>216</v>
      </c>
    </row>
    <row r="1340" ht="15.75" customHeight="1">
      <c r="A1340" s="1">
        <v>1338.0</v>
      </c>
      <c r="B1340" s="3" t="s">
        <v>217</v>
      </c>
      <c r="C1340" s="3" t="s">
        <v>10</v>
      </c>
      <c r="D1340" s="3" t="s">
        <v>11</v>
      </c>
      <c r="E1340" s="3" t="s">
        <v>218</v>
      </c>
      <c r="F1340" s="3">
        <v>5.0</v>
      </c>
      <c r="G1340" s="3" t="s">
        <v>219</v>
      </c>
    </row>
    <row r="1341" ht="15.75" customHeight="1">
      <c r="A1341" s="1">
        <v>1339.0</v>
      </c>
      <c r="B1341" s="3" t="s">
        <v>217</v>
      </c>
      <c r="C1341" s="3" t="s">
        <v>10</v>
      </c>
      <c r="D1341" s="3" t="s">
        <v>11</v>
      </c>
      <c r="E1341" s="3" t="s">
        <v>218</v>
      </c>
      <c r="F1341" s="3">
        <v>1.0</v>
      </c>
      <c r="G1341" s="3" t="s">
        <v>220</v>
      </c>
    </row>
    <row r="1342" ht="15.75" customHeight="1">
      <c r="A1342" s="1">
        <v>1340.0</v>
      </c>
      <c r="B1342" s="3" t="s">
        <v>217</v>
      </c>
      <c r="C1342" s="3" t="s">
        <v>10</v>
      </c>
      <c r="D1342" s="3" t="s">
        <v>11</v>
      </c>
      <c r="E1342" s="3" t="s">
        <v>218</v>
      </c>
      <c r="F1342" s="3">
        <v>1.0</v>
      </c>
      <c r="G1342" s="3" t="s">
        <v>221</v>
      </c>
    </row>
    <row r="1343" ht="15.75" customHeight="1">
      <c r="A1343" s="1">
        <v>1341.0</v>
      </c>
      <c r="B1343" s="3" t="s">
        <v>217</v>
      </c>
      <c r="C1343" s="3" t="s">
        <v>10</v>
      </c>
      <c r="D1343" s="3" t="s">
        <v>11</v>
      </c>
      <c r="E1343" s="3" t="s">
        <v>218</v>
      </c>
      <c r="F1343" s="3">
        <v>5.0</v>
      </c>
      <c r="G1343" s="3" t="s">
        <v>222</v>
      </c>
    </row>
    <row r="1344" ht="15.75" customHeight="1">
      <c r="A1344" s="1">
        <v>1342.0</v>
      </c>
      <c r="B1344" s="3" t="s">
        <v>217</v>
      </c>
      <c r="C1344" s="3" t="s">
        <v>10</v>
      </c>
      <c r="D1344" s="3" t="s">
        <v>11</v>
      </c>
      <c r="E1344" s="3" t="s">
        <v>218</v>
      </c>
      <c r="F1344" s="3">
        <v>5.0</v>
      </c>
      <c r="G1344" s="3" t="s">
        <v>223</v>
      </c>
    </row>
    <row r="1345" ht="15.75" customHeight="1">
      <c r="A1345" s="1">
        <v>1343.0</v>
      </c>
      <c r="B1345" s="3" t="s">
        <v>224</v>
      </c>
      <c r="C1345" s="3" t="s">
        <v>123</v>
      </c>
      <c r="D1345" s="3" t="s">
        <v>11</v>
      </c>
      <c r="E1345" s="3" t="s">
        <v>225</v>
      </c>
      <c r="F1345" s="3">
        <v>2.0</v>
      </c>
      <c r="G1345" s="3" t="s">
        <v>226</v>
      </c>
    </row>
    <row r="1346" ht="15.75" customHeight="1">
      <c r="A1346" s="1">
        <v>1344.0</v>
      </c>
      <c r="B1346" s="3" t="s">
        <v>224</v>
      </c>
      <c r="C1346" s="3" t="s">
        <v>123</v>
      </c>
      <c r="D1346" s="3" t="s">
        <v>11</v>
      </c>
      <c r="E1346" s="3" t="s">
        <v>225</v>
      </c>
      <c r="F1346" s="3">
        <v>4.0</v>
      </c>
      <c r="G1346" s="3" t="s">
        <v>227</v>
      </c>
    </row>
    <row r="1347" ht="15.75" customHeight="1">
      <c r="A1347" s="1">
        <v>1345.0</v>
      </c>
      <c r="B1347" s="3" t="s">
        <v>224</v>
      </c>
      <c r="C1347" s="3" t="s">
        <v>123</v>
      </c>
      <c r="D1347" s="3" t="s">
        <v>11</v>
      </c>
      <c r="E1347" s="3" t="s">
        <v>225</v>
      </c>
      <c r="F1347" s="3">
        <v>1.0</v>
      </c>
      <c r="G1347" s="3" t="s">
        <v>228</v>
      </c>
    </row>
    <row r="1348" ht="15.75" customHeight="1">
      <c r="A1348" s="1">
        <v>1346.0</v>
      </c>
      <c r="B1348" s="3" t="s">
        <v>224</v>
      </c>
      <c r="C1348" s="3" t="s">
        <v>123</v>
      </c>
      <c r="D1348" s="3" t="s">
        <v>11</v>
      </c>
      <c r="E1348" s="3" t="s">
        <v>225</v>
      </c>
      <c r="F1348" s="3">
        <v>1.0</v>
      </c>
      <c r="G1348" s="3" t="s">
        <v>229</v>
      </c>
    </row>
    <row r="1349" ht="15.75" customHeight="1">
      <c r="A1349" s="1">
        <v>1347.0</v>
      </c>
      <c r="B1349" s="3" t="s">
        <v>224</v>
      </c>
      <c r="C1349" s="3" t="s">
        <v>123</v>
      </c>
      <c r="D1349" s="3" t="s">
        <v>11</v>
      </c>
      <c r="E1349" s="3" t="s">
        <v>225</v>
      </c>
      <c r="F1349" s="3">
        <v>1.0</v>
      </c>
      <c r="G1349" s="3" t="s">
        <v>230</v>
      </c>
    </row>
    <row r="1350" ht="15.75" customHeight="1">
      <c r="A1350" s="1">
        <v>1348.0</v>
      </c>
      <c r="B1350" s="3" t="s">
        <v>231</v>
      </c>
      <c r="C1350" s="3" t="s">
        <v>10</v>
      </c>
      <c r="D1350" s="3" t="s">
        <v>11</v>
      </c>
      <c r="E1350" s="3" t="s">
        <v>232</v>
      </c>
      <c r="F1350" s="3">
        <v>5.0</v>
      </c>
      <c r="G1350" s="3" t="s">
        <v>233</v>
      </c>
    </row>
    <row r="1351" ht="15.75" customHeight="1">
      <c r="A1351" s="1">
        <v>1349.0</v>
      </c>
      <c r="B1351" s="3" t="s">
        <v>1287</v>
      </c>
      <c r="C1351" s="3" t="s">
        <v>1288</v>
      </c>
      <c r="D1351" s="3" t="s">
        <v>1289</v>
      </c>
      <c r="E1351" s="3" t="s">
        <v>1290</v>
      </c>
      <c r="F1351" s="3">
        <v>5.0</v>
      </c>
      <c r="G1351" s="3" t="s">
        <v>1291</v>
      </c>
    </row>
    <row r="1352" ht="15.75" customHeight="1">
      <c r="A1352" s="1">
        <v>1350.0</v>
      </c>
      <c r="B1352" s="3" t="s">
        <v>416</v>
      </c>
      <c r="C1352" s="3" t="s">
        <v>417</v>
      </c>
      <c r="D1352" s="3" t="s">
        <v>297</v>
      </c>
      <c r="E1352" s="3" t="s">
        <v>418</v>
      </c>
      <c r="F1352" s="3">
        <v>1.0</v>
      </c>
      <c r="G1352" s="3" t="s">
        <v>419</v>
      </c>
    </row>
    <row r="1353" ht="15.75" customHeight="1">
      <c r="A1353" s="1">
        <v>1351.0</v>
      </c>
      <c r="B1353" s="3" t="s">
        <v>1708</v>
      </c>
      <c r="C1353" s="3" t="s">
        <v>1709</v>
      </c>
      <c r="D1353" s="3" t="s">
        <v>1289</v>
      </c>
      <c r="E1353" s="3" t="s">
        <v>1710</v>
      </c>
      <c r="F1353" s="3">
        <v>4.0</v>
      </c>
      <c r="G1353" s="3" t="s">
        <v>1711</v>
      </c>
    </row>
    <row r="1354" ht="15.75" customHeight="1">
      <c r="A1354" s="1">
        <v>1352.0</v>
      </c>
      <c r="B1354" s="3" t="s">
        <v>1708</v>
      </c>
      <c r="C1354" s="3" t="s">
        <v>1709</v>
      </c>
      <c r="D1354" s="3" t="s">
        <v>1289</v>
      </c>
      <c r="E1354" s="3" t="s">
        <v>1710</v>
      </c>
      <c r="F1354" s="3">
        <v>4.0</v>
      </c>
      <c r="G1354" s="3" t="s">
        <v>1712</v>
      </c>
    </row>
    <row r="1355" ht="15.75" customHeight="1">
      <c r="A1355" s="1">
        <v>1353.0</v>
      </c>
      <c r="B1355" s="3" t="s">
        <v>1708</v>
      </c>
      <c r="C1355" s="3" t="s">
        <v>1709</v>
      </c>
      <c r="D1355" s="3" t="s">
        <v>1289</v>
      </c>
      <c r="E1355" s="3" t="s">
        <v>1710</v>
      </c>
      <c r="F1355" s="3">
        <v>1.0</v>
      </c>
      <c r="G1355" s="3" t="s">
        <v>1713</v>
      </c>
    </row>
    <row r="1356" ht="15.75" customHeight="1">
      <c r="A1356" s="1">
        <v>1354.0</v>
      </c>
      <c r="B1356" s="3" t="s">
        <v>1708</v>
      </c>
      <c r="C1356" s="3" t="s">
        <v>1709</v>
      </c>
      <c r="D1356" s="3" t="s">
        <v>1289</v>
      </c>
      <c r="E1356" s="3" t="s">
        <v>1710</v>
      </c>
      <c r="F1356" s="3">
        <v>4.0</v>
      </c>
      <c r="G1356" s="3" t="s">
        <v>1714</v>
      </c>
    </row>
    <row r="1357" ht="15.75" customHeight="1">
      <c r="A1357" s="1">
        <v>1355.0</v>
      </c>
      <c r="B1357" s="3" t="s">
        <v>1708</v>
      </c>
      <c r="C1357" s="3" t="s">
        <v>1709</v>
      </c>
      <c r="D1357" s="3" t="s">
        <v>1289</v>
      </c>
      <c r="E1357" s="3" t="s">
        <v>1710</v>
      </c>
      <c r="F1357" s="3">
        <v>2.0</v>
      </c>
      <c r="G1357" s="3" t="s">
        <v>1715</v>
      </c>
    </row>
    <row r="1358" ht="15.75" customHeight="1">
      <c r="A1358" s="1">
        <v>1356.0</v>
      </c>
      <c r="B1358" s="3" t="s">
        <v>1716</v>
      </c>
      <c r="C1358" s="3" t="s">
        <v>1288</v>
      </c>
      <c r="D1358" s="3" t="s">
        <v>1289</v>
      </c>
      <c r="E1358" s="3" t="s">
        <v>1717</v>
      </c>
      <c r="F1358" s="3">
        <v>1.0</v>
      </c>
      <c r="G1358" s="3" t="s">
        <v>1718</v>
      </c>
    </row>
    <row r="1359" ht="15.75" customHeight="1">
      <c r="A1359" s="1">
        <v>1357.0</v>
      </c>
      <c r="B1359" s="3" t="s">
        <v>1716</v>
      </c>
      <c r="C1359" s="3" t="s">
        <v>1288</v>
      </c>
      <c r="D1359" s="3" t="s">
        <v>1289</v>
      </c>
      <c r="E1359" s="3" t="s">
        <v>1717</v>
      </c>
      <c r="F1359" s="3">
        <v>5.0</v>
      </c>
      <c r="G1359" s="3" t="s">
        <v>1719</v>
      </c>
    </row>
    <row r="1360" ht="15.75" customHeight="1">
      <c r="A1360" s="1">
        <v>1358.0</v>
      </c>
      <c r="B1360" s="3" t="s">
        <v>345</v>
      </c>
      <c r="C1360" s="3" t="s">
        <v>346</v>
      </c>
      <c r="D1360" s="3" t="s">
        <v>297</v>
      </c>
      <c r="E1360" s="3" t="s">
        <v>347</v>
      </c>
      <c r="F1360" s="3">
        <v>5.0</v>
      </c>
      <c r="G1360" s="3" t="s">
        <v>348</v>
      </c>
    </row>
    <row r="1361" ht="15.75" customHeight="1">
      <c r="A1361" s="1">
        <v>1359.0</v>
      </c>
      <c r="B1361" s="3" t="s">
        <v>357</v>
      </c>
      <c r="C1361" s="3" t="s">
        <v>296</v>
      </c>
      <c r="D1361" s="3" t="s">
        <v>350</v>
      </c>
      <c r="E1361" s="3" t="s">
        <v>358</v>
      </c>
      <c r="F1361" s="3">
        <v>5.0</v>
      </c>
      <c r="G1361" s="3" t="s">
        <v>359</v>
      </c>
    </row>
    <row r="1362" ht="15.75" customHeight="1">
      <c r="A1362" s="1">
        <v>1360.0</v>
      </c>
      <c r="B1362" s="3" t="s">
        <v>1720</v>
      </c>
      <c r="C1362" s="3" t="s">
        <v>1288</v>
      </c>
      <c r="D1362" s="3" t="s">
        <v>1289</v>
      </c>
      <c r="E1362" s="3" t="s">
        <v>1721</v>
      </c>
      <c r="F1362" s="3">
        <v>4.0</v>
      </c>
      <c r="G1362" s="3" t="s">
        <v>1722</v>
      </c>
    </row>
    <row r="1363" ht="15.75" customHeight="1">
      <c r="A1363" s="1">
        <v>1361.0</v>
      </c>
      <c r="B1363" s="3" t="s">
        <v>1720</v>
      </c>
      <c r="C1363" s="3" t="s">
        <v>1288</v>
      </c>
      <c r="D1363" s="3" t="s">
        <v>1289</v>
      </c>
      <c r="E1363" s="3" t="s">
        <v>1721</v>
      </c>
      <c r="F1363" s="3">
        <v>5.0</v>
      </c>
      <c r="G1363" s="3" t="s">
        <v>1723</v>
      </c>
    </row>
    <row r="1364" ht="15.75" customHeight="1">
      <c r="A1364" s="1">
        <v>1362.0</v>
      </c>
      <c r="B1364" s="3" t="s">
        <v>1720</v>
      </c>
      <c r="C1364" s="3" t="s">
        <v>1288</v>
      </c>
      <c r="D1364" s="3" t="s">
        <v>1289</v>
      </c>
      <c r="E1364" s="3" t="s">
        <v>1721</v>
      </c>
      <c r="F1364" s="3">
        <v>5.0</v>
      </c>
      <c r="G1364" s="3" t="s">
        <v>1724</v>
      </c>
    </row>
    <row r="1365" ht="15.75" customHeight="1">
      <c r="A1365" s="1">
        <v>1363.0</v>
      </c>
      <c r="B1365" s="3" t="s">
        <v>1720</v>
      </c>
      <c r="C1365" s="3" t="s">
        <v>1288</v>
      </c>
      <c r="D1365" s="3" t="s">
        <v>1289</v>
      </c>
      <c r="E1365" s="3" t="s">
        <v>1721</v>
      </c>
      <c r="F1365" s="3">
        <v>5.0</v>
      </c>
      <c r="G1365" s="3" t="s">
        <v>1725</v>
      </c>
    </row>
    <row r="1366" ht="15.75" customHeight="1">
      <c r="A1366" s="1">
        <v>1364.0</v>
      </c>
      <c r="B1366" s="3" t="s">
        <v>1720</v>
      </c>
      <c r="C1366" s="3" t="s">
        <v>1288</v>
      </c>
      <c r="D1366" s="3" t="s">
        <v>1289</v>
      </c>
      <c r="E1366" s="3" t="s">
        <v>1721</v>
      </c>
      <c r="F1366" s="3">
        <v>4.0</v>
      </c>
      <c r="G1366" s="3" t="s">
        <v>1726</v>
      </c>
    </row>
    <row r="1367" ht="15.75" customHeight="1">
      <c r="A1367" s="1">
        <v>1365.0</v>
      </c>
      <c r="B1367" s="3" t="s">
        <v>371</v>
      </c>
      <c r="C1367" s="3" t="s">
        <v>296</v>
      </c>
      <c r="D1367" s="3" t="s">
        <v>350</v>
      </c>
      <c r="E1367" s="3" t="s">
        <v>372</v>
      </c>
      <c r="F1367" s="3">
        <v>5.0</v>
      </c>
      <c r="G1367" s="3" t="s">
        <v>373</v>
      </c>
    </row>
    <row r="1368" ht="15.75" customHeight="1">
      <c r="A1368" s="1">
        <v>1366.0</v>
      </c>
      <c r="B1368" s="3" t="s">
        <v>371</v>
      </c>
      <c r="C1368" s="3" t="s">
        <v>296</v>
      </c>
      <c r="D1368" s="3" t="s">
        <v>350</v>
      </c>
      <c r="E1368" s="3" t="s">
        <v>372</v>
      </c>
      <c r="F1368" s="3">
        <v>1.0</v>
      </c>
      <c r="G1368" s="3" t="s">
        <v>374</v>
      </c>
    </row>
    <row r="1369" ht="15.75" customHeight="1">
      <c r="A1369" s="1">
        <v>1367.0</v>
      </c>
      <c r="B1369" s="3" t="s">
        <v>371</v>
      </c>
      <c r="C1369" s="3" t="s">
        <v>296</v>
      </c>
      <c r="D1369" s="3" t="s">
        <v>350</v>
      </c>
      <c r="E1369" s="3" t="s">
        <v>372</v>
      </c>
      <c r="F1369" s="3">
        <v>1.0</v>
      </c>
      <c r="G1369" s="3" t="s">
        <v>375</v>
      </c>
    </row>
    <row r="1370" ht="15.75" customHeight="1">
      <c r="A1370" s="1">
        <v>1368.0</v>
      </c>
      <c r="B1370" s="3" t="s">
        <v>371</v>
      </c>
      <c r="C1370" s="3" t="s">
        <v>296</v>
      </c>
      <c r="D1370" s="3" t="s">
        <v>350</v>
      </c>
      <c r="E1370" s="3" t="s">
        <v>372</v>
      </c>
      <c r="F1370" s="3">
        <v>5.0</v>
      </c>
      <c r="G1370" s="3" t="s">
        <v>376</v>
      </c>
    </row>
    <row r="1371" ht="15.75" customHeight="1">
      <c r="A1371" s="1">
        <v>1369.0</v>
      </c>
      <c r="B1371" s="3" t="s">
        <v>371</v>
      </c>
      <c r="C1371" s="3" t="s">
        <v>296</v>
      </c>
      <c r="D1371" s="3" t="s">
        <v>350</v>
      </c>
      <c r="E1371" s="3" t="s">
        <v>372</v>
      </c>
      <c r="F1371" s="3">
        <v>5.0</v>
      </c>
      <c r="G1371" s="3" t="s">
        <v>377</v>
      </c>
    </row>
    <row r="1372" ht="15.75" customHeight="1">
      <c r="A1372" s="1">
        <v>1370.0</v>
      </c>
      <c r="B1372" s="3" t="s">
        <v>378</v>
      </c>
      <c r="C1372" s="3" t="s">
        <v>296</v>
      </c>
      <c r="D1372" s="3" t="s">
        <v>297</v>
      </c>
      <c r="E1372" s="3" t="s">
        <v>379</v>
      </c>
      <c r="F1372" s="3">
        <v>5.0</v>
      </c>
      <c r="G1372" s="3" t="s">
        <v>380</v>
      </c>
    </row>
    <row r="1373" ht="15.75" customHeight="1">
      <c r="A1373" s="1">
        <v>1371.0</v>
      </c>
      <c r="B1373" s="3" t="s">
        <v>378</v>
      </c>
      <c r="C1373" s="3" t="s">
        <v>296</v>
      </c>
      <c r="D1373" s="3" t="s">
        <v>297</v>
      </c>
      <c r="E1373" s="3" t="s">
        <v>379</v>
      </c>
      <c r="F1373" s="3">
        <v>5.0</v>
      </c>
      <c r="G1373" s="3" t="s">
        <v>381</v>
      </c>
    </row>
    <row r="1374" ht="15.75" customHeight="1">
      <c r="A1374" s="1">
        <v>1372.0</v>
      </c>
      <c r="B1374" s="3" t="s">
        <v>378</v>
      </c>
      <c r="C1374" s="3" t="s">
        <v>296</v>
      </c>
      <c r="D1374" s="3" t="s">
        <v>297</v>
      </c>
      <c r="E1374" s="3" t="s">
        <v>379</v>
      </c>
      <c r="F1374" s="3">
        <v>5.0</v>
      </c>
      <c r="G1374" s="3" t="s">
        <v>382</v>
      </c>
    </row>
    <row r="1375" ht="15.75" customHeight="1">
      <c r="A1375" s="1">
        <v>1373.0</v>
      </c>
      <c r="B1375" s="3" t="s">
        <v>378</v>
      </c>
      <c r="C1375" s="3" t="s">
        <v>296</v>
      </c>
      <c r="D1375" s="3" t="s">
        <v>297</v>
      </c>
      <c r="E1375" s="3" t="s">
        <v>379</v>
      </c>
      <c r="F1375" s="3">
        <v>5.0</v>
      </c>
      <c r="G1375" s="3" t="s">
        <v>383</v>
      </c>
    </row>
    <row r="1376" ht="15.75" customHeight="1">
      <c r="A1376" s="1">
        <v>1374.0</v>
      </c>
      <c r="B1376" s="3" t="s">
        <v>1727</v>
      </c>
      <c r="C1376" s="3" t="s">
        <v>1288</v>
      </c>
      <c r="D1376" s="3" t="s">
        <v>1289</v>
      </c>
      <c r="E1376" s="3" t="s">
        <v>1728</v>
      </c>
      <c r="F1376" s="3">
        <v>1.0</v>
      </c>
      <c r="G1376" s="3" t="s">
        <v>1729</v>
      </c>
    </row>
    <row r="1377" ht="15.75" customHeight="1">
      <c r="A1377" s="1">
        <v>1375.0</v>
      </c>
      <c r="B1377" s="3" t="s">
        <v>1727</v>
      </c>
      <c r="C1377" s="3" t="s">
        <v>1288</v>
      </c>
      <c r="D1377" s="3" t="s">
        <v>1289</v>
      </c>
      <c r="E1377" s="3" t="s">
        <v>1728</v>
      </c>
      <c r="F1377" s="3">
        <v>5.0</v>
      </c>
      <c r="G1377" s="3" t="s">
        <v>1730</v>
      </c>
    </row>
    <row r="1378" ht="15.75" customHeight="1">
      <c r="A1378" s="1">
        <v>1376.0</v>
      </c>
      <c r="B1378" s="3" t="s">
        <v>1727</v>
      </c>
      <c r="C1378" s="3" t="s">
        <v>1288</v>
      </c>
      <c r="D1378" s="3" t="s">
        <v>1289</v>
      </c>
      <c r="E1378" s="3" t="s">
        <v>1728</v>
      </c>
      <c r="F1378" s="3">
        <v>1.0</v>
      </c>
      <c r="G1378" s="3" t="s">
        <v>1731</v>
      </c>
    </row>
    <row r="1379" ht="15.75" customHeight="1">
      <c r="A1379" s="1">
        <v>1377.0</v>
      </c>
      <c r="B1379" s="3" t="s">
        <v>1727</v>
      </c>
      <c r="C1379" s="3" t="s">
        <v>1288</v>
      </c>
      <c r="D1379" s="3" t="s">
        <v>1289</v>
      </c>
      <c r="E1379" s="3" t="s">
        <v>1728</v>
      </c>
      <c r="F1379" s="3">
        <v>1.0</v>
      </c>
      <c r="G1379" s="3" t="s">
        <v>1732</v>
      </c>
    </row>
    <row r="1380" ht="15.75" customHeight="1">
      <c r="A1380" s="1">
        <v>1378.0</v>
      </c>
      <c r="B1380" s="3" t="s">
        <v>1727</v>
      </c>
      <c r="C1380" s="3" t="s">
        <v>1288</v>
      </c>
      <c r="D1380" s="3" t="s">
        <v>1289</v>
      </c>
      <c r="E1380" s="3" t="s">
        <v>1728</v>
      </c>
      <c r="F1380" s="3">
        <v>4.0</v>
      </c>
      <c r="G1380" s="3" t="s">
        <v>1733</v>
      </c>
    </row>
    <row r="1381" ht="15.75" customHeight="1">
      <c r="A1381" s="1">
        <v>1379.0</v>
      </c>
      <c r="B1381" s="3" t="s">
        <v>330</v>
      </c>
      <c r="C1381" s="3" t="s">
        <v>296</v>
      </c>
      <c r="D1381" s="3" t="s">
        <v>297</v>
      </c>
      <c r="E1381" s="3" t="s">
        <v>331</v>
      </c>
      <c r="F1381" s="3">
        <v>1.0</v>
      </c>
      <c r="G1381" s="3" t="s">
        <v>332</v>
      </c>
    </row>
    <row r="1382" ht="15.75" customHeight="1">
      <c r="A1382" s="1">
        <v>1380.0</v>
      </c>
      <c r="B1382" s="3" t="s">
        <v>330</v>
      </c>
      <c r="C1382" s="3" t="s">
        <v>296</v>
      </c>
      <c r="D1382" s="3" t="s">
        <v>297</v>
      </c>
      <c r="E1382" s="3" t="s">
        <v>331</v>
      </c>
      <c r="F1382" s="3">
        <v>5.0</v>
      </c>
      <c r="G1382" s="3" t="s">
        <v>333</v>
      </c>
    </row>
    <row r="1383" ht="15.75" customHeight="1">
      <c r="A1383" s="1">
        <v>1381.0</v>
      </c>
      <c r="B1383" s="3" t="s">
        <v>330</v>
      </c>
      <c r="C1383" s="3" t="s">
        <v>296</v>
      </c>
      <c r="D1383" s="3" t="s">
        <v>297</v>
      </c>
      <c r="E1383" s="3" t="s">
        <v>331</v>
      </c>
      <c r="F1383" s="3">
        <v>1.0</v>
      </c>
      <c r="G1383" s="3" t="s">
        <v>334</v>
      </c>
    </row>
    <row r="1384" ht="15.75" customHeight="1">
      <c r="A1384" s="1">
        <v>1382.0</v>
      </c>
      <c r="B1384" s="3" t="s">
        <v>330</v>
      </c>
      <c r="C1384" s="3" t="s">
        <v>296</v>
      </c>
      <c r="D1384" s="3" t="s">
        <v>297</v>
      </c>
      <c r="E1384" s="3" t="s">
        <v>331</v>
      </c>
      <c r="F1384" s="3">
        <v>1.0</v>
      </c>
      <c r="G1384" s="3" t="s">
        <v>335</v>
      </c>
    </row>
    <row r="1385" ht="15.75" customHeight="1">
      <c r="A1385" s="1">
        <v>1383.0</v>
      </c>
      <c r="B1385" s="3" t="s">
        <v>330</v>
      </c>
      <c r="C1385" s="3" t="s">
        <v>296</v>
      </c>
      <c r="D1385" s="3" t="s">
        <v>297</v>
      </c>
      <c r="E1385" s="3" t="s">
        <v>331</v>
      </c>
      <c r="F1385" s="3">
        <v>5.0</v>
      </c>
      <c r="G1385" s="3" t="s">
        <v>336</v>
      </c>
    </row>
    <row r="1386" ht="15.75" customHeight="1">
      <c r="A1386" s="1">
        <v>1384.0</v>
      </c>
      <c r="B1386" s="3" t="s">
        <v>1734</v>
      </c>
      <c r="C1386" s="3" t="s">
        <v>296</v>
      </c>
      <c r="D1386" s="3" t="s">
        <v>350</v>
      </c>
      <c r="E1386" s="3" t="s">
        <v>1735</v>
      </c>
      <c r="F1386" s="3">
        <v>5.0</v>
      </c>
      <c r="G1386" s="3" t="s">
        <v>1736</v>
      </c>
    </row>
    <row r="1387" ht="15.75" customHeight="1">
      <c r="A1387" s="1">
        <v>1385.0</v>
      </c>
      <c r="B1387" s="3" t="s">
        <v>1734</v>
      </c>
      <c r="C1387" s="3" t="s">
        <v>296</v>
      </c>
      <c r="D1387" s="3" t="s">
        <v>350</v>
      </c>
      <c r="E1387" s="3" t="s">
        <v>1735</v>
      </c>
      <c r="F1387" s="3">
        <v>1.0</v>
      </c>
      <c r="G1387" s="3" t="s">
        <v>1737</v>
      </c>
    </row>
    <row r="1388" ht="15.75" customHeight="1">
      <c r="A1388" s="1">
        <v>1386.0</v>
      </c>
      <c r="B1388" s="3" t="s">
        <v>1734</v>
      </c>
      <c r="C1388" s="3" t="s">
        <v>296</v>
      </c>
      <c r="D1388" s="3" t="s">
        <v>350</v>
      </c>
      <c r="E1388" s="3" t="s">
        <v>1735</v>
      </c>
      <c r="F1388" s="3">
        <v>1.0</v>
      </c>
      <c r="G1388" s="3" t="s">
        <v>1738</v>
      </c>
    </row>
    <row r="1389" ht="15.75" customHeight="1">
      <c r="A1389" s="1">
        <v>1387.0</v>
      </c>
      <c r="B1389" s="3" t="s">
        <v>1734</v>
      </c>
      <c r="C1389" s="3" t="s">
        <v>296</v>
      </c>
      <c r="D1389" s="3" t="s">
        <v>350</v>
      </c>
      <c r="E1389" s="3" t="s">
        <v>1735</v>
      </c>
      <c r="F1389" s="3">
        <v>1.0</v>
      </c>
      <c r="G1389" s="3" t="s">
        <v>1739</v>
      </c>
    </row>
    <row r="1390" ht="15.75" customHeight="1">
      <c r="A1390" s="1">
        <v>1388.0</v>
      </c>
      <c r="B1390" s="3" t="s">
        <v>398</v>
      </c>
      <c r="C1390" s="3" t="s">
        <v>366</v>
      </c>
      <c r="D1390" s="3" t="s">
        <v>297</v>
      </c>
      <c r="E1390" s="3" t="s">
        <v>399</v>
      </c>
      <c r="F1390" s="3">
        <v>1.0</v>
      </c>
      <c r="G1390" s="3" t="s">
        <v>400</v>
      </c>
    </row>
    <row r="1391" ht="15.75" customHeight="1">
      <c r="A1391" s="1">
        <v>1389.0</v>
      </c>
      <c r="B1391" s="3" t="s">
        <v>398</v>
      </c>
      <c r="C1391" s="3" t="s">
        <v>366</v>
      </c>
      <c r="D1391" s="3" t="s">
        <v>297</v>
      </c>
      <c r="E1391" s="3" t="s">
        <v>399</v>
      </c>
      <c r="F1391" s="3">
        <v>5.0</v>
      </c>
      <c r="G1391" s="3" t="s">
        <v>401</v>
      </c>
    </row>
    <row r="1392" ht="15.75" customHeight="1">
      <c r="A1392" s="1">
        <v>1390.0</v>
      </c>
      <c r="B1392" s="3" t="s">
        <v>398</v>
      </c>
      <c r="C1392" s="3" t="s">
        <v>366</v>
      </c>
      <c r="D1392" s="3" t="s">
        <v>297</v>
      </c>
      <c r="E1392" s="3" t="s">
        <v>399</v>
      </c>
      <c r="F1392" s="3">
        <v>2.0</v>
      </c>
      <c r="G1392" s="3" t="s">
        <v>402</v>
      </c>
    </row>
    <row r="1393" ht="15.75" customHeight="1">
      <c r="A1393" s="1">
        <v>1391.0</v>
      </c>
      <c r="B1393" s="3" t="s">
        <v>398</v>
      </c>
      <c r="C1393" s="3" t="s">
        <v>366</v>
      </c>
      <c r="D1393" s="3" t="s">
        <v>297</v>
      </c>
      <c r="E1393" s="3" t="s">
        <v>399</v>
      </c>
      <c r="F1393" s="3">
        <v>1.0</v>
      </c>
      <c r="G1393" s="3" t="s">
        <v>403</v>
      </c>
    </row>
    <row r="1394" ht="15.75" customHeight="1">
      <c r="A1394" s="1">
        <v>1392.0</v>
      </c>
      <c r="B1394" s="3" t="s">
        <v>398</v>
      </c>
      <c r="C1394" s="3" t="s">
        <v>366</v>
      </c>
      <c r="D1394" s="3" t="s">
        <v>297</v>
      </c>
      <c r="E1394" s="3" t="s">
        <v>399</v>
      </c>
      <c r="F1394" s="3">
        <v>1.0</v>
      </c>
      <c r="G1394" s="3" t="s">
        <v>404</v>
      </c>
    </row>
    <row r="1395" ht="15.75" customHeight="1">
      <c r="A1395" s="1">
        <v>1393.0</v>
      </c>
      <c r="B1395" s="3" t="s">
        <v>1740</v>
      </c>
      <c r="C1395" s="3" t="s">
        <v>1288</v>
      </c>
      <c r="D1395" s="3" t="s">
        <v>1289</v>
      </c>
      <c r="E1395" s="3" t="s">
        <v>1741</v>
      </c>
      <c r="F1395" s="3">
        <v>1.0</v>
      </c>
      <c r="G1395" s="3" t="s">
        <v>1742</v>
      </c>
    </row>
    <row r="1396" ht="15.75" customHeight="1">
      <c r="A1396" s="1">
        <v>1394.0</v>
      </c>
      <c r="B1396" s="3" t="s">
        <v>1740</v>
      </c>
      <c r="C1396" s="3" t="s">
        <v>1288</v>
      </c>
      <c r="D1396" s="3" t="s">
        <v>1289</v>
      </c>
      <c r="E1396" s="3" t="s">
        <v>1741</v>
      </c>
      <c r="F1396" s="3">
        <v>5.0</v>
      </c>
      <c r="G1396" s="3" t="s">
        <v>1743</v>
      </c>
    </row>
    <row r="1397" ht="15.75" customHeight="1">
      <c r="A1397" s="1">
        <v>1395.0</v>
      </c>
      <c r="B1397" s="3" t="s">
        <v>1740</v>
      </c>
      <c r="C1397" s="3" t="s">
        <v>1288</v>
      </c>
      <c r="D1397" s="3" t="s">
        <v>1289</v>
      </c>
      <c r="E1397" s="3" t="s">
        <v>1741</v>
      </c>
      <c r="F1397" s="3">
        <v>5.0</v>
      </c>
      <c r="G1397" s="3" t="s">
        <v>1744</v>
      </c>
    </row>
    <row r="1398" ht="15.75" customHeight="1">
      <c r="A1398" s="1">
        <v>1396.0</v>
      </c>
      <c r="B1398" s="3" t="s">
        <v>1740</v>
      </c>
      <c r="C1398" s="3" t="s">
        <v>1288</v>
      </c>
      <c r="D1398" s="3" t="s">
        <v>1289</v>
      </c>
      <c r="E1398" s="3" t="s">
        <v>1741</v>
      </c>
      <c r="F1398" s="3">
        <v>1.0</v>
      </c>
      <c r="G1398" s="3" t="s">
        <v>1745</v>
      </c>
    </row>
    <row r="1399" ht="15.75" customHeight="1">
      <c r="A1399" s="1">
        <v>1397.0</v>
      </c>
      <c r="B1399" s="3" t="s">
        <v>1740</v>
      </c>
      <c r="C1399" s="3" t="s">
        <v>1288</v>
      </c>
      <c r="D1399" s="3" t="s">
        <v>1289</v>
      </c>
      <c r="E1399" s="3" t="s">
        <v>1741</v>
      </c>
      <c r="F1399" s="3">
        <v>5.0</v>
      </c>
      <c r="G1399" s="3" t="s">
        <v>1746</v>
      </c>
    </row>
    <row r="1400" ht="15.75" customHeight="1">
      <c r="A1400" s="1">
        <v>1398.0</v>
      </c>
      <c r="B1400" s="3" t="s">
        <v>365</v>
      </c>
      <c r="C1400" s="3" t="s">
        <v>296</v>
      </c>
      <c r="D1400" s="3" t="s">
        <v>366</v>
      </c>
      <c r="E1400" s="3" t="s">
        <v>367</v>
      </c>
      <c r="F1400" s="3">
        <v>1.0</v>
      </c>
      <c r="G1400" s="3" t="s">
        <v>368</v>
      </c>
    </row>
    <row r="1401" ht="15.75" customHeight="1">
      <c r="A1401" s="1">
        <v>1399.0</v>
      </c>
      <c r="B1401" s="3" t="s">
        <v>365</v>
      </c>
      <c r="C1401" s="3" t="s">
        <v>296</v>
      </c>
      <c r="D1401" s="3" t="s">
        <v>366</v>
      </c>
      <c r="E1401" s="3" t="s">
        <v>367</v>
      </c>
      <c r="F1401" s="3">
        <v>5.0</v>
      </c>
      <c r="G1401" s="3" t="s">
        <v>369</v>
      </c>
    </row>
    <row r="1402" ht="15.75" customHeight="1">
      <c r="A1402" s="1">
        <v>1400.0</v>
      </c>
      <c r="B1402" s="3" t="s">
        <v>365</v>
      </c>
      <c r="C1402" s="3" t="s">
        <v>296</v>
      </c>
      <c r="D1402" s="3" t="s">
        <v>366</v>
      </c>
      <c r="E1402" s="3" t="s">
        <v>367</v>
      </c>
      <c r="F1402" s="3">
        <v>1.0</v>
      </c>
      <c r="G1402" s="3" t="s">
        <v>370</v>
      </c>
    </row>
    <row r="1403" ht="15.75" customHeight="1">
      <c r="A1403" s="1">
        <v>1401.0</v>
      </c>
      <c r="B1403" s="3" t="s">
        <v>1747</v>
      </c>
      <c r="C1403" s="3" t="s">
        <v>1288</v>
      </c>
      <c r="D1403" s="3" t="s">
        <v>1289</v>
      </c>
      <c r="E1403" s="3" t="s">
        <v>1748</v>
      </c>
      <c r="F1403" s="3">
        <v>5.0</v>
      </c>
      <c r="G1403" s="3" t="s">
        <v>1749</v>
      </c>
    </row>
    <row r="1404" ht="15.75" customHeight="1">
      <c r="A1404" s="1">
        <v>1402.0</v>
      </c>
      <c r="B1404" s="3" t="s">
        <v>1747</v>
      </c>
      <c r="C1404" s="3" t="s">
        <v>1288</v>
      </c>
      <c r="D1404" s="3" t="s">
        <v>1289</v>
      </c>
      <c r="E1404" s="3" t="s">
        <v>1748</v>
      </c>
      <c r="F1404" s="3">
        <v>5.0</v>
      </c>
      <c r="G1404" s="3" t="s">
        <v>248</v>
      </c>
    </row>
    <row r="1405" ht="15.75" customHeight="1">
      <c r="A1405" s="1">
        <v>1403.0</v>
      </c>
      <c r="B1405" s="3" t="s">
        <v>1747</v>
      </c>
      <c r="C1405" s="3" t="s">
        <v>1288</v>
      </c>
      <c r="D1405" s="3" t="s">
        <v>1289</v>
      </c>
      <c r="E1405" s="3" t="s">
        <v>1748</v>
      </c>
      <c r="F1405" s="3">
        <v>4.0</v>
      </c>
      <c r="G1405" s="3" t="s">
        <v>1750</v>
      </c>
    </row>
    <row r="1406" ht="15.75" customHeight="1">
      <c r="A1406" s="1">
        <v>1404.0</v>
      </c>
      <c r="B1406" s="3" t="s">
        <v>1747</v>
      </c>
      <c r="C1406" s="3" t="s">
        <v>1288</v>
      </c>
      <c r="D1406" s="3" t="s">
        <v>1289</v>
      </c>
      <c r="E1406" s="3" t="s">
        <v>1748</v>
      </c>
      <c r="F1406" s="3">
        <v>5.0</v>
      </c>
      <c r="G1406" s="3" t="s">
        <v>1751</v>
      </c>
    </row>
    <row r="1407" ht="15.75" customHeight="1">
      <c r="A1407" s="1">
        <v>1405.0</v>
      </c>
      <c r="B1407" s="3" t="s">
        <v>1747</v>
      </c>
      <c r="C1407" s="3" t="s">
        <v>1288</v>
      </c>
      <c r="D1407" s="3" t="s">
        <v>1289</v>
      </c>
      <c r="E1407" s="3" t="s">
        <v>1748</v>
      </c>
      <c r="F1407" s="3">
        <v>5.0</v>
      </c>
      <c r="G1407" s="3" t="s">
        <v>1150</v>
      </c>
    </row>
    <row r="1408" ht="15.75" customHeight="1">
      <c r="A1408" s="1">
        <v>1406.0</v>
      </c>
      <c r="B1408" s="3" t="s">
        <v>384</v>
      </c>
      <c r="C1408" s="3" t="s">
        <v>296</v>
      </c>
      <c r="D1408" s="3" t="s">
        <v>297</v>
      </c>
      <c r="E1408" s="3" t="s">
        <v>385</v>
      </c>
      <c r="F1408" s="3">
        <v>5.0</v>
      </c>
      <c r="G1408" s="3" t="s">
        <v>386</v>
      </c>
    </row>
    <row r="1409" ht="15.75" customHeight="1">
      <c r="A1409" s="1">
        <v>1407.0</v>
      </c>
      <c r="B1409" s="3" t="s">
        <v>384</v>
      </c>
      <c r="C1409" s="3" t="s">
        <v>296</v>
      </c>
      <c r="D1409" s="3" t="s">
        <v>297</v>
      </c>
      <c r="E1409" s="3" t="s">
        <v>385</v>
      </c>
      <c r="F1409" s="3">
        <v>1.0</v>
      </c>
      <c r="G1409" s="3" t="s">
        <v>387</v>
      </c>
    </row>
    <row r="1410" ht="15.75" customHeight="1">
      <c r="A1410" s="1">
        <v>1408.0</v>
      </c>
      <c r="B1410" s="3" t="s">
        <v>384</v>
      </c>
      <c r="C1410" s="3" t="s">
        <v>296</v>
      </c>
      <c r="D1410" s="3" t="s">
        <v>297</v>
      </c>
      <c r="E1410" s="3" t="s">
        <v>385</v>
      </c>
      <c r="F1410" s="3">
        <v>3.0</v>
      </c>
      <c r="G1410" s="3" t="s">
        <v>388</v>
      </c>
    </row>
    <row r="1411" ht="15.75" customHeight="1">
      <c r="A1411" s="1">
        <v>1409.0</v>
      </c>
      <c r="B1411" s="3" t="s">
        <v>384</v>
      </c>
      <c r="C1411" s="3" t="s">
        <v>296</v>
      </c>
      <c r="D1411" s="3" t="s">
        <v>297</v>
      </c>
      <c r="E1411" s="3" t="s">
        <v>385</v>
      </c>
      <c r="F1411" s="3">
        <v>3.0</v>
      </c>
      <c r="G1411" s="3" t="s">
        <v>389</v>
      </c>
    </row>
    <row r="1412" ht="15.75" customHeight="1">
      <c r="A1412" s="1">
        <v>1410.0</v>
      </c>
      <c r="B1412" s="3" t="s">
        <v>384</v>
      </c>
      <c r="C1412" s="3" t="s">
        <v>296</v>
      </c>
      <c r="D1412" s="3" t="s">
        <v>297</v>
      </c>
      <c r="E1412" s="3" t="s">
        <v>385</v>
      </c>
      <c r="F1412" s="3">
        <v>1.0</v>
      </c>
      <c r="G1412" s="3" t="s">
        <v>390</v>
      </c>
    </row>
    <row r="1413" ht="15.75" customHeight="1">
      <c r="A1413" s="1">
        <v>1411.0</v>
      </c>
      <c r="B1413" s="3" t="s">
        <v>1752</v>
      </c>
      <c r="C1413" s="3" t="s">
        <v>1288</v>
      </c>
      <c r="D1413" s="3" t="s">
        <v>1289</v>
      </c>
      <c r="E1413" s="3" t="s">
        <v>1753</v>
      </c>
      <c r="F1413" s="3">
        <v>5.0</v>
      </c>
      <c r="G1413" s="3" t="s">
        <v>1754</v>
      </c>
    </row>
    <row r="1414" ht="15.75" customHeight="1">
      <c r="A1414" s="1">
        <v>1412.0</v>
      </c>
      <c r="B1414" s="3" t="s">
        <v>1752</v>
      </c>
      <c r="C1414" s="3" t="s">
        <v>1288</v>
      </c>
      <c r="D1414" s="3" t="s">
        <v>1289</v>
      </c>
      <c r="E1414" s="3" t="s">
        <v>1753</v>
      </c>
      <c r="F1414" s="3">
        <v>5.0</v>
      </c>
      <c r="G1414" s="3" t="s">
        <v>1755</v>
      </c>
    </row>
    <row r="1415" ht="15.75" customHeight="1">
      <c r="A1415" s="1">
        <v>1413.0</v>
      </c>
      <c r="B1415" s="3" t="s">
        <v>1752</v>
      </c>
      <c r="C1415" s="3" t="s">
        <v>1288</v>
      </c>
      <c r="D1415" s="3" t="s">
        <v>1289</v>
      </c>
      <c r="E1415" s="3" t="s">
        <v>1753</v>
      </c>
      <c r="F1415" s="3">
        <v>5.0</v>
      </c>
      <c r="G1415" s="3" t="s">
        <v>1756</v>
      </c>
    </row>
    <row r="1416" ht="15.75" customHeight="1">
      <c r="A1416" s="1">
        <v>1414.0</v>
      </c>
      <c r="B1416" s="3" t="s">
        <v>1752</v>
      </c>
      <c r="C1416" s="3" t="s">
        <v>1288</v>
      </c>
      <c r="D1416" s="3" t="s">
        <v>1289</v>
      </c>
      <c r="E1416" s="3" t="s">
        <v>1753</v>
      </c>
      <c r="F1416" s="3">
        <v>5.0</v>
      </c>
      <c r="G1416" s="3" t="s">
        <v>1757</v>
      </c>
    </row>
    <row r="1417" ht="15.75" customHeight="1">
      <c r="A1417" s="1">
        <v>1415.0</v>
      </c>
      <c r="B1417" s="3" t="s">
        <v>1752</v>
      </c>
      <c r="C1417" s="3" t="s">
        <v>1288</v>
      </c>
      <c r="D1417" s="3" t="s">
        <v>1289</v>
      </c>
      <c r="E1417" s="3" t="s">
        <v>1753</v>
      </c>
      <c r="F1417" s="3">
        <v>1.0</v>
      </c>
      <c r="G1417" s="3" t="s">
        <v>1758</v>
      </c>
    </row>
    <row r="1418" ht="15.75" customHeight="1">
      <c r="A1418" s="1">
        <v>1416.0</v>
      </c>
      <c r="B1418" s="3" t="s">
        <v>1759</v>
      </c>
      <c r="C1418" s="3" t="s">
        <v>1760</v>
      </c>
      <c r="D1418" s="3" t="s">
        <v>1289</v>
      </c>
      <c r="E1418" s="3" t="s">
        <v>1761</v>
      </c>
      <c r="F1418" s="3">
        <v>1.0</v>
      </c>
      <c r="G1418" s="3" t="s">
        <v>1762</v>
      </c>
    </row>
    <row r="1419" ht="15.75" customHeight="1">
      <c r="A1419" s="1">
        <v>1417.0</v>
      </c>
      <c r="B1419" s="3" t="s">
        <v>1759</v>
      </c>
      <c r="C1419" s="3" t="s">
        <v>1760</v>
      </c>
      <c r="D1419" s="3" t="s">
        <v>1289</v>
      </c>
      <c r="E1419" s="3" t="s">
        <v>1761</v>
      </c>
      <c r="F1419" s="3">
        <v>1.0</v>
      </c>
      <c r="G1419" s="3" t="s">
        <v>1763</v>
      </c>
    </row>
    <row r="1420" ht="15.75" customHeight="1">
      <c r="A1420" s="1">
        <v>1418.0</v>
      </c>
      <c r="B1420" s="3" t="s">
        <v>1759</v>
      </c>
      <c r="C1420" s="3" t="s">
        <v>1760</v>
      </c>
      <c r="D1420" s="3" t="s">
        <v>1289</v>
      </c>
      <c r="E1420" s="3" t="s">
        <v>1761</v>
      </c>
      <c r="F1420" s="3">
        <v>1.0</v>
      </c>
      <c r="G1420" s="3" t="s">
        <v>1764</v>
      </c>
    </row>
    <row r="1421" ht="15.75" customHeight="1">
      <c r="A1421" s="1">
        <v>1419.0</v>
      </c>
      <c r="B1421" s="3" t="s">
        <v>1759</v>
      </c>
      <c r="C1421" s="3" t="s">
        <v>1760</v>
      </c>
      <c r="D1421" s="3" t="s">
        <v>1289</v>
      </c>
      <c r="E1421" s="3" t="s">
        <v>1761</v>
      </c>
      <c r="F1421" s="3">
        <v>5.0</v>
      </c>
      <c r="G1421" s="3" t="s">
        <v>1765</v>
      </c>
    </row>
    <row r="1422" ht="15.75" customHeight="1">
      <c r="A1422" s="1">
        <v>1420.0</v>
      </c>
      <c r="B1422" s="3" t="s">
        <v>1759</v>
      </c>
      <c r="C1422" s="3" t="s">
        <v>1760</v>
      </c>
      <c r="D1422" s="3" t="s">
        <v>1289</v>
      </c>
      <c r="E1422" s="3" t="s">
        <v>1761</v>
      </c>
      <c r="F1422" s="3">
        <v>5.0</v>
      </c>
      <c r="G1422" s="3" t="s">
        <v>1766</v>
      </c>
    </row>
    <row r="1423" ht="15.75" customHeight="1">
      <c r="A1423" s="1">
        <v>1421.0</v>
      </c>
      <c r="B1423" s="3" t="s">
        <v>1767</v>
      </c>
      <c r="C1423" s="3" t="s">
        <v>1288</v>
      </c>
      <c r="D1423" s="3" t="s">
        <v>1289</v>
      </c>
      <c r="E1423" s="3" t="s">
        <v>1768</v>
      </c>
      <c r="F1423" s="3">
        <v>1.0</v>
      </c>
      <c r="G1423" s="3" t="s">
        <v>1769</v>
      </c>
    </row>
    <row r="1424" ht="15.75" customHeight="1">
      <c r="A1424" s="1">
        <v>1422.0</v>
      </c>
      <c r="B1424" s="3" t="s">
        <v>1767</v>
      </c>
      <c r="C1424" s="3" t="s">
        <v>1288</v>
      </c>
      <c r="D1424" s="3" t="s">
        <v>1289</v>
      </c>
      <c r="E1424" s="3" t="s">
        <v>1768</v>
      </c>
      <c r="F1424" s="3">
        <v>5.0</v>
      </c>
      <c r="G1424" s="3" t="s">
        <v>1770</v>
      </c>
    </row>
    <row r="1425" ht="15.75" customHeight="1">
      <c r="A1425" s="1">
        <v>1423.0</v>
      </c>
      <c r="B1425" s="3" t="s">
        <v>391</v>
      </c>
      <c r="C1425" s="3" t="s">
        <v>296</v>
      </c>
      <c r="D1425" s="3" t="s">
        <v>350</v>
      </c>
      <c r="E1425" s="3" t="s">
        <v>392</v>
      </c>
      <c r="F1425" s="3">
        <v>5.0</v>
      </c>
      <c r="G1425" s="3" t="s">
        <v>393</v>
      </c>
    </row>
    <row r="1426" ht="15.75" customHeight="1">
      <c r="A1426" s="1">
        <v>1424.0</v>
      </c>
      <c r="B1426" s="3" t="s">
        <v>391</v>
      </c>
      <c r="C1426" s="3" t="s">
        <v>296</v>
      </c>
      <c r="D1426" s="3" t="s">
        <v>350</v>
      </c>
      <c r="E1426" s="3" t="s">
        <v>392</v>
      </c>
      <c r="F1426" s="3">
        <v>1.0</v>
      </c>
      <c r="G1426" s="3" t="s">
        <v>394</v>
      </c>
    </row>
    <row r="1427" ht="15.75" customHeight="1">
      <c r="A1427" s="1">
        <v>1425.0</v>
      </c>
      <c r="B1427" s="3" t="s">
        <v>391</v>
      </c>
      <c r="C1427" s="3" t="s">
        <v>296</v>
      </c>
      <c r="D1427" s="3" t="s">
        <v>350</v>
      </c>
      <c r="E1427" s="3" t="s">
        <v>392</v>
      </c>
      <c r="F1427" s="3">
        <v>1.0</v>
      </c>
      <c r="G1427" s="3" t="s">
        <v>395</v>
      </c>
    </row>
    <row r="1428" ht="15.75" customHeight="1">
      <c r="A1428" s="1">
        <v>1426.0</v>
      </c>
      <c r="B1428" s="3" t="s">
        <v>391</v>
      </c>
      <c r="C1428" s="3" t="s">
        <v>296</v>
      </c>
      <c r="D1428" s="3" t="s">
        <v>350</v>
      </c>
      <c r="E1428" s="3" t="s">
        <v>392</v>
      </c>
      <c r="F1428" s="3">
        <v>5.0</v>
      </c>
      <c r="G1428" s="3" t="s">
        <v>396</v>
      </c>
    </row>
    <row r="1429" ht="15.75" customHeight="1">
      <c r="A1429" s="1">
        <v>1427.0</v>
      </c>
      <c r="B1429" s="3" t="s">
        <v>391</v>
      </c>
      <c r="C1429" s="3" t="s">
        <v>296</v>
      </c>
      <c r="D1429" s="3" t="s">
        <v>350</v>
      </c>
      <c r="E1429" s="3" t="s">
        <v>392</v>
      </c>
      <c r="F1429" s="3">
        <v>2.0</v>
      </c>
      <c r="G1429" s="3" t="s">
        <v>397</v>
      </c>
    </row>
    <row r="1430" ht="15.75" customHeight="1">
      <c r="A1430" s="1">
        <v>1428.0</v>
      </c>
      <c r="B1430" s="3" t="s">
        <v>485</v>
      </c>
      <c r="C1430" s="3" t="s">
        <v>296</v>
      </c>
      <c r="D1430" s="3" t="s">
        <v>350</v>
      </c>
      <c r="E1430" s="3" t="s">
        <v>486</v>
      </c>
      <c r="F1430" s="3">
        <v>1.0</v>
      </c>
      <c r="G1430" s="3" t="s">
        <v>487</v>
      </c>
    </row>
    <row r="1431" ht="15.75" customHeight="1">
      <c r="A1431" s="1">
        <v>1429.0</v>
      </c>
      <c r="B1431" s="3" t="s">
        <v>485</v>
      </c>
      <c r="C1431" s="3" t="s">
        <v>296</v>
      </c>
      <c r="D1431" s="3" t="s">
        <v>350</v>
      </c>
      <c r="E1431" s="3" t="s">
        <v>486</v>
      </c>
      <c r="F1431" s="3">
        <v>5.0</v>
      </c>
      <c r="G1431" s="3" t="s">
        <v>488</v>
      </c>
    </row>
    <row r="1432" ht="15.75" customHeight="1">
      <c r="A1432" s="1">
        <v>1430.0</v>
      </c>
      <c r="B1432" s="3" t="s">
        <v>410</v>
      </c>
      <c r="C1432" s="3" t="s">
        <v>296</v>
      </c>
      <c r="D1432" s="3" t="s">
        <v>350</v>
      </c>
      <c r="E1432" s="3" t="s">
        <v>411</v>
      </c>
      <c r="F1432" s="3">
        <v>4.0</v>
      </c>
      <c r="G1432" s="3" t="s">
        <v>412</v>
      </c>
    </row>
    <row r="1433" ht="15.75" customHeight="1">
      <c r="A1433" s="1">
        <v>1431.0</v>
      </c>
      <c r="B1433" s="3" t="s">
        <v>410</v>
      </c>
      <c r="C1433" s="3" t="s">
        <v>296</v>
      </c>
      <c r="D1433" s="3" t="s">
        <v>350</v>
      </c>
      <c r="E1433" s="3" t="s">
        <v>411</v>
      </c>
      <c r="F1433" s="3">
        <v>5.0</v>
      </c>
      <c r="G1433" s="3" t="s">
        <v>413</v>
      </c>
    </row>
    <row r="1434" ht="15.75" customHeight="1">
      <c r="A1434" s="1">
        <v>1432.0</v>
      </c>
      <c r="B1434" s="3" t="s">
        <v>410</v>
      </c>
      <c r="C1434" s="3" t="s">
        <v>296</v>
      </c>
      <c r="D1434" s="3" t="s">
        <v>350</v>
      </c>
      <c r="E1434" s="3" t="s">
        <v>411</v>
      </c>
      <c r="F1434" s="3">
        <v>5.0</v>
      </c>
      <c r="G1434" s="3" t="s">
        <v>414</v>
      </c>
    </row>
    <row r="1435" ht="15.75" customHeight="1">
      <c r="A1435" s="1">
        <v>1433.0</v>
      </c>
      <c r="B1435" s="3" t="s">
        <v>410</v>
      </c>
      <c r="C1435" s="3" t="s">
        <v>296</v>
      </c>
      <c r="D1435" s="3" t="s">
        <v>350</v>
      </c>
      <c r="E1435" s="3" t="s">
        <v>411</v>
      </c>
      <c r="F1435" s="3">
        <v>5.0</v>
      </c>
      <c r="G1435" s="3" t="s">
        <v>415</v>
      </c>
    </row>
    <row r="1436" ht="15.75" customHeight="1">
      <c r="A1436" s="1">
        <v>1434.0</v>
      </c>
      <c r="B1436" s="3" t="s">
        <v>1771</v>
      </c>
      <c r="C1436" s="3" t="s">
        <v>1772</v>
      </c>
      <c r="D1436" s="3" t="s">
        <v>1289</v>
      </c>
      <c r="E1436" s="3" t="s">
        <v>1773</v>
      </c>
      <c r="F1436" s="3">
        <v>1.0</v>
      </c>
      <c r="G1436" s="3" t="s">
        <v>1774</v>
      </c>
    </row>
    <row r="1437" ht="15.75" customHeight="1">
      <c r="A1437" s="1">
        <v>1435.0</v>
      </c>
      <c r="B1437" s="3" t="s">
        <v>1771</v>
      </c>
      <c r="C1437" s="3" t="s">
        <v>1772</v>
      </c>
      <c r="D1437" s="3" t="s">
        <v>1289</v>
      </c>
      <c r="E1437" s="3" t="s">
        <v>1773</v>
      </c>
      <c r="F1437" s="3">
        <v>5.0</v>
      </c>
      <c r="G1437" s="3" t="s">
        <v>1775</v>
      </c>
    </row>
    <row r="1438" ht="15.75" customHeight="1">
      <c r="A1438" s="1">
        <v>1436.0</v>
      </c>
      <c r="B1438" s="3" t="s">
        <v>1776</v>
      </c>
      <c r="C1438" s="3" t="s">
        <v>1288</v>
      </c>
      <c r="D1438" s="3" t="s">
        <v>1289</v>
      </c>
      <c r="E1438" s="3" t="s">
        <v>1777</v>
      </c>
      <c r="F1438" s="3">
        <v>5.0</v>
      </c>
      <c r="G1438" s="3" t="s">
        <v>1778</v>
      </c>
    </row>
    <row r="1439" ht="15.75" customHeight="1">
      <c r="A1439" s="1">
        <v>1437.0</v>
      </c>
      <c r="B1439" s="3" t="s">
        <v>1776</v>
      </c>
      <c r="C1439" s="3" t="s">
        <v>1288</v>
      </c>
      <c r="D1439" s="3" t="s">
        <v>1289</v>
      </c>
      <c r="E1439" s="3" t="s">
        <v>1777</v>
      </c>
      <c r="F1439" s="3">
        <v>5.0</v>
      </c>
      <c r="G1439" s="3" t="s">
        <v>1779</v>
      </c>
    </row>
    <row r="1440" ht="15.75" customHeight="1">
      <c r="A1440" s="1">
        <v>1438.0</v>
      </c>
      <c r="B1440" s="3" t="s">
        <v>1776</v>
      </c>
      <c r="C1440" s="3" t="s">
        <v>1288</v>
      </c>
      <c r="D1440" s="3" t="s">
        <v>1289</v>
      </c>
      <c r="E1440" s="3" t="s">
        <v>1777</v>
      </c>
      <c r="F1440" s="3">
        <v>5.0</v>
      </c>
      <c r="G1440" s="3" t="s">
        <v>1780</v>
      </c>
    </row>
    <row r="1441" ht="15.75" customHeight="1">
      <c r="A1441" s="1">
        <v>1439.0</v>
      </c>
      <c r="B1441" s="3" t="s">
        <v>1776</v>
      </c>
      <c r="C1441" s="3" t="s">
        <v>1288</v>
      </c>
      <c r="D1441" s="3" t="s">
        <v>1289</v>
      </c>
      <c r="E1441" s="3" t="s">
        <v>1777</v>
      </c>
      <c r="F1441" s="3">
        <v>5.0</v>
      </c>
      <c r="G1441" s="3" t="s">
        <v>1781</v>
      </c>
    </row>
    <row r="1442" ht="15.75" customHeight="1">
      <c r="A1442" s="1">
        <v>1440.0</v>
      </c>
      <c r="B1442" s="3" t="s">
        <v>1776</v>
      </c>
      <c r="C1442" s="3" t="s">
        <v>1288</v>
      </c>
      <c r="D1442" s="3" t="s">
        <v>1289</v>
      </c>
      <c r="E1442" s="3" t="s">
        <v>1777</v>
      </c>
      <c r="F1442" s="3">
        <v>1.0</v>
      </c>
      <c r="G1442" s="3" t="s">
        <v>1782</v>
      </c>
    </row>
    <row r="1443" ht="15.75" customHeight="1">
      <c r="A1443" s="1">
        <v>1441.0</v>
      </c>
      <c r="B1443" s="3" t="s">
        <v>713</v>
      </c>
      <c r="C1443" s="3" t="s">
        <v>660</v>
      </c>
      <c r="D1443" s="3" t="s">
        <v>457</v>
      </c>
      <c r="E1443" s="3" t="s">
        <v>661</v>
      </c>
      <c r="F1443" s="3">
        <v>4.0</v>
      </c>
      <c r="G1443" s="3" t="s">
        <v>714</v>
      </c>
    </row>
    <row r="1444" ht="15.75" customHeight="1">
      <c r="A1444" s="1">
        <v>1442.0</v>
      </c>
      <c r="B1444" s="3" t="s">
        <v>713</v>
      </c>
      <c r="C1444" s="3" t="s">
        <v>660</v>
      </c>
      <c r="D1444" s="3" t="s">
        <v>457</v>
      </c>
      <c r="E1444" s="3" t="s">
        <v>661</v>
      </c>
      <c r="F1444" s="3">
        <v>4.0</v>
      </c>
      <c r="G1444" s="3" t="s">
        <v>715</v>
      </c>
    </row>
    <row r="1445" ht="15.75" customHeight="1">
      <c r="A1445" s="1">
        <v>1443.0</v>
      </c>
      <c r="B1445" s="3" t="s">
        <v>1783</v>
      </c>
      <c r="C1445" s="3" t="s">
        <v>1288</v>
      </c>
      <c r="D1445" s="3" t="s">
        <v>1289</v>
      </c>
      <c r="E1445" s="3" t="s">
        <v>1784</v>
      </c>
      <c r="F1445" s="3">
        <v>2.0</v>
      </c>
      <c r="G1445" s="3" t="s">
        <v>1785</v>
      </c>
    </row>
    <row r="1446" ht="15.75" customHeight="1">
      <c r="A1446" s="1">
        <v>1444.0</v>
      </c>
      <c r="B1446" s="3" t="s">
        <v>1783</v>
      </c>
      <c r="C1446" s="3" t="s">
        <v>1288</v>
      </c>
      <c r="D1446" s="3" t="s">
        <v>1289</v>
      </c>
      <c r="E1446" s="3" t="s">
        <v>1784</v>
      </c>
      <c r="F1446" s="3">
        <v>3.0</v>
      </c>
      <c r="G1446" s="3" t="s">
        <v>1786</v>
      </c>
    </row>
    <row r="1447" ht="15.75" customHeight="1">
      <c r="A1447" s="1">
        <v>1445.0</v>
      </c>
      <c r="B1447" s="3" t="s">
        <v>1783</v>
      </c>
      <c r="C1447" s="3" t="s">
        <v>1288</v>
      </c>
      <c r="D1447" s="3" t="s">
        <v>1289</v>
      </c>
      <c r="E1447" s="3" t="s">
        <v>1784</v>
      </c>
      <c r="F1447" s="3">
        <v>5.0</v>
      </c>
      <c r="G1447" s="3" t="s">
        <v>1787</v>
      </c>
    </row>
    <row r="1448" ht="15.75" customHeight="1">
      <c r="A1448" s="1">
        <v>1446.0</v>
      </c>
      <c r="B1448" s="3" t="s">
        <v>1783</v>
      </c>
      <c r="C1448" s="3" t="s">
        <v>1288</v>
      </c>
      <c r="D1448" s="3" t="s">
        <v>1289</v>
      </c>
      <c r="E1448" s="3" t="s">
        <v>1784</v>
      </c>
      <c r="F1448" s="3">
        <v>5.0</v>
      </c>
      <c r="G1448" s="3" t="s">
        <v>1788</v>
      </c>
    </row>
    <row r="1449" ht="15.75" customHeight="1">
      <c r="A1449" s="1">
        <v>1447.0</v>
      </c>
      <c r="B1449" s="3" t="s">
        <v>1783</v>
      </c>
      <c r="C1449" s="3" t="s">
        <v>1288</v>
      </c>
      <c r="D1449" s="3" t="s">
        <v>1289</v>
      </c>
      <c r="E1449" s="3" t="s">
        <v>1784</v>
      </c>
      <c r="F1449" s="3">
        <v>5.0</v>
      </c>
      <c r="G1449" s="3" t="s">
        <v>1789</v>
      </c>
    </row>
    <row r="1450" ht="15.75" customHeight="1">
      <c r="A1450" s="1">
        <v>1448.0</v>
      </c>
      <c r="B1450" s="3" t="s">
        <v>593</v>
      </c>
      <c r="C1450" s="3" t="s">
        <v>594</v>
      </c>
      <c r="D1450" s="3" t="s">
        <v>457</v>
      </c>
      <c r="E1450" s="3" t="s">
        <v>595</v>
      </c>
      <c r="F1450" s="3">
        <v>5.0</v>
      </c>
      <c r="G1450" s="3" t="s">
        <v>596</v>
      </c>
    </row>
    <row r="1451" ht="15.75" customHeight="1">
      <c r="A1451" s="1">
        <v>1449.0</v>
      </c>
      <c r="B1451" s="3" t="s">
        <v>593</v>
      </c>
      <c r="C1451" s="3" t="s">
        <v>594</v>
      </c>
      <c r="D1451" s="3" t="s">
        <v>457</v>
      </c>
      <c r="E1451" s="3" t="s">
        <v>595</v>
      </c>
      <c r="F1451" s="3">
        <v>1.0</v>
      </c>
      <c r="G1451" s="3" t="s">
        <v>597</v>
      </c>
    </row>
    <row r="1452" ht="15.75" customHeight="1">
      <c r="A1452" s="1">
        <v>1450.0</v>
      </c>
      <c r="B1452" s="3" t="s">
        <v>1790</v>
      </c>
      <c r="C1452" s="3" t="s">
        <v>1288</v>
      </c>
      <c r="D1452" s="3" t="s">
        <v>1289</v>
      </c>
      <c r="E1452" s="3" t="s">
        <v>1791</v>
      </c>
      <c r="F1452" s="3">
        <v>1.0</v>
      </c>
      <c r="G1452" s="3" t="s">
        <v>1792</v>
      </c>
    </row>
    <row r="1453" ht="15.75" customHeight="1">
      <c r="A1453" s="1">
        <v>1451.0</v>
      </c>
      <c r="B1453" s="3" t="s">
        <v>1790</v>
      </c>
      <c r="C1453" s="3" t="s">
        <v>1288</v>
      </c>
      <c r="D1453" s="3" t="s">
        <v>1289</v>
      </c>
      <c r="E1453" s="3" t="s">
        <v>1791</v>
      </c>
      <c r="F1453" s="3">
        <v>3.0</v>
      </c>
      <c r="G1453" s="3" t="s">
        <v>1793</v>
      </c>
    </row>
    <row r="1454" ht="15.75" customHeight="1">
      <c r="A1454" s="1">
        <v>1452.0</v>
      </c>
      <c r="B1454" s="3" t="s">
        <v>1790</v>
      </c>
      <c r="C1454" s="3" t="s">
        <v>1288</v>
      </c>
      <c r="D1454" s="3" t="s">
        <v>1289</v>
      </c>
      <c r="E1454" s="3" t="s">
        <v>1791</v>
      </c>
      <c r="F1454" s="3">
        <v>1.0</v>
      </c>
      <c r="G1454" s="3" t="s">
        <v>1794</v>
      </c>
    </row>
    <row r="1455" ht="15.75" customHeight="1">
      <c r="A1455" s="1">
        <v>1453.0</v>
      </c>
      <c r="B1455" s="3" t="s">
        <v>1790</v>
      </c>
      <c r="C1455" s="3" t="s">
        <v>1288</v>
      </c>
      <c r="D1455" s="3" t="s">
        <v>1289</v>
      </c>
      <c r="E1455" s="3" t="s">
        <v>1791</v>
      </c>
      <c r="F1455" s="3">
        <v>5.0</v>
      </c>
      <c r="G1455" s="3" t="s">
        <v>1795</v>
      </c>
    </row>
    <row r="1456" ht="15.75" customHeight="1">
      <c r="A1456" s="1">
        <v>1454.0</v>
      </c>
      <c r="B1456" s="3" t="s">
        <v>1790</v>
      </c>
      <c r="C1456" s="3" t="s">
        <v>1288</v>
      </c>
      <c r="D1456" s="3" t="s">
        <v>1289</v>
      </c>
      <c r="E1456" s="3" t="s">
        <v>1791</v>
      </c>
      <c r="F1456" s="3">
        <v>5.0</v>
      </c>
      <c r="G1456" s="3" t="s">
        <v>1796</v>
      </c>
    </row>
    <row r="1457" ht="15.75" customHeight="1">
      <c r="A1457" s="1">
        <v>1455.0</v>
      </c>
      <c r="B1457" s="3" t="s">
        <v>1797</v>
      </c>
      <c r="C1457" s="3" t="s">
        <v>1288</v>
      </c>
      <c r="D1457" s="3" t="s">
        <v>1289</v>
      </c>
      <c r="E1457" s="3" t="s">
        <v>1798</v>
      </c>
      <c r="F1457" s="3">
        <v>4.0</v>
      </c>
      <c r="G1457" s="3" t="s">
        <v>1799</v>
      </c>
    </row>
    <row r="1458" ht="15.75" customHeight="1">
      <c r="A1458" s="1">
        <v>1456.0</v>
      </c>
      <c r="B1458" s="3" t="s">
        <v>1797</v>
      </c>
      <c r="C1458" s="3" t="s">
        <v>1288</v>
      </c>
      <c r="D1458" s="3" t="s">
        <v>1289</v>
      </c>
      <c r="E1458" s="3" t="s">
        <v>1798</v>
      </c>
      <c r="F1458" s="3">
        <v>5.0</v>
      </c>
      <c r="G1458" s="3" t="s">
        <v>508</v>
      </c>
    </row>
    <row r="1459" ht="15.75" customHeight="1">
      <c r="A1459" s="1">
        <v>1457.0</v>
      </c>
      <c r="B1459" s="3" t="s">
        <v>1797</v>
      </c>
      <c r="C1459" s="3" t="s">
        <v>1288</v>
      </c>
      <c r="D1459" s="3" t="s">
        <v>1289</v>
      </c>
      <c r="E1459" s="3" t="s">
        <v>1798</v>
      </c>
      <c r="F1459" s="3">
        <v>5.0</v>
      </c>
      <c r="G1459" s="3" t="s">
        <v>1800</v>
      </c>
    </row>
    <row r="1460" ht="15.75" customHeight="1">
      <c r="A1460" s="1">
        <v>1458.0</v>
      </c>
      <c r="B1460" s="3" t="s">
        <v>1797</v>
      </c>
      <c r="C1460" s="3" t="s">
        <v>1288</v>
      </c>
      <c r="D1460" s="3" t="s">
        <v>1289</v>
      </c>
      <c r="E1460" s="3" t="s">
        <v>1798</v>
      </c>
      <c r="F1460" s="3">
        <v>5.0</v>
      </c>
      <c r="G1460" s="3" t="s">
        <v>1801</v>
      </c>
    </row>
    <row r="1461" ht="15.75" customHeight="1">
      <c r="A1461" s="1">
        <v>1459.0</v>
      </c>
      <c r="B1461" s="3" t="s">
        <v>1797</v>
      </c>
      <c r="C1461" s="3" t="s">
        <v>1288</v>
      </c>
      <c r="D1461" s="3" t="s">
        <v>1289</v>
      </c>
      <c r="E1461" s="3" t="s">
        <v>1798</v>
      </c>
      <c r="F1461" s="3">
        <v>5.0</v>
      </c>
      <c r="G1461" s="3" t="s">
        <v>1802</v>
      </c>
    </row>
    <row r="1462" ht="15.75" customHeight="1">
      <c r="A1462" s="1">
        <v>1460.0</v>
      </c>
      <c r="B1462" s="3" t="s">
        <v>1716</v>
      </c>
      <c r="C1462" s="3" t="s">
        <v>1288</v>
      </c>
      <c r="D1462" s="3" t="s">
        <v>1289</v>
      </c>
      <c r="E1462" s="3" t="s">
        <v>1803</v>
      </c>
      <c r="F1462" s="3">
        <v>5.0</v>
      </c>
      <c r="G1462" s="3" t="s">
        <v>1804</v>
      </c>
    </row>
    <row r="1463" ht="15.75" customHeight="1">
      <c r="A1463" s="1">
        <v>1461.0</v>
      </c>
      <c r="B1463" s="3" t="s">
        <v>1716</v>
      </c>
      <c r="C1463" s="3" t="s">
        <v>1288</v>
      </c>
      <c r="D1463" s="3" t="s">
        <v>1289</v>
      </c>
      <c r="E1463" s="3" t="s">
        <v>1803</v>
      </c>
      <c r="F1463" s="3">
        <v>5.0</v>
      </c>
      <c r="G1463" s="3" t="s">
        <v>1805</v>
      </c>
    </row>
    <row r="1464" ht="15.75" customHeight="1">
      <c r="A1464" s="1">
        <v>1462.0</v>
      </c>
      <c r="B1464" s="3" t="s">
        <v>1806</v>
      </c>
      <c r="C1464" s="3" t="s">
        <v>296</v>
      </c>
      <c r="D1464" s="3" t="s">
        <v>350</v>
      </c>
      <c r="E1464" s="3" t="s">
        <v>1807</v>
      </c>
      <c r="F1464" s="3">
        <v>1.0</v>
      </c>
      <c r="G1464" s="3" t="s">
        <v>1808</v>
      </c>
    </row>
    <row r="1465" ht="15.75" customHeight="1">
      <c r="A1465" s="1">
        <v>1463.0</v>
      </c>
      <c r="B1465" s="3" t="s">
        <v>455</v>
      </c>
      <c r="C1465" s="3" t="s">
        <v>456</v>
      </c>
      <c r="D1465" s="3" t="s">
        <v>457</v>
      </c>
      <c r="E1465" s="3" t="s">
        <v>458</v>
      </c>
      <c r="F1465" s="3">
        <v>5.0</v>
      </c>
      <c r="G1465" s="3" t="s">
        <v>459</v>
      </c>
    </row>
    <row r="1466" ht="15.75" customHeight="1">
      <c r="A1466" s="1">
        <v>1464.0</v>
      </c>
      <c r="B1466" s="3" t="s">
        <v>455</v>
      </c>
      <c r="C1466" s="3" t="s">
        <v>456</v>
      </c>
      <c r="D1466" s="3" t="s">
        <v>457</v>
      </c>
      <c r="E1466" s="3" t="s">
        <v>458</v>
      </c>
      <c r="F1466" s="3">
        <v>5.0</v>
      </c>
      <c r="G1466" s="3" t="s">
        <v>460</v>
      </c>
    </row>
    <row r="1467" ht="15.75" customHeight="1">
      <c r="A1467" s="1">
        <v>1465.0</v>
      </c>
      <c r="B1467" s="3" t="s">
        <v>455</v>
      </c>
      <c r="C1467" s="3" t="s">
        <v>456</v>
      </c>
      <c r="D1467" s="3" t="s">
        <v>457</v>
      </c>
      <c r="E1467" s="3" t="s">
        <v>458</v>
      </c>
      <c r="F1467" s="3">
        <v>5.0</v>
      </c>
      <c r="G1467" s="3" t="s">
        <v>461</v>
      </c>
    </row>
    <row r="1468" ht="15.75" customHeight="1">
      <c r="A1468" s="1">
        <v>1466.0</v>
      </c>
      <c r="B1468" s="3" t="s">
        <v>455</v>
      </c>
      <c r="C1468" s="3" t="s">
        <v>456</v>
      </c>
      <c r="D1468" s="3" t="s">
        <v>457</v>
      </c>
      <c r="E1468" s="3" t="s">
        <v>458</v>
      </c>
      <c r="F1468" s="3">
        <v>5.0</v>
      </c>
      <c r="G1468" s="3" t="s">
        <v>462</v>
      </c>
    </row>
    <row r="1469" ht="15.75" customHeight="1">
      <c r="A1469" s="1">
        <v>1467.0</v>
      </c>
      <c r="B1469" s="3" t="s">
        <v>455</v>
      </c>
      <c r="C1469" s="3" t="s">
        <v>456</v>
      </c>
      <c r="D1469" s="3" t="s">
        <v>457</v>
      </c>
      <c r="E1469" s="3" t="s">
        <v>458</v>
      </c>
      <c r="F1469" s="3">
        <v>5.0</v>
      </c>
      <c r="G1469" s="3" t="s">
        <v>463</v>
      </c>
    </row>
    <row r="1470" ht="15.75" customHeight="1">
      <c r="A1470" s="1">
        <v>1468.0</v>
      </c>
      <c r="B1470" s="3" t="s">
        <v>437</v>
      </c>
      <c r="C1470" s="3" t="s">
        <v>296</v>
      </c>
      <c r="D1470" s="3" t="s">
        <v>297</v>
      </c>
      <c r="E1470" s="3" t="s">
        <v>438</v>
      </c>
      <c r="F1470" s="3">
        <v>5.0</v>
      </c>
      <c r="G1470" s="3" t="s">
        <v>439</v>
      </c>
    </row>
    <row r="1471" ht="15.75" customHeight="1">
      <c r="A1471" s="1">
        <v>1469.0</v>
      </c>
      <c r="B1471" s="3" t="s">
        <v>437</v>
      </c>
      <c r="C1471" s="3" t="s">
        <v>296</v>
      </c>
      <c r="D1471" s="3" t="s">
        <v>297</v>
      </c>
      <c r="E1471" s="3" t="s">
        <v>438</v>
      </c>
      <c r="F1471" s="3">
        <v>5.0</v>
      </c>
      <c r="G1471" s="3" t="s">
        <v>440</v>
      </c>
    </row>
    <row r="1472" ht="15.75" customHeight="1">
      <c r="A1472" s="1">
        <v>1470.0</v>
      </c>
      <c r="B1472" s="3" t="s">
        <v>437</v>
      </c>
      <c r="C1472" s="3" t="s">
        <v>296</v>
      </c>
      <c r="D1472" s="3" t="s">
        <v>297</v>
      </c>
      <c r="E1472" s="3" t="s">
        <v>438</v>
      </c>
      <c r="F1472" s="3">
        <v>5.0</v>
      </c>
      <c r="G1472" s="3" t="s">
        <v>441</v>
      </c>
    </row>
    <row r="1473" ht="15.75" customHeight="1">
      <c r="A1473" s="1">
        <v>1471.0</v>
      </c>
      <c r="B1473" s="3" t="s">
        <v>437</v>
      </c>
      <c r="C1473" s="3" t="s">
        <v>296</v>
      </c>
      <c r="D1473" s="3" t="s">
        <v>297</v>
      </c>
      <c r="E1473" s="3" t="s">
        <v>438</v>
      </c>
      <c r="F1473" s="3">
        <v>5.0</v>
      </c>
      <c r="G1473" s="3" t="s">
        <v>442</v>
      </c>
    </row>
    <row r="1474" ht="15.75" customHeight="1">
      <c r="A1474" s="1">
        <v>1472.0</v>
      </c>
      <c r="B1474" s="3" t="s">
        <v>437</v>
      </c>
      <c r="C1474" s="3" t="s">
        <v>296</v>
      </c>
      <c r="D1474" s="3" t="s">
        <v>297</v>
      </c>
      <c r="E1474" s="3" t="s">
        <v>438</v>
      </c>
      <c r="F1474" s="3">
        <v>5.0</v>
      </c>
      <c r="G1474" s="3" t="s">
        <v>443</v>
      </c>
    </row>
    <row r="1475" ht="15.75" customHeight="1">
      <c r="A1475" s="1">
        <v>1473.0</v>
      </c>
      <c r="B1475" s="3" t="s">
        <v>1809</v>
      </c>
      <c r="C1475" s="3" t="s">
        <v>1288</v>
      </c>
      <c r="D1475" s="3" t="s">
        <v>1289</v>
      </c>
      <c r="E1475" s="3" t="s">
        <v>1810</v>
      </c>
      <c r="F1475" s="3">
        <v>1.0</v>
      </c>
      <c r="G1475" s="3" t="s">
        <v>1811</v>
      </c>
    </row>
    <row r="1476" ht="15.75" customHeight="1">
      <c r="A1476" s="1">
        <v>1474.0</v>
      </c>
      <c r="B1476" s="3" t="s">
        <v>1809</v>
      </c>
      <c r="C1476" s="3" t="s">
        <v>1288</v>
      </c>
      <c r="D1476" s="3" t="s">
        <v>1289</v>
      </c>
      <c r="E1476" s="3" t="s">
        <v>1810</v>
      </c>
      <c r="F1476" s="3">
        <v>1.0</v>
      </c>
      <c r="G1476" s="3" t="s">
        <v>1812</v>
      </c>
    </row>
    <row r="1477" ht="15.75" customHeight="1">
      <c r="A1477" s="1">
        <v>1475.0</v>
      </c>
      <c r="B1477" s="3" t="s">
        <v>1809</v>
      </c>
      <c r="C1477" s="3" t="s">
        <v>1288</v>
      </c>
      <c r="D1477" s="3" t="s">
        <v>1289</v>
      </c>
      <c r="E1477" s="3" t="s">
        <v>1810</v>
      </c>
      <c r="F1477" s="3">
        <v>1.0</v>
      </c>
      <c r="G1477" s="3" t="s">
        <v>1813</v>
      </c>
    </row>
    <row r="1478" ht="15.75" customHeight="1">
      <c r="A1478" s="1">
        <v>1476.0</v>
      </c>
      <c r="B1478" s="3" t="s">
        <v>1809</v>
      </c>
      <c r="C1478" s="3" t="s">
        <v>1288</v>
      </c>
      <c r="D1478" s="3" t="s">
        <v>1289</v>
      </c>
      <c r="E1478" s="3" t="s">
        <v>1810</v>
      </c>
      <c r="F1478" s="3">
        <v>5.0</v>
      </c>
      <c r="G1478" s="3" t="s">
        <v>1814</v>
      </c>
    </row>
    <row r="1479" ht="15.75" customHeight="1">
      <c r="A1479" s="1">
        <v>1477.0</v>
      </c>
      <c r="B1479" s="3" t="s">
        <v>1809</v>
      </c>
      <c r="C1479" s="3" t="s">
        <v>1288</v>
      </c>
      <c r="D1479" s="3" t="s">
        <v>1289</v>
      </c>
      <c r="E1479" s="3" t="s">
        <v>1810</v>
      </c>
      <c r="F1479" s="3">
        <v>1.0</v>
      </c>
      <c r="G1479" s="3" t="s">
        <v>1815</v>
      </c>
    </row>
    <row r="1480" ht="15.75" customHeight="1">
      <c r="A1480" s="1">
        <v>1478.0</v>
      </c>
      <c r="B1480" s="3" t="s">
        <v>1816</v>
      </c>
      <c r="C1480" s="3" t="s">
        <v>1288</v>
      </c>
      <c r="D1480" s="3" t="s">
        <v>1289</v>
      </c>
      <c r="E1480" s="3" t="s">
        <v>1817</v>
      </c>
      <c r="F1480" s="3">
        <v>5.0</v>
      </c>
      <c r="G1480" s="3" t="s">
        <v>1818</v>
      </c>
    </row>
    <row r="1481" ht="15.75" customHeight="1">
      <c r="A1481" s="1">
        <v>1479.0</v>
      </c>
      <c r="B1481" s="3" t="s">
        <v>1816</v>
      </c>
      <c r="C1481" s="3" t="s">
        <v>1288</v>
      </c>
      <c r="D1481" s="3" t="s">
        <v>1289</v>
      </c>
      <c r="E1481" s="3" t="s">
        <v>1817</v>
      </c>
      <c r="F1481" s="3">
        <v>5.0</v>
      </c>
      <c r="G1481" s="3" t="s">
        <v>1819</v>
      </c>
    </row>
    <row r="1482" ht="15.75" customHeight="1">
      <c r="A1482" s="1">
        <v>1480.0</v>
      </c>
      <c r="B1482" s="3" t="s">
        <v>1816</v>
      </c>
      <c r="C1482" s="3" t="s">
        <v>1288</v>
      </c>
      <c r="D1482" s="3" t="s">
        <v>1289</v>
      </c>
      <c r="E1482" s="3" t="s">
        <v>1817</v>
      </c>
      <c r="F1482" s="3">
        <v>1.0</v>
      </c>
      <c r="G1482" s="3" t="s">
        <v>1820</v>
      </c>
    </row>
    <row r="1483" ht="15.75" customHeight="1">
      <c r="A1483" s="1">
        <v>1481.0</v>
      </c>
      <c r="B1483" s="3" t="s">
        <v>1816</v>
      </c>
      <c r="C1483" s="3" t="s">
        <v>1288</v>
      </c>
      <c r="D1483" s="3" t="s">
        <v>1289</v>
      </c>
      <c r="E1483" s="3" t="s">
        <v>1817</v>
      </c>
      <c r="F1483" s="3">
        <v>5.0</v>
      </c>
      <c r="G1483" s="3" t="s">
        <v>1821</v>
      </c>
    </row>
    <row r="1484" ht="15.75" customHeight="1">
      <c r="A1484" s="1">
        <v>1482.0</v>
      </c>
      <c r="B1484" s="3" t="s">
        <v>1816</v>
      </c>
      <c r="C1484" s="3" t="s">
        <v>1288</v>
      </c>
      <c r="D1484" s="3" t="s">
        <v>1289</v>
      </c>
      <c r="E1484" s="3" t="s">
        <v>1817</v>
      </c>
      <c r="F1484" s="3">
        <v>5.0</v>
      </c>
      <c r="G1484" s="3" t="s">
        <v>1822</v>
      </c>
    </row>
    <row r="1485" ht="15.75" customHeight="1">
      <c r="A1485" s="1">
        <v>1483.0</v>
      </c>
      <c r="B1485" s="3" t="s">
        <v>1823</v>
      </c>
      <c r="C1485" s="3" t="s">
        <v>296</v>
      </c>
      <c r="D1485" s="3" t="s">
        <v>297</v>
      </c>
      <c r="E1485" s="3" t="s">
        <v>1824</v>
      </c>
      <c r="F1485" s="3">
        <v>1.0</v>
      </c>
      <c r="G1485" s="3" t="s">
        <v>1825</v>
      </c>
    </row>
    <row r="1486" ht="15.75" customHeight="1">
      <c r="A1486" s="1">
        <v>1484.0</v>
      </c>
      <c r="B1486" s="3" t="s">
        <v>1823</v>
      </c>
      <c r="C1486" s="3" t="s">
        <v>296</v>
      </c>
      <c r="D1486" s="3" t="s">
        <v>297</v>
      </c>
      <c r="E1486" s="3" t="s">
        <v>1824</v>
      </c>
      <c r="F1486" s="3">
        <v>5.0</v>
      </c>
      <c r="G1486" s="3" t="s">
        <v>1826</v>
      </c>
    </row>
    <row r="1487" ht="15.75" customHeight="1">
      <c r="A1487" s="1">
        <v>1485.0</v>
      </c>
      <c r="B1487" s="3" t="s">
        <v>1823</v>
      </c>
      <c r="C1487" s="3" t="s">
        <v>296</v>
      </c>
      <c r="D1487" s="3" t="s">
        <v>297</v>
      </c>
      <c r="E1487" s="3" t="s">
        <v>1824</v>
      </c>
      <c r="F1487" s="3">
        <v>5.0</v>
      </c>
      <c r="G1487" s="3" t="s">
        <v>1827</v>
      </c>
    </row>
    <row r="1488" ht="15.75" customHeight="1">
      <c r="A1488" s="1">
        <v>1486.0</v>
      </c>
      <c r="B1488" s="3" t="s">
        <v>1823</v>
      </c>
      <c r="C1488" s="3" t="s">
        <v>296</v>
      </c>
      <c r="D1488" s="3" t="s">
        <v>297</v>
      </c>
      <c r="E1488" s="3" t="s">
        <v>1824</v>
      </c>
      <c r="F1488" s="3">
        <v>4.0</v>
      </c>
      <c r="G1488" s="3" t="s">
        <v>1828</v>
      </c>
    </row>
    <row r="1489" ht="15.75" customHeight="1">
      <c r="A1489" s="1">
        <v>1487.0</v>
      </c>
      <c r="B1489" s="3" t="s">
        <v>1823</v>
      </c>
      <c r="C1489" s="3" t="s">
        <v>296</v>
      </c>
      <c r="D1489" s="3" t="s">
        <v>297</v>
      </c>
      <c r="E1489" s="3" t="s">
        <v>1824</v>
      </c>
      <c r="F1489" s="3">
        <v>5.0</v>
      </c>
      <c r="G1489" s="3" t="s">
        <v>1829</v>
      </c>
    </row>
    <row r="1490" ht="15.75" customHeight="1">
      <c r="A1490" s="1">
        <v>1488.0</v>
      </c>
      <c r="B1490" s="3" t="s">
        <v>1830</v>
      </c>
      <c r="C1490" s="3" t="s">
        <v>1831</v>
      </c>
      <c r="D1490" s="3" t="s">
        <v>1289</v>
      </c>
      <c r="E1490" s="3" t="s">
        <v>1832</v>
      </c>
      <c r="F1490" s="3">
        <v>4.0</v>
      </c>
      <c r="G1490" s="3" t="s">
        <v>1833</v>
      </c>
    </row>
    <row r="1491" ht="15.75" customHeight="1">
      <c r="A1491" s="1">
        <v>1489.0</v>
      </c>
      <c r="B1491" s="3" t="s">
        <v>1830</v>
      </c>
      <c r="C1491" s="3" t="s">
        <v>1831</v>
      </c>
      <c r="D1491" s="3" t="s">
        <v>1289</v>
      </c>
      <c r="E1491" s="3" t="s">
        <v>1832</v>
      </c>
      <c r="F1491" s="3">
        <v>5.0</v>
      </c>
      <c r="G1491" s="3" t="s">
        <v>1834</v>
      </c>
    </row>
    <row r="1492" ht="15.75" customHeight="1">
      <c r="A1492" s="1">
        <v>1490.0</v>
      </c>
      <c r="B1492" s="3" t="s">
        <v>1830</v>
      </c>
      <c r="C1492" s="3" t="s">
        <v>1831</v>
      </c>
      <c r="D1492" s="3" t="s">
        <v>1289</v>
      </c>
      <c r="E1492" s="3" t="s">
        <v>1832</v>
      </c>
      <c r="F1492" s="3">
        <v>4.0</v>
      </c>
      <c r="G1492" s="3" t="s">
        <v>1835</v>
      </c>
    </row>
    <row r="1493" ht="15.75" customHeight="1">
      <c r="A1493" s="1">
        <v>1491.0</v>
      </c>
      <c r="B1493" s="3" t="s">
        <v>1830</v>
      </c>
      <c r="C1493" s="3" t="s">
        <v>1831</v>
      </c>
      <c r="D1493" s="3" t="s">
        <v>1289</v>
      </c>
      <c r="E1493" s="3" t="s">
        <v>1832</v>
      </c>
      <c r="F1493" s="3">
        <v>3.0</v>
      </c>
      <c r="G1493" s="3" t="s">
        <v>1836</v>
      </c>
    </row>
    <row r="1494" ht="15.75" customHeight="1">
      <c r="A1494" s="1">
        <v>1492.0</v>
      </c>
      <c r="B1494" s="3" t="s">
        <v>1830</v>
      </c>
      <c r="C1494" s="3" t="s">
        <v>1831</v>
      </c>
      <c r="D1494" s="3" t="s">
        <v>1289</v>
      </c>
      <c r="E1494" s="3" t="s">
        <v>1832</v>
      </c>
      <c r="F1494" s="3">
        <v>1.0</v>
      </c>
      <c r="G1494" s="3" t="s">
        <v>1837</v>
      </c>
    </row>
    <row r="1495" ht="15.75" customHeight="1">
      <c r="A1495" s="1">
        <v>1493.0</v>
      </c>
      <c r="B1495" s="3" t="s">
        <v>1838</v>
      </c>
      <c r="C1495" s="3" t="s">
        <v>1839</v>
      </c>
      <c r="D1495" s="3" t="s">
        <v>1840</v>
      </c>
      <c r="E1495" s="3" t="s">
        <v>1841</v>
      </c>
      <c r="F1495" s="3">
        <v>5.0</v>
      </c>
      <c r="G1495" s="3" t="s">
        <v>1842</v>
      </c>
    </row>
    <row r="1496" ht="15.75" customHeight="1">
      <c r="A1496" s="1">
        <v>1494.0</v>
      </c>
      <c r="B1496" s="3" t="s">
        <v>1838</v>
      </c>
      <c r="C1496" s="3" t="s">
        <v>1839</v>
      </c>
      <c r="D1496" s="3" t="s">
        <v>1840</v>
      </c>
      <c r="E1496" s="3" t="s">
        <v>1841</v>
      </c>
      <c r="F1496" s="3">
        <v>5.0</v>
      </c>
      <c r="G1496" s="3" t="s">
        <v>1843</v>
      </c>
    </row>
    <row r="1497" ht="15.75" customHeight="1">
      <c r="A1497" s="1">
        <v>1495.0</v>
      </c>
      <c r="B1497" s="3" t="s">
        <v>1838</v>
      </c>
      <c r="C1497" s="3" t="s">
        <v>1839</v>
      </c>
      <c r="D1497" s="3" t="s">
        <v>1840</v>
      </c>
      <c r="E1497" s="3" t="s">
        <v>1841</v>
      </c>
      <c r="F1497" s="3">
        <v>5.0</v>
      </c>
      <c r="G1497" s="3" t="s">
        <v>1844</v>
      </c>
    </row>
    <row r="1498" ht="15.75" customHeight="1">
      <c r="A1498" s="1">
        <v>1496.0</v>
      </c>
      <c r="B1498" s="3" t="s">
        <v>1838</v>
      </c>
      <c r="C1498" s="3" t="s">
        <v>1839</v>
      </c>
      <c r="D1498" s="3" t="s">
        <v>1840</v>
      </c>
      <c r="E1498" s="3" t="s">
        <v>1841</v>
      </c>
      <c r="F1498" s="3">
        <v>5.0</v>
      </c>
      <c r="G1498" s="3" t="s">
        <v>1845</v>
      </c>
    </row>
    <row r="1499" ht="15.75" customHeight="1">
      <c r="A1499" s="1">
        <v>1497.0</v>
      </c>
      <c r="B1499" s="3" t="s">
        <v>1838</v>
      </c>
      <c r="C1499" s="3" t="s">
        <v>1839</v>
      </c>
      <c r="D1499" s="3" t="s">
        <v>1840</v>
      </c>
      <c r="E1499" s="3" t="s">
        <v>1841</v>
      </c>
      <c r="F1499" s="3">
        <v>5.0</v>
      </c>
      <c r="G1499" s="3" t="s">
        <v>1846</v>
      </c>
    </row>
    <row r="1500" ht="15.75" customHeight="1">
      <c r="A1500" s="1">
        <v>1498.0</v>
      </c>
      <c r="B1500" s="3" t="s">
        <v>1847</v>
      </c>
      <c r="C1500" s="3" t="s">
        <v>1839</v>
      </c>
      <c r="D1500" s="3" t="s">
        <v>1840</v>
      </c>
      <c r="E1500" s="3" t="s">
        <v>1848</v>
      </c>
      <c r="F1500" s="3">
        <v>5.0</v>
      </c>
      <c r="G1500" s="3" t="s">
        <v>1849</v>
      </c>
    </row>
    <row r="1501" ht="15.75" customHeight="1">
      <c r="A1501" s="1">
        <v>1499.0</v>
      </c>
      <c r="B1501" s="3" t="s">
        <v>1847</v>
      </c>
      <c r="C1501" s="3" t="s">
        <v>1839</v>
      </c>
      <c r="D1501" s="3" t="s">
        <v>1840</v>
      </c>
      <c r="E1501" s="3" t="s">
        <v>1848</v>
      </c>
      <c r="F1501" s="3">
        <v>1.0</v>
      </c>
      <c r="G1501" s="3" t="s">
        <v>1850</v>
      </c>
    </row>
    <row r="1502" ht="15.75" customHeight="1">
      <c r="A1502" s="1">
        <v>1500.0</v>
      </c>
      <c r="B1502" s="3" t="s">
        <v>1847</v>
      </c>
      <c r="C1502" s="3" t="s">
        <v>1839</v>
      </c>
      <c r="D1502" s="3" t="s">
        <v>1840</v>
      </c>
      <c r="E1502" s="3" t="s">
        <v>1848</v>
      </c>
      <c r="F1502" s="3">
        <v>5.0</v>
      </c>
      <c r="G1502" s="3" t="s">
        <v>1851</v>
      </c>
    </row>
    <row r="1503" ht="15.75" customHeight="1">
      <c r="A1503" s="1">
        <v>1501.0</v>
      </c>
      <c r="B1503" s="3" t="s">
        <v>1847</v>
      </c>
      <c r="C1503" s="3" t="s">
        <v>1839</v>
      </c>
      <c r="D1503" s="3" t="s">
        <v>1840</v>
      </c>
      <c r="E1503" s="3" t="s">
        <v>1848</v>
      </c>
      <c r="F1503" s="3">
        <v>5.0</v>
      </c>
      <c r="G1503" s="3" t="s">
        <v>1852</v>
      </c>
    </row>
    <row r="1504" ht="15.75" customHeight="1">
      <c r="A1504" s="1">
        <v>1502.0</v>
      </c>
      <c r="B1504" s="3" t="s">
        <v>1847</v>
      </c>
      <c r="C1504" s="3" t="s">
        <v>1839</v>
      </c>
      <c r="D1504" s="3" t="s">
        <v>1840</v>
      </c>
      <c r="E1504" s="3" t="s">
        <v>1848</v>
      </c>
      <c r="F1504" s="3">
        <v>1.0</v>
      </c>
      <c r="G1504" s="3" t="s">
        <v>1853</v>
      </c>
    </row>
    <row r="1505" ht="15.75" customHeight="1">
      <c r="A1505" s="1">
        <v>1503.0</v>
      </c>
      <c r="B1505" s="3" t="s">
        <v>1854</v>
      </c>
      <c r="C1505" s="3" t="s">
        <v>1839</v>
      </c>
      <c r="D1505" s="3" t="s">
        <v>1855</v>
      </c>
      <c r="E1505" s="3" t="s">
        <v>1856</v>
      </c>
      <c r="F1505" s="3">
        <v>1.0</v>
      </c>
      <c r="G1505" s="3" t="s">
        <v>1857</v>
      </c>
    </row>
    <row r="1506" ht="15.75" customHeight="1">
      <c r="A1506" s="1">
        <v>1504.0</v>
      </c>
      <c r="B1506" s="3" t="s">
        <v>1854</v>
      </c>
      <c r="C1506" s="3" t="s">
        <v>1839</v>
      </c>
      <c r="D1506" s="3" t="s">
        <v>1855</v>
      </c>
      <c r="E1506" s="3" t="s">
        <v>1856</v>
      </c>
      <c r="F1506" s="3">
        <v>4.0</v>
      </c>
      <c r="G1506" s="3" t="s">
        <v>1858</v>
      </c>
    </row>
    <row r="1507" ht="15.75" customHeight="1">
      <c r="A1507" s="1">
        <v>1505.0</v>
      </c>
      <c r="B1507" s="3" t="s">
        <v>260</v>
      </c>
      <c r="C1507" s="3" t="s">
        <v>261</v>
      </c>
      <c r="D1507" s="3" t="s">
        <v>262</v>
      </c>
      <c r="E1507" s="3" t="s">
        <v>263</v>
      </c>
      <c r="F1507" s="3">
        <v>1.0</v>
      </c>
      <c r="G1507" s="3" t="s">
        <v>264</v>
      </c>
    </row>
    <row r="1508" ht="15.75" customHeight="1">
      <c r="A1508" s="1">
        <v>1506.0</v>
      </c>
      <c r="B1508" s="3" t="s">
        <v>260</v>
      </c>
      <c r="C1508" s="3" t="s">
        <v>261</v>
      </c>
      <c r="D1508" s="3" t="s">
        <v>262</v>
      </c>
      <c r="E1508" s="3" t="s">
        <v>263</v>
      </c>
      <c r="F1508" s="3">
        <v>1.0</v>
      </c>
      <c r="G1508" s="3" t="s">
        <v>265</v>
      </c>
    </row>
    <row r="1509" ht="15.75" customHeight="1">
      <c r="A1509" s="1">
        <v>1507.0</v>
      </c>
      <c r="B1509" s="3" t="s">
        <v>260</v>
      </c>
      <c r="C1509" s="3" t="s">
        <v>261</v>
      </c>
      <c r="D1509" s="3" t="s">
        <v>262</v>
      </c>
      <c r="E1509" s="3" t="s">
        <v>263</v>
      </c>
      <c r="F1509" s="3">
        <v>3.0</v>
      </c>
      <c r="G1509" s="3" t="s">
        <v>266</v>
      </c>
    </row>
    <row r="1510" ht="15.75" customHeight="1">
      <c r="A1510" s="1">
        <v>1508.0</v>
      </c>
      <c r="B1510" s="3" t="s">
        <v>260</v>
      </c>
      <c r="C1510" s="3" t="s">
        <v>261</v>
      </c>
      <c r="D1510" s="3" t="s">
        <v>262</v>
      </c>
      <c r="E1510" s="3" t="s">
        <v>263</v>
      </c>
      <c r="F1510" s="3">
        <v>1.0</v>
      </c>
      <c r="G1510" s="3" t="s">
        <v>267</v>
      </c>
    </row>
    <row r="1511" ht="15.75" customHeight="1">
      <c r="A1511" s="1">
        <v>1509.0</v>
      </c>
      <c r="B1511" s="3" t="s">
        <v>271</v>
      </c>
      <c r="C1511" s="3" t="s">
        <v>261</v>
      </c>
      <c r="D1511" s="3" t="s">
        <v>262</v>
      </c>
      <c r="E1511" s="3" t="s">
        <v>272</v>
      </c>
      <c r="F1511" s="3">
        <v>1.0</v>
      </c>
      <c r="G1511" s="3" t="s">
        <v>273</v>
      </c>
    </row>
    <row r="1512" ht="15.75" customHeight="1">
      <c r="A1512" s="1">
        <v>1510.0</v>
      </c>
      <c r="B1512" s="3" t="s">
        <v>271</v>
      </c>
      <c r="C1512" s="3" t="s">
        <v>261</v>
      </c>
      <c r="D1512" s="3" t="s">
        <v>262</v>
      </c>
      <c r="E1512" s="3" t="s">
        <v>272</v>
      </c>
      <c r="F1512" s="3">
        <v>1.0</v>
      </c>
      <c r="G1512" s="3" t="s">
        <v>274</v>
      </c>
    </row>
    <row r="1513" ht="15.75" customHeight="1">
      <c r="A1513" s="1">
        <v>1511.0</v>
      </c>
      <c r="B1513" s="3" t="s">
        <v>271</v>
      </c>
      <c r="C1513" s="3" t="s">
        <v>261</v>
      </c>
      <c r="D1513" s="3" t="s">
        <v>262</v>
      </c>
      <c r="E1513" s="3" t="s">
        <v>272</v>
      </c>
      <c r="F1513" s="3">
        <v>2.0</v>
      </c>
      <c r="G1513" s="3" t="s">
        <v>275</v>
      </c>
    </row>
    <row r="1514" ht="15.75" customHeight="1">
      <c r="A1514" s="1">
        <v>1512.0</v>
      </c>
      <c r="B1514" s="3" t="s">
        <v>271</v>
      </c>
      <c r="C1514" s="3" t="s">
        <v>261</v>
      </c>
      <c r="D1514" s="3" t="s">
        <v>262</v>
      </c>
      <c r="E1514" s="3" t="s">
        <v>272</v>
      </c>
      <c r="F1514" s="3">
        <v>5.0</v>
      </c>
      <c r="G1514" s="3" t="s">
        <v>276</v>
      </c>
    </row>
    <row r="1515" ht="15.75" customHeight="1">
      <c r="A1515" s="1">
        <v>1513.0</v>
      </c>
      <c r="B1515" s="3" t="s">
        <v>271</v>
      </c>
      <c r="C1515" s="3" t="s">
        <v>261</v>
      </c>
      <c r="D1515" s="3" t="s">
        <v>262</v>
      </c>
      <c r="E1515" s="3" t="s">
        <v>272</v>
      </c>
      <c r="F1515" s="3">
        <v>5.0</v>
      </c>
      <c r="G1515" s="3" t="s">
        <v>277</v>
      </c>
    </row>
    <row r="1516" ht="15.75" customHeight="1">
      <c r="A1516" s="1">
        <v>1514.0</v>
      </c>
      <c r="B1516" s="3" t="s">
        <v>1859</v>
      </c>
      <c r="C1516" s="3" t="s">
        <v>316</v>
      </c>
      <c r="D1516" s="3" t="s">
        <v>262</v>
      </c>
      <c r="E1516" s="3" t="s">
        <v>1860</v>
      </c>
      <c r="F1516" s="3">
        <v>3.0</v>
      </c>
      <c r="G1516" s="3" t="s">
        <v>1861</v>
      </c>
    </row>
    <row r="1517" ht="15.75" customHeight="1">
      <c r="A1517" s="1">
        <v>1515.0</v>
      </c>
      <c r="B1517" s="3" t="s">
        <v>1859</v>
      </c>
      <c r="C1517" s="3" t="s">
        <v>316</v>
      </c>
      <c r="D1517" s="3" t="s">
        <v>262</v>
      </c>
      <c r="E1517" s="3" t="s">
        <v>1860</v>
      </c>
      <c r="F1517" s="3">
        <v>1.0</v>
      </c>
      <c r="G1517" s="3" t="s">
        <v>1862</v>
      </c>
    </row>
    <row r="1518" ht="15.75" customHeight="1">
      <c r="A1518" s="1">
        <v>1516.0</v>
      </c>
      <c r="B1518" s="3" t="s">
        <v>1859</v>
      </c>
      <c r="C1518" s="3" t="s">
        <v>316</v>
      </c>
      <c r="D1518" s="3" t="s">
        <v>262</v>
      </c>
      <c r="E1518" s="3" t="s">
        <v>1860</v>
      </c>
      <c r="F1518" s="3">
        <v>5.0</v>
      </c>
      <c r="G1518" s="3" t="s">
        <v>1863</v>
      </c>
    </row>
    <row r="1519" ht="15.75" customHeight="1">
      <c r="A1519" s="1">
        <v>1517.0</v>
      </c>
      <c r="B1519" s="3" t="s">
        <v>308</v>
      </c>
      <c r="C1519" s="3" t="s">
        <v>261</v>
      </c>
      <c r="D1519" s="3" t="s">
        <v>262</v>
      </c>
      <c r="E1519" s="3" t="s">
        <v>309</v>
      </c>
      <c r="F1519" s="3">
        <v>1.0</v>
      </c>
      <c r="G1519" s="3" t="s">
        <v>310</v>
      </c>
    </row>
    <row r="1520" ht="15.75" customHeight="1">
      <c r="A1520" s="1">
        <v>1518.0</v>
      </c>
      <c r="B1520" s="3" t="s">
        <v>308</v>
      </c>
      <c r="C1520" s="3" t="s">
        <v>261</v>
      </c>
      <c r="D1520" s="3" t="s">
        <v>262</v>
      </c>
      <c r="E1520" s="3" t="s">
        <v>309</v>
      </c>
      <c r="F1520" s="3">
        <v>5.0</v>
      </c>
      <c r="G1520" s="3" t="s">
        <v>311</v>
      </c>
    </row>
    <row r="1521" ht="15.75" customHeight="1">
      <c r="A1521" s="1">
        <v>1519.0</v>
      </c>
      <c r="B1521" s="3" t="s">
        <v>308</v>
      </c>
      <c r="C1521" s="3" t="s">
        <v>261</v>
      </c>
      <c r="D1521" s="3" t="s">
        <v>262</v>
      </c>
      <c r="E1521" s="3" t="s">
        <v>309</v>
      </c>
      <c r="F1521" s="3">
        <v>4.0</v>
      </c>
      <c r="G1521" s="3" t="s">
        <v>312</v>
      </c>
    </row>
    <row r="1522" ht="15.75" customHeight="1">
      <c r="A1522" s="1">
        <v>1520.0</v>
      </c>
      <c r="B1522" s="3" t="s">
        <v>308</v>
      </c>
      <c r="C1522" s="3" t="s">
        <v>261</v>
      </c>
      <c r="D1522" s="3" t="s">
        <v>262</v>
      </c>
      <c r="E1522" s="3" t="s">
        <v>309</v>
      </c>
      <c r="F1522" s="3">
        <v>5.0</v>
      </c>
      <c r="G1522" s="3" t="s">
        <v>313</v>
      </c>
    </row>
    <row r="1523" ht="15.75" customHeight="1">
      <c r="A1523" s="1">
        <v>1521.0</v>
      </c>
      <c r="B1523" s="3" t="s">
        <v>308</v>
      </c>
      <c r="C1523" s="3" t="s">
        <v>261</v>
      </c>
      <c r="D1523" s="3" t="s">
        <v>262</v>
      </c>
      <c r="E1523" s="3" t="s">
        <v>309</v>
      </c>
      <c r="F1523" s="3">
        <v>2.0</v>
      </c>
      <c r="G1523" s="3" t="s">
        <v>314</v>
      </c>
    </row>
    <row r="1524" ht="15.75" customHeight="1">
      <c r="A1524" s="1">
        <v>1522.0</v>
      </c>
      <c r="B1524" s="3" t="s">
        <v>1864</v>
      </c>
      <c r="C1524" s="3" t="s">
        <v>1865</v>
      </c>
      <c r="D1524" s="3" t="s">
        <v>262</v>
      </c>
      <c r="E1524" s="3" t="s">
        <v>1866</v>
      </c>
      <c r="F1524" s="3">
        <v>5.0</v>
      </c>
      <c r="G1524" s="3" t="s">
        <v>1867</v>
      </c>
    </row>
    <row r="1525" ht="15.75" customHeight="1">
      <c r="A1525" s="1">
        <v>1523.0</v>
      </c>
      <c r="B1525" s="3" t="s">
        <v>1864</v>
      </c>
      <c r="C1525" s="3" t="s">
        <v>1865</v>
      </c>
      <c r="D1525" s="3" t="s">
        <v>262</v>
      </c>
      <c r="E1525" s="3" t="s">
        <v>1866</v>
      </c>
      <c r="F1525" s="3">
        <v>5.0</v>
      </c>
      <c r="G1525" s="3" t="s">
        <v>1868</v>
      </c>
    </row>
    <row r="1526" ht="15.75" customHeight="1">
      <c r="A1526" s="1">
        <v>1524.0</v>
      </c>
      <c r="B1526" s="3" t="s">
        <v>1869</v>
      </c>
      <c r="C1526" s="3" t="s">
        <v>1865</v>
      </c>
      <c r="D1526" s="3" t="s">
        <v>262</v>
      </c>
      <c r="E1526" s="3" t="s">
        <v>1870</v>
      </c>
      <c r="F1526" s="3">
        <v>1.0</v>
      </c>
      <c r="G1526" s="3" t="s">
        <v>1871</v>
      </c>
    </row>
    <row r="1527" ht="15.75" customHeight="1">
      <c r="A1527" s="1">
        <v>1525.0</v>
      </c>
      <c r="B1527" s="3" t="s">
        <v>1869</v>
      </c>
      <c r="C1527" s="3" t="s">
        <v>1865</v>
      </c>
      <c r="D1527" s="3" t="s">
        <v>262</v>
      </c>
      <c r="E1527" s="3" t="s">
        <v>1870</v>
      </c>
      <c r="F1527" s="3">
        <v>5.0</v>
      </c>
      <c r="G1527" s="3" t="s">
        <v>1872</v>
      </c>
    </row>
    <row r="1528" ht="15.75" customHeight="1">
      <c r="A1528" s="1">
        <v>1526.0</v>
      </c>
      <c r="B1528" s="3" t="s">
        <v>1869</v>
      </c>
      <c r="C1528" s="3" t="s">
        <v>1865</v>
      </c>
      <c r="D1528" s="3" t="s">
        <v>262</v>
      </c>
      <c r="E1528" s="3" t="s">
        <v>1870</v>
      </c>
      <c r="F1528" s="3">
        <v>5.0</v>
      </c>
      <c r="G1528" s="3" t="s">
        <v>1873</v>
      </c>
    </row>
    <row r="1529" ht="15.75" customHeight="1">
      <c r="A1529" s="1">
        <v>1527.0</v>
      </c>
      <c r="B1529" s="3" t="s">
        <v>1874</v>
      </c>
      <c r="C1529" s="3" t="s">
        <v>1865</v>
      </c>
      <c r="D1529" s="3" t="s">
        <v>262</v>
      </c>
      <c r="E1529" s="3" t="s">
        <v>1875</v>
      </c>
      <c r="F1529" s="3">
        <v>1.0</v>
      </c>
      <c r="G1529" s="3" t="s">
        <v>1876</v>
      </c>
    </row>
    <row r="1530" ht="15.75" customHeight="1">
      <c r="A1530" s="1">
        <v>1528.0</v>
      </c>
      <c r="B1530" s="3" t="s">
        <v>1874</v>
      </c>
      <c r="C1530" s="3" t="s">
        <v>1865</v>
      </c>
      <c r="D1530" s="3" t="s">
        <v>262</v>
      </c>
      <c r="E1530" s="3" t="s">
        <v>1875</v>
      </c>
      <c r="F1530" s="3">
        <v>5.0</v>
      </c>
      <c r="G1530" s="3" t="s">
        <v>1877</v>
      </c>
    </row>
    <row r="1531" ht="15.75" customHeight="1">
      <c r="A1531" s="1">
        <v>1529.0</v>
      </c>
      <c r="B1531" s="3" t="s">
        <v>1874</v>
      </c>
      <c r="C1531" s="3" t="s">
        <v>1865</v>
      </c>
      <c r="D1531" s="3" t="s">
        <v>262</v>
      </c>
      <c r="E1531" s="3" t="s">
        <v>1875</v>
      </c>
      <c r="F1531" s="3">
        <v>5.0</v>
      </c>
      <c r="G1531" s="3" t="s">
        <v>1878</v>
      </c>
    </row>
    <row r="1532" ht="15.75" customHeight="1">
      <c r="A1532" s="1">
        <v>1530.0</v>
      </c>
      <c r="B1532" s="3" t="s">
        <v>1874</v>
      </c>
      <c r="C1532" s="3" t="s">
        <v>1865</v>
      </c>
      <c r="D1532" s="3" t="s">
        <v>262</v>
      </c>
      <c r="E1532" s="3" t="s">
        <v>1875</v>
      </c>
      <c r="F1532" s="3">
        <v>3.0</v>
      </c>
      <c r="G1532" s="3" t="s">
        <v>1879</v>
      </c>
    </row>
    <row r="1533" ht="15.75" customHeight="1">
      <c r="A1533" s="1">
        <v>1531.0</v>
      </c>
      <c r="B1533" s="3" t="s">
        <v>1874</v>
      </c>
      <c r="C1533" s="3" t="s">
        <v>1865</v>
      </c>
      <c r="D1533" s="3" t="s">
        <v>262</v>
      </c>
      <c r="E1533" s="3" t="s">
        <v>1875</v>
      </c>
      <c r="F1533" s="3">
        <v>1.0</v>
      </c>
      <c r="G1533" s="3" t="s">
        <v>1880</v>
      </c>
    </row>
    <row r="1534" ht="15.75" customHeight="1">
      <c r="A1534" s="1">
        <v>1532.0</v>
      </c>
      <c r="B1534" s="3" t="s">
        <v>1881</v>
      </c>
      <c r="C1534" s="3" t="s">
        <v>261</v>
      </c>
      <c r="D1534" s="3" t="s">
        <v>262</v>
      </c>
      <c r="E1534" s="3" t="s">
        <v>1882</v>
      </c>
      <c r="F1534" s="3">
        <v>5.0</v>
      </c>
      <c r="G1534" s="3" t="s">
        <v>1883</v>
      </c>
    </row>
    <row r="1535" ht="15.75" customHeight="1">
      <c r="A1535" s="1">
        <v>1533.0</v>
      </c>
      <c r="B1535" s="3" t="s">
        <v>1881</v>
      </c>
      <c r="C1535" s="3" t="s">
        <v>261</v>
      </c>
      <c r="D1535" s="3" t="s">
        <v>262</v>
      </c>
      <c r="E1535" s="3" t="s">
        <v>1882</v>
      </c>
      <c r="F1535" s="3">
        <v>1.0</v>
      </c>
      <c r="G1535" s="3" t="s">
        <v>1884</v>
      </c>
    </row>
    <row r="1536" ht="15.75" customHeight="1">
      <c r="A1536" s="1">
        <v>1534.0</v>
      </c>
      <c r="B1536" s="3" t="s">
        <v>1881</v>
      </c>
      <c r="C1536" s="3" t="s">
        <v>261</v>
      </c>
      <c r="D1536" s="3" t="s">
        <v>262</v>
      </c>
      <c r="E1536" s="3" t="s">
        <v>1882</v>
      </c>
      <c r="F1536" s="3">
        <v>2.0</v>
      </c>
      <c r="G1536" s="3" t="s">
        <v>1885</v>
      </c>
    </row>
    <row r="1537" ht="15.75" customHeight="1">
      <c r="A1537" s="1">
        <v>1535.0</v>
      </c>
      <c r="B1537" s="3" t="s">
        <v>1881</v>
      </c>
      <c r="C1537" s="3" t="s">
        <v>261</v>
      </c>
      <c r="D1537" s="3" t="s">
        <v>262</v>
      </c>
      <c r="E1537" s="3" t="s">
        <v>1882</v>
      </c>
      <c r="F1537" s="3">
        <v>2.0</v>
      </c>
      <c r="G1537" s="3" t="s">
        <v>1886</v>
      </c>
    </row>
    <row r="1538" ht="15.75" customHeight="1">
      <c r="A1538" s="1">
        <v>1536.0</v>
      </c>
      <c r="B1538" s="3" t="s">
        <v>1881</v>
      </c>
      <c r="C1538" s="3" t="s">
        <v>261</v>
      </c>
      <c r="D1538" s="3" t="s">
        <v>262</v>
      </c>
      <c r="E1538" s="3" t="s">
        <v>1882</v>
      </c>
      <c r="F1538" s="3">
        <v>3.0</v>
      </c>
      <c r="G1538" s="3" t="s">
        <v>1887</v>
      </c>
    </row>
    <row r="1539" ht="15.75" customHeight="1">
      <c r="A1539" s="1">
        <v>1537.0</v>
      </c>
      <c r="B1539" s="3" t="s">
        <v>304</v>
      </c>
      <c r="C1539" s="3" t="s">
        <v>305</v>
      </c>
      <c r="D1539" s="3" t="s">
        <v>262</v>
      </c>
      <c r="E1539" s="3" t="s">
        <v>306</v>
      </c>
      <c r="F1539" s="3">
        <v>5.0</v>
      </c>
      <c r="G1539" s="3" t="s">
        <v>307</v>
      </c>
    </row>
    <row r="1540" ht="15.75" customHeight="1">
      <c r="A1540" s="1">
        <v>1538.0</v>
      </c>
      <c r="B1540" s="3" t="s">
        <v>1888</v>
      </c>
      <c r="C1540" s="3" t="s">
        <v>1865</v>
      </c>
      <c r="D1540" s="3" t="s">
        <v>262</v>
      </c>
      <c r="E1540" s="3" t="s">
        <v>1889</v>
      </c>
      <c r="F1540" s="3">
        <v>5.0</v>
      </c>
      <c r="G1540" s="3" t="s">
        <v>1890</v>
      </c>
    </row>
    <row r="1541" ht="15.75" customHeight="1">
      <c r="A1541" s="1">
        <v>1539.0</v>
      </c>
      <c r="B1541" s="3" t="s">
        <v>1891</v>
      </c>
      <c r="C1541" s="3" t="s">
        <v>261</v>
      </c>
      <c r="D1541" s="3" t="s">
        <v>262</v>
      </c>
      <c r="E1541" s="3" t="s">
        <v>1892</v>
      </c>
      <c r="F1541" s="3">
        <v>5.0</v>
      </c>
      <c r="G1541" s="3" t="s">
        <v>1893</v>
      </c>
    </row>
    <row r="1542" ht="15.75" customHeight="1">
      <c r="A1542" s="1">
        <v>1540.0</v>
      </c>
      <c r="B1542" s="3" t="s">
        <v>1891</v>
      </c>
      <c r="C1542" s="3" t="s">
        <v>261</v>
      </c>
      <c r="D1542" s="3" t="s">
        <v>262</v>
      </c>
      <c r="E1542" s="3" t="s">
        <v>1892</v>
      </c>
      <c r="F1542" s="3">
        <v>4.0</v>
      </c>
      <c r="G1542" s="3" t="s">
        <v>1894</v>
      </c>
    </row>
    <row r="1543" ht="15.75" customHeight="1">
      <c r="A1543" s="1">
        <v>1541.0</v>
      </c>
      <c r="B1543" s="3" t="s">
        <v>1891</v>
      </c>
      <c r="C1543" s="3" t="s">
        <v>261</v>
      </c>
      <c r="D1543" s="3" t="s">
        <v>262</v>
      </c>
      <c r="E1543" s="3" t="s">
        <v>1892</v>
      </c>
      <c r="F1543" s="3">
        <v>1.0</v>
      </c>
      <c r="G1543" s="3" t="s">
        <v>1895</v>
      </c>
    </row>
    <row r="1544" ht="15.75" customHeight="1">
      <c r="A1544" s="1">
        <v>1542.0</v>
      </c>
      <c r="B1544" s="3" t="s">
        <v>1891</v>
      </c>
      <c r="C1544" s="3" t="s">
        <v>261</v>
      </c>
      <c r="D1544" s="3" t="s">
        <v>262</v>
      </c>
      <c r="E1544" s="3" t="s">
        <v>1892</v>
      </c>
      <c r="F1544" s="3">
        <v>5.0</v>
      </c>
      <c r="G1544" s="3" t="s">
        <v>508</v>
      </c>
    </row>
    <row r="1545" ht="15.75" customHeight="1">
      <c r="A1545" s="1">
        <v>1543.0</v>
      </c>
      <c r="B1545" s="3" t="s">
        <v>1891</v>
      </c>
      <c r="C1545" s="3" t="s">
        <v>261</v>
      </c>
      <c r="D1545" s="3" t="s">
        <v>262</v>
      </c>
      <c r="E1545" s="3" t="s">
        <v>1892</v>
      </c>
      <c r="F1545" s="3">
        <v>5.0</v>
      </c>
      <c r="G1545" s="3" t="s">
        <v>1896</v>
      </c>
    </row>
    <row r="1546" ht="15.75" customHeight="1">
      <c r="A1546" s="1">
        <v>1544.0</v>
      </c>
      <c r="B1546" s="3" t="s">
        <v>315</v>
      </c>
      <c r="C1546" s="3" t="s">
        <v>316</v>
      </c>
      <c r="D1546" s="3" t="s">
        <v>262</v>
      </c>
      <c r="E1546" s="3" t="s">
        <v>317</v>
      </c>
      <c r="F1546" s="3">
        <v>5.0</v>
      </c>
      <c r="G1546" s="3" t="s">
        <v>318</v>
      </c>
    </row>
    <row r="1547" ht="15.75" customHeight="1">
      <c r="A1547" s="1">
        <v>1545.0</v>
      </c>
      <c r="B1547" s="3" t="s">
        <v>315</v>
      </c>
      <c r="C1547" s="3" t="s">
        <v>316</v>
      </c>
      <c r="D1547" s="3" t="s">
        <v>262</v>
      </c>
      <c r="E1547" s="3" t="s">
        <v>317</v>
      </c>
      <c r="F1547" s="3">
        <v>5.0</v>
      </c>
      <c r="G1547" s="3" t="s">
        <v>319</v>
      </c>
    </row>
    <row r="1548" ht="15.75" customHeight="1">
      <c r="A1548" s="1">
        <v>1546.0</v>
      </c>
      <c r="B1548" s="3" t="s">
        <v>315</v>
      </c>
      <c r="C1548" s="3" t="s">
        <v>316</v>
      </c>
      <c r="D1548" s="3" t="s">
        <v>262</v>
      </c>
      <c r="E1548" s="3" t="s">
        <v>317</v>
      </c>
      <c r="F1548" s="3">
        <v>5.0</v>
      </c>
      <c r="G1548" s="3" t="s">
        <v>320</v>
      </c>
    </row>
    <row r="1549" ht="15.75" customHeight="1">
      <c r="A1549" s="1">
        <v>1547.0</v>
      </c>
      <c r="B1549" s="3" t="s">
        <v>315</v>
      </c>
      <c r="C1549" s="3" t="s">
        <v>316</v>
      </c>
      <c r="D1549" s="3" t="s">
        <v>262</v>
      </c>
      <c r="E1549" s="3" t="s">
        <v>317</v>
      </c>
      <c r="F1549" s="3">
        <v>5.0</v>
      </c>
      <c r="G1549" s="3" t="s">
        <v>321</v>
      </c>
    </row>
    <row r="1550" ht="15.75" customHeight="1">
      <c r="A1550" s="1">
        <v>1548.0</v>
      </c>
      <c r="B1550" s="3" t="s">
        <v>315</v>
      </c>
      <c r="C1550" s="3" t="s">
        <v>316</v>
      </c>
      <c r="D1550" s="3" t="s">
        <v>262</v>
      </c>
      <c r="E1550" s="3" t="s">
        <v>317</v>
      </c>
      <c r="F1550" s="3">
        <v>5.0</v>
      </c>
      <c r="G1550" s="3" t="s">
        <v>322</v>
      </c>
    </row>
    <row r="1551" ht="15.75" customHeight="1">
      <c r="A1551" s="1">
        <v>1549.0</v>
      </c>
      <c r="B1551" s="3" t="s">
        <v>1897</v>
      </c>
      <c r="C1551" s="3" t="s">
        <v>1898</v>
      </c>
      <c r="D1551" s="3" t="s">
        <v>262</v>
      </c>
      <c r="E1551" s="3" t="s">
        <v>1899</v>
      </c>
      <c r="F1551" s="3">
        <v>5.0</v>
      </c>
      <c r="G1551" s="3" t="s">
        <v>1900</v>
      </c>
    </row>
    <row r="1552" ht="15.75" customHeight="1">
      <c r="A1552" s="1">
        <v>1550.0</v>
      </c>
      <c r="B1552" s="3" t="s">
        <v>1897</v>
      </c>
      <c r="C1552" s="3" t="s">
        <v>1898</v>
      </c>
      <c r="D1552" s="3" t="s">
        <v>262</v>
      </c>
      <c r="E1552" s="3" t="s">
        <v>1899</v>
      </c>
      <c r="F1552" s="3">
        <v>5.0</v>
      </c>
      <c r="G1552" s="3" t="s">
        <v>1901</v>
      </c>
    </row>
    <row r="1553" ht="15.75" customHeight="1">
      <c r="A1553" s="1">
        <v>1551.0</v>
      </c>
      <c r="B1553" s="3" t="s">
        <v>1897</v>
      </c>
      <c r="C1553" s="3" t="s">
        <v>1898</v>
      </c>
      <c r="D1553" s="3" t="s">
        <v>262</v>
      </c>
      <c r="E1553" s="3" t="s">
        <v>1899</v>
      </c>
      <c r="F1553" s="3">
        <v>5.0</v>
      </c>
      <c r="G1553" s="3" t="s">
        <v>1902</v>
      </c>
    </row>
    <row r="1554" ht="15.75" customHeight="1">
      <c r="A1554" s="1">
        <v>1552.0</v>
      </c>
      <c r="B1554" s="3" t="s">
        <v>1897</v>
      </c>
      <c r="C1554" s="3" t="s">
        <v>1898</v>
      </c>
      <c r="D1554" s="3" t="s">
        <v>262</v>
      </c>
      <c r="E1554" s="3" t="s">
        <v>1899</v>
      </c>
      <c r="F1554" s="3">
        <v>5.0</v>
      </c>
      <c r="G1554" s="3" t="s">
        <v>1903</v>
      </c>
    </row>
    <row r="1555" ht="15.75" customHeight="1">
      <c r="A1555" s="1">
        <v>1553.0</v>
      </c>
      <c r="B1555" s="3" t="s">
        <v>1897</v>
      </c>
      <c r="C1555" s="3" t="s">
        <v>1898</v>
      </c>
      <c r="D1555" s="3" t="s">
        <v>262</v>
      </c>
      <c r="E1555" s="3" t="s">
        <v>1899</v>
      </c>
      <c r="F1555" s="3">
        <v>1.0</v>
      </c>
      <c r="G1555" s="3" t="s">
        <v>1904</v>
      </c>
    </row>
    <row r="1556" ht="15.75" customHeight="1">
      <c r="A1556" s="1">
        <v>1554.0</v>
      </c>
      <c r="B1556" s="3" t="s">
        <v>1847</v>
      </c>
      <c r="C1556" s="3" t="s">
        <v>1839</v>
      </c>
      <c r="D1556" s="3" t="s">
        <v>1840</v>
      </c>
      <c r="E1556" s="3" t="s">
        <v>1848</v>
      </c>
      <c r="F1556" s="3">
        <v>5.0</v>
      </c>
      <c r="G1556" s="3" t="s">
        <v>1849</v>
      </c>
    </row>
    <row r="1557" ht="15.75" customHeight="1">
      <c r="A1557" s="1">
        <v>1555.0</v>
      </c>
      <c r="B1557" s="3" t="s">
        <v>1847</v>
      </c>
      <c r="C1557" s="3" t="s">
        <v>1839</v>
      </c>
      <c r="D1557" s="3" t="s">
        <v>1840</v>
      </c>
      <c r="E1557" s="3" t="s">
        <v>1848</v>
      </c>
      <c r="F1557" s="3">
        <v>1.0</v>
      </c>
      <c r="G1557" s="3" t="s">
        <v>1850</v>
      </c>
    </row>
    <row r="1558" ht="15.75" customHeight="1">
      <c r="A1558" s="1">
        <v>1556.0</v>
      </c>
      <c r="B1558" s="3" t="s">
        <v>1847</v>
      </c>
      <c r="C1558" s="3" t="s">
        <v>1839</v>
      </c>
      <c r="D1558" s="3" t="s">
        <v>1840</v>
      </c>
      <c r="E1558" s="3" t="s">
        <v>1848</v>
      </c>
      <c r="F1558" s="3">
        <v>5.0</v>
      </c>
      <c r="G1558" s="3" t="s">
        <v>1851</v>
      </c>
    </row>
    <row r="1559" ht="15.75" customHeight="1">
      <c r="A1559" s="1">
        <v>1557.0</v>
      </c>
      <c r="B1559" s="3" t="s">
        <v>1847</v>
      </c>
      <c r="C1559" s="3" t="s">
        <v>1839</v>
      </c>
      <c r="D1559" s="3" t="s">
        <v>1840</v>
      </c>
      <c r="E1559" s="3" t="s">
        <v>1848</v>
      </c>
      <c r="F1559" s="3">
        <v>5.0</v>
      </c>
      <c r="G1559" s="3" t="s">
        <v>1852</v>
      </c>
    </row>
    <row r="1560" ht="15.75" customHeight="1">
      <c r="A1560" s="1">
        <v>1558.0</v>
      </c>
      <c r="B1560" s="3" t="s">
        <v>1847</v>
      </c>
      <c r="C1560" s="3" t="s">
        <v>1839</v>
      </c>
      <c r="D1560" s="3" t="s">
        <v>1840</v>
      </c>
      <c r="E1560" s="3" t="s">
        <v>1848</v>
      </c>
      <c r="F1560" s="3">
        <v>1.0</v>
      </c>
      <c r="G1560" s="3" t="s">
        <v>1853</v>
      </c>
    </row>
    <row r="1561" ht="15.75" customHeight="1">
      <c r="A1561" s="1">
        <v>1559.0</v>
      </c>
      <c r="B1561" s="3" t="s">
        <v>1905</v>
      </c>
      <c r="C1561" s="3" t="s">
        <v>1906</v>
      </c>
      <c r="D1561" s="3" t="s">
        <v>1840</v>
      </c>
      <c r="E1561" s="3" t="s">
        <v>1907</v>
      </c>
      <c r="F1561" s="3">
        <v>5.0</v>
      </c>
      <c r="G1561" s="3" t="s">
        <v>1908</v>
      </c>
    </row>
    <row r="1562" ht="15.75" customHeight="1">
      <c r="A1562" s="1">
        <v>1560.0</v>
      </c>
      <c r="B1562" s="3" t="s">
        <v>1909</v>
      </c>
      <c r="C1562" s="3" t="s">
        <v>1865</v>
      </c>
      <c r="D1562" s="3" t="s">
        <v>262</v>
      </c>
      <c r="E1562" s="3" t="s">
        <v>1910</v>
      </c>
      <c r="F1562" s="3">
        <v>5.0</v>
      </c>
      <c r="G1562" s="3" t="s">
        <v>1911</v>
      </c>
    </row>
    <row r="1563" ht="15.75" customHeight="1">
      <c r="A1563" s="1">
        <v>1561.0</v>
      </c>
      <c r="B1563" s="3" t="s">
        <v>1909</v>
      </c>
      <c r="C1563" s="3" t="s">
        <v>1865</v>
      </c>
      <c r="D1563" s="3" t="s">
        <v>262</v>
      </c>
      <c r="E1563" s="3" t="s">
        <v>1910</v>
      </c>
      <c r="F1563" s="3">
        <v>3.0</v>
      </c>
      <c r="G1563" s="3" t="s">
        <v>1912</v>
      </c>
    </row>
    <row r="1564" ht="15.75" customHeight="1">
      <c r="A1564" s="1">
        <v>1562.0</v>
      </c>
      <c r="B1564" s="3" t="s">
        <v>1909</v>
      </c>
      <c r="C1564" s="3" t="s">
        <v>1865</v>
      </c>
      <c r="D1564" s="3" t="s">
        <v>262</v>
      </c>
      <c r="E1564" s="3" t="s">
        <v>1910</v>
      </c>
      <c r="F1564" s="3">
        <v>2.0</v>
      </c>
      <c r="G1564" s="3" t="s">
        <v>1913</v>
      </c>
    </row>
    <row r="1565" ht="15.75" customHeight="1">
      <c r="A1565" s="1">
        <v>1563.0</v>
      </c>
      <c r="B1565" s="3" t="s">
        <v>1914</v>
      </c>
      <c r="C1565" s="3" t="s">
        <v>1865</v>
      </c>
      <c r="D1565" s="3" t="s">
        <v>262</v>
      </c>
      <c r="E1565" s="3" t="s">
        <v>1915</v>
      </c>
      <c r="F1565" s="3">
        <v>5.0</v>
      </c>
      <c r="G1565" s="3" t="s">
        <v>1916</v>
      </c>
    </row>
    <row r="1566" ht="15.75" customHeight="1">
      <c r="A1566" s="1">
        <v>1564.0</v>
      </c>
      <c r="B1566" s="3" t="s">
        <v>1914</v>
      </c>
      <c r="C1566" s="3" t="s">
        <v>1865</v>
      </c>
      <c r="D1566" s="3" t="s">
        <v>262</v>
      </c>
      <c r="E1566" s="3" t="s">
        <v>1915</v>
      </c>
      <c r="F1566" s="3">
        <v>5.0</v>
      </c>
      <c r="G1566" s="3" t="s">
        <v>1917</v>
      </c>
    </row>
    <row r="1567" ht="15.75" customHeight="1">
      <c r="A1567" s="1">
        <v>1565.0</v>
      </c>
      <c r="B1567" s="3" t="s">
        <v>1914</v>
      </c>
      <c r="C1567" s="3" t="s">
        <v>1865</v>
      </c>
      <c r="D1567" s="3" t="s">
        <v>262</v>
      </c>
      <c r="E1567" s="3" t="s">
        <v>1915</v>
      </c>
      <c r="F1567" s="3">
        <v>1.0</v>
      </c>
      <c r="G1567" s="3" t="s">
        <v>1918</v>
      </c>
    </row>
    <row r="1568" ht="15.75" customHeight="1">
      <c r="A1568" s="1">
        <v>1566.0</v>
      </c>
      <c r="B1568" s="3" t="s">
        <v>1914</v>
      </c>
      <c r="C1568" s="3" t="s">
        <v>1865</v>
      </c>
      <c r="D1568" s="3" t="s">
        <v>262</v>
      </c>
      <c r="E1568" s="3" t="s">
        <v>1915</v>
      </c>
      <c r="F1568" s="3">
        <v>5.0</v>
      </c>
      <c r="G1568" s="3" t="s">
        <v>1919</v>
      </c>
    </row>
    <row r="1569" ht="15.75" customHeight="1">
      <c r="A1569" s="1">
        <v>1567.0</v>
      </c>
      <c r="B1569" s="3" t="s">
        <v>1914</v>
      </c>
      <c r="C1569" s="3" t="s">
        <v>1865</v>
      </c>
      <c r="D1569" s="3" t="s">
        <v>262</v>
      </c>
      <c r="E1569" s="3" t="s">
        <v>1915</v>
      </c>
      <c r="F1569" s="3">
        <v>2.0</v>
      </c>
      <c r="G1569" s="3" t="s">
        <v>1920</v>
      </c>
    </row>
    <row r="1570" ht="15.75" customHeight="1">
      <c r="A1570" s="1">
        <v>1568.0</v>
      </c>
      <c r="B1570" s="3" t="s">
        <v>1921</v>
      </c>
      <c r="C1570" s="3" t="s">
        <v>261</v>
      </c>
      <c r="D1570" s="3" t="s">
        <v>262</v>
      </c>
      <c r="E1570" s="3" t="s">
        <v>1922</v>
      </c>
      <c r="F1570" s="3">
        <v>5.0</v>
      </c>
      <c r="G1570" s="3" t="s">
        <v>1923</v>
      </c>
    </row>
    <row r="1571" ht="15.75" customHeight="1">
      <c r="A1571" s="1">
        <v>1569.0</v>
      </c>
      <c r="B1571" s="3" t="s">
        <v>1838</v>
      </c>
      <c r="C1571" s="3" t="s">
        <v>1839</v>
      </c>
      <c r="D1571" s="3" t="s">
        <v>1840</v>
      </c>
      <c r="E1571" s="3" t="s">
        <v>1841</v>
      </c>
      <c r="F1571" s="3">
        <v>5.0</v>
      </c>
      <c r="G1571" s="3" t="s">
        <v>1842</v>
      </c>
    </row>
    <row r="1572" ht="15.75" customHeight="1">
      <c r="A1572" s="1">
        <v>1570.0</v>
      </c>
      <c r="B1572" s="3" t="s">
        <v>1838</v>
      </c>
      <c r="C1572" s="3" t="s">
        <v>1839</v>
      </c>
      <c r="D1572" s="3" t="s">
        <v>1840</v>
      </c>
      <c r="E1572" s="3" t="s">
        <v>1841</v>
      </c>
      <c r="F1572" s="3">
        <v>5.0</v>
      </c>
      <c r="G1572" s="3" t="s">
        <v>1843</v>
      </c>
    </row>
    <row r="1573" ht="15.75" customHeight="1">
      <c r="A1573" s="1">
        <v>1571.0</v>
      </c>
      <c r="B1573" s="3" t="s">
        <v>1838</v>
      </c>
      <c r="C1573" s="3" t="s">
        <v>1839</v>
      </c>
      <c r="D1573" s="3" t="s">
        <v>1840</v>
      </c>
      <c r="E1573" s="3" t="s">
        <v>1841</v>
      </c>
      <c r="F1573" s="3">
        <v>5.0</v>
      </c>
      <c r="G1573" s="3" t="s">
        <v>1844</v>
      </c>
    </row>
    <row r="1574" ht="15.75" customHeight="1">
      <c r="A1574" s="1">
        <v>1572.0</v>
      </c>
      <c r="B1574" s="3" t="s">
        <v>1838</v>
      </c>
      <c r="C1574" s="3" t="s">
        <v>1839</v>
      </c>
      <c r="D1574" s="3" t="s">
        <v>1840</v>
      </c>
      <c r="E1574" s="3" t="s">
        <v>1841</v>
      </c>
      <c r="F1574" s="3">
        <v>5.0</v>
      </c>
      <c r="G1574" s="3" t="s">
        <v>1845</v>
      </c>
    </row>
    <row r="1575" ht="15.75" customHeight="1">
      <c r="A1575" s="1">
        <v>1573.0</v>
      </c>
      <c r="B1575" s="3" t="s">
        <v>1838</v>
      </c>
      <c r="C1575" s="3" t="s">
        <v>1839</v>
      </c>
      <c r="D1575" s="3" t="s">
        <v>1840</v>
      </c>
      <c r="E1575" s="3" t="s">
        <v>1841</v>
      </c>
      <c r="F1575" s="3">
        <v>5.0</v>
      </c>
      <c r="G1575" s="3" t="s">
        <v>1846</v>
      </c>
    </row>
    <row r="1576" ht="15.75" customHeight="1">
      <c r="A1576" s="1">
        <v>1574.0</v>
      </c>
      <c r="B1576" s="3" t="s">
        <v>1924</v>
      </c>
      <c r="C1576" s="3" t="s">
        <v>316</v>
      </c>
      <c r="D1576" s="3" t="s">
        <v>262</v>
      </c>
      <c r="E1576" s="3" t="s">
        <v>1925</v>
      </c>
      <c r="F1576" s="3">
        <v>3.0</v>
      </c>
      <c r="G1576" s="3" t="s">
        <v>1926</v>
      </c>
    </row>
    <row r="1577" ht="15.75" customHeight="1">
      <c r="A1577" s="1">
        <v>1575.0</v>
      </c>
      <c r="B1577" s="3" t="s">
        <v>1924</v>
      </c>
      <c r="C1577" s="3" t="s">
        <v>316</v>
      </c>
      <c r="D1577" s="3" t="s">
        <v>262</v>
      </c>
      <c r="E1577" s="3" t="s">
        <v>1925</v>
      </c>
      <c r="F1577" s="3">
        <v>5.0</v>
      </c>
      <c r="G1577" s="3" t="s">
        <v>1927</v>
      </c>
    </row>
    <row r="1578" ht="15.75" customHeight="1">
      <c r="A1578" s="1">
        <v>1576.0</v>
      </c>
      <c r="B1578" s="3" t="s">
        <v>1924</v>
      </c>
      <c r="C1578" s="3" t="s">
        <v>316</v>
      </c>
      <c r="D1578" s="3" t="s">
        <v>262</v>
      </c>
      <c r="E1578" s="3" t="s">
        <v>1925</v>
      </c>
      <c r="F1578" s="3">
        <v>5.0</v>
      </c>
      <c r="G1578" s="3" t="s">
        <v>1928</v>
      </c>
    </row>
    <row r="1579" ht="15.75" customHeight="1">
      <c r="A1579" s="1">
        <v>1577.0</v>
      </c>
      <c r="B1579" s="3" t="s">
        <v>1924</v>
      </c>
      <c r="C1579" s="3" t="s">
        <v>316</v>
      </c>
      <c r="D1579" s="3" t="s">
        <v>262</v>
      </c>
      <c r="E1579" s="3" t="s">
        <v>1925</v>
      </c>
      <c r="F1579" s="3">
        <v>5.0</v>
      </c>
      <c r="G1579" s="3" t="s">
        <v>508</v>
      </c>
    </row>
    <row r="1580" ht="15.75" customHeight="1">
      <c r="A1580" s="1">
        <v>1578.0</v>
      </c>
      <c r="B1580" s="3" t="s">
        <v>1929</v>
      </c>
      <c r="C1580" s="3" t="s">
        <v>261</v>
      </c>
      <c r="D1580" s="3" t="s">
        <v>262</v>
      </c>
      <c r="E1580" s="3" t="s">
        <v>1930</v>
      </c>
      <c r="F1580" s="3">
        <v>2.0</v>
      </c>
      <c r="G1580" s="3" t="s">
        <v>1931</v>
      </c>
    </row>
    <row r="1581" ht="15.75" customHeight="1">
      <c r="A1581" s="1">
        <v>1579.0</v>
      </c>
      <c r="B1581" s="3" t="s">
        <v>1929</v>
      </c>
      <c r="C1581" s="3" t="s">
        <v>261</v>
      </c>
      <c r="D1581" s="3" t="s">
        <v>262</v>
      </c>
      <c r="E1581" s="3" t="s">
        <v>1930</v>
      </c>
      <c r="F1581" s="3">
        <v>5.0</v>
      </c>
      <c r="G1581" s="3" t="s">
        <v>1932</v>
      </c>
    </row>
    <row r="1582" ht="15.75" customHeight="1">
      <c r="A1582" s="1">
        <v>1580.0</v>
      </c>
      <c r="B1582" s="3" t="s">
        <v>1929</v>
      </c>
      <c r="C1582" s="3" t="s">
        <v>261</v>
      </c>
      <c r="D1582" s="3" t="s">
        <v>262</v>
      </c>
      <c r="E1582" s="3" t="s">
        <v>1930</v>
      </c>
      <c r="F1582" s="3">
        <v>3.0</v>
      </c>
      <c r="G1582" s="3" t="s">
        <v>1933</v>
      </c>
    </row>
    <row r="1583" ht="15.75" customHeight="1">
      <c r="A1583" s="1">
        <v>1581.0</v>
      </c>
      <c r="B1583" s="3" t="s">
        <v>1929</v>
      </c>
      <c r="C1583" s="3" t="s">
        <v>261</v>
      </c>
      <c r="D1583" s="3" t="s">
        <v>262</v>
      </c>
      <c r="E1583" s="3" t="s">
        <v>1930</v>
      </c>
      <c r="F1583" s="3">
        <v>2.0</v>
      </c>
      <c r="G1583" s="3" t="s">
        <v>1934</v>
      </c>
    </row>
    <row r="1584" ht="15.75" customHeight="1">
      <c r="A1584" s="1">
        <v>1582.0</v>
      </c>
      <c r="B1584" s="3" t="s">
        <v>1935</v>
      </c>
      <c r="C1584" s="3" t="s">
        <v>1898</v>
      </c>
      <c r="D1584" s="3" t="s">
        <v>262</v>
      </c>
      <c r="E1584" s="3" t="s">
        <v>1936</v>
      </c>
      <c r="F1584" s="3">
        <v>5.0</v>
      </c>
      <c r="G1584" s="3" t="s">
        <v>1937</v>
      </c>
    </row>
    <row r="1585" ht="15.75" customHeight="1">
      <c r="A1585" s="1">
        <v>1583.0</v>
      </c>
      <c r="B1585" s="3" t="s">
        <v>1935</v>
      </c>
      <c r="C1585" s="3" t="s">
        <v>1898</v>
      </c>
      <c r="D1585" s="3" t="s">
        <v>262</v>
      </c>
      <c r="E1585" s="3" t="s">
        <v>1936</v>
      </c>
      <c r="F1585" s="3">
        <v>5.0</v>
      </c>
      <c r="G1585" s="3" t="s">
        <v>1938</v>
      </c>
    </row>
    <row r="1586" ht="15.75" customHeight="1">
      <c r="A1586" s="1">
        <v>1584.0</v>
      </c>
      <c r="B1586" s="3" t="s">
        <v>1935</v>
      </c>
      <c r="C1586" s="3" t="s">
        <v>1898</v>
      </c>
      <c r="D1586" s="3" t="s">
        <v>262</v>
      </c>
      <c r="E1586" s="3" t="s">
        <v>1936</v>
      </c>
      <c r="F1586" s="3">
        <v>5.0</v>
      </c>
      <c r="G1586" s="3" t="s">
        <v>1939</v>
      </c>
    </row>
    <row r="1587" ht="15.75" customHeight="1">
      <c r="A1587" s="1">
        <v>1585.0</v>
      </c>
      <c r="B1587" s="3" t="s">
        <v>1935</v>
      </c>
      <c r="C1587" s="3" t="s">
        <v>1898</v>
      </c>
      <c r="D1587" s="3" t="s">
        <v>262</v>
      </c>
      <c r="E1587" s="3" t="s">
        <v>1936</v>
      </c>
      <c r="F1587" s="3">
        <v>5.0</v>
      </c>
      <c r="G1587" s="3" t="s">
        <v>1940</v>
      </c>
    </row>
    <row r="1588" ht="15.75" customHeight="1">
      <c r="A1588" s="1">
        <v>1586.0</v>
      </c>
      <c r="B1588" s="3" t="s">
        <v>1935</v>
      </c>
      <c r="C1588" s="3" t="s">
        <v>1898</v>
      </c>
      <c r="D1588" s="3" t="s">
        <v>262</v>
      </c>
      <c r="E1588" s="3" t="s">
        <v>1936</v>
      </c>
      <c r="F1588" s="3">
        <v>4.0</v>
      </c>
      <c r="G1588" s="3" t="s">
        <v>1941</v>
      </c>
    </row>
    <row r="1589" ht="15.75" customHeight="1">
      <c r="A1589" s="1">
        <v>1587.0</v>
      </c>
      <c r="B1589" s="3" t="s">
        <v>1942</v>
      </c>
      <c r="C1589" s="3" t="s">
        <v>1943</v>
      </c>
      <c r="D1589" s="3" t="s">
        <v>1840</v>
      </c>
      <c r="E1589" s="3" t="s">
        <v>1944</v>
      </c>
      <c r="F1589" s="3">
        <v>5.0</v>
      </c>
      <c r="G1589" s="3" t="s">
        <v>1945</v>
      </c>
    </row>
    <row r="1590" ht="15.75" customHeight="1">
      <c r="A1590" s="1">
        <v>1588.0</v>
      </c>
      <c r="B1590" s="3" t="s">
        <v>1946</v>
      </c>
      <c r="C1590" s="3" t="s">
        <v>261</v>
      </c>
      <c r="D1590" s="3" t="s">
        <v>262</v>
      </c>
      <c r="E1590" s="3" t="s">
        <v>1947</v>
      </c>
      <c r="F1590" s="3">
        <v>4.0</v>
      </c>
      <c r="G1590" s="3" t="s">
        <v>1948</v>
      </c>
    </row>
    <row r="1591" ht="15.75" customHeight="1">
      <c r="A1591" s="1">
        <v>1589.0</v>
      </c>
      <c r="B1591" s="3" t="s">
        <v>1946</v>
      </c>
      <c r="C1591" s="3" t="s">
        <v>261</v>
      </c>
      <c r="D1591" s="3" t="s">
        <v>262</v>
      </c>
      <c r="E1591" s="3" t="s">
        <v>1947</v>
      </c>
      <c r="F1591" s="3">
        <v>5.0</v>
      </c>
      <c r="G1591" s="3" t="s">
        <v>1949</v>
      </c>
    </row>
    <row r="1592" ht="15.75" customHeight="1">
      <c r="A1592" s="1">
        <v>1590.0</v>
      </c>
      <c r="B1592" s="3" t="s">
        <v>287</v>
      </c>
      <c r="C1592" s="3" t="s">
        <v>288</v>
      </c>
      <c r="D1592" s="3" t="s">
        <v>262</v>
      </c>
      <c r="E1592" s="3" t="s">
        <v>289</v>
      </c>
      <c r="F1592" s="3">
        <v>5.0</v>
      </c>
      <c r="G1592" s="3" t="s">
        <v>290</v>
      </c>
    </row>
    <row r="1593" ht="15.75" customHeight="1">
      <c r="A1593" s="1">
        <v>1591.0</v>
      </c>
      <c r="B1593" s="3" t="s">
        <v>287</v>
      </c>
      <c r="C1593" s="3" t="s">
        <v>288</v>
      </c>
      <c r="D1593" s="3" t="s">
        <v>262</v>
      </c>
      <c r="E1593" s="3" t="s">
        <v>289</v>
      </c>
      <c r="F1593" s="3">
        <v>5.0</v>
      </c>
      <c r="G1593" s="3" t="s">
        <v>291</v>
      </c>
    </row>
    <row r="1594" ht="15.75" customHeight="1">
      <c r="A1594" s="1">
        <v>1592.0</v>
      </c>
      <c r="B1594" s="3" t="s">
        <v>287</v>
      </c>
      <c r="C1594" s="3" t="s">
        <v>288</v>
      </c>
      <c r="D1594" s="3" t="s">
        <v>262</v>
      </c>
      <c r="E1594" s="3" t="s">
        <v>289</v>
      </c>
      <c r="F1594" s="3">
        <v>5.0</v>
      </c>
      <c r="G1594" s="3" t="s">
        <v>292</v>
      </c>
    </row>
    <row r="1595" ht="15.75" customHeight="1">
      <c r="A1595" s="1">
        <v>1593.0</v>
      </c>
      <c r="B1595" s="3" t="s">
        <v>287</v>
      </c>
      <c r="C1595" s="3" t="s">
        <v>288</v>
      </c>
      <c r="D1595" s="3" t="s">
        <v>262</v>
      </c>
      <c r="E1595" s="3" t="s">
        <v>289</v>
      </c>
      <c r="F1595" s="3">
        <v>5.0</v>
      </c>
      <c r="G1595" s="3" t="s">
        <v>293</v>
      </c>
    </row>
    <row r="1596" ht="15.75" customHeight="1">
      <c r="A1596" s="1">
        <v>1594.0</v>
      </c>
      <c r="B1596" s="3" t="s">
        <v>287</v>
      </c>
      <c r="C1596" s="3" t="s">
        <v>288</v>
      </c>
      <c r="D1596" s="3" t="s">
        <v>262</v>
      </c>
      <c r="E1596" s="3" t="s">
        <v>289</v>
      </c>
      <c r="F1596" s="3">
        <v>5.0</v>
      </c>
      <c r="G1596" s="3" t="s">
        <v>294</v>
      </c>
    </row>
    <row r="1597" ht="15.75" customHeight="1">
      <c r="A1597" s="1">
        <v>1595.0</v>
      </c>
      <c r="B1597" s="3" t="s">
        <v>1854</v>
      </c>
      <c r="C1597" s="3" t="s">
        <v>1839</v>
      </c>
      <c r="D1597" s="3" t="s">
        <v>1855</v>
      </c>
      <c r="E1597" s="3" t="s">
        <v>1856</v>
      </c>
      <c r="F1597" s="3">
        <v>1.0</v>
      </c>
      <c r="G1597" s="3" t="s">
        <v>1857</v>
      </c>
    </row>
    <row r="1598" ht="15.75" customHeight="1">
      <c r="A1598" s="1">
        <v>1596.0</v>
      </c>
      <c r="B1598" s="3" t="s">
        <v>1854</v>
      </c>
      <c r="C1598" s="3" t="s">
        <v>1839</v>
      </c>
      <c r="D1598" s="3" t="s">
        <v>1855</v>
      </c>
      <c r="E1598" s="3" t="s">
        <v>1856</v>
      </c>
      <c r="F1598" s="3">
        <v>4.0</v>
      </c>
      <c r="G1598" s="3" t="s">
        <v>1858</v>
      </c>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71"/>
  </cols>
  <sheetData>
    <row r="1">
      <c r="A1" s="3" t="str">
        <f>IFERROR(__xludf.DUMMYFUNCTION("UNIQUE('Raw review dataset'!B:B)"),"name")</f>
        <v>name</v>
      </c>
      <c r="B1" s="2" t="s">
        <v>1950</v>
      </c>
      <c r="C1" s="2" t="s">
        <v>1951</v>
      </c>
    </row>
    <row r="2">
      <c r="A2" s="3" t="str">
        <f>IFERROR(__xludf.DUMMYFUNCTION("""COMPUTED_VALUE"""),"Dr. Jeyarajah S. @ Psychiatrists (Mental Illness Specialists)")</f>
        <v>Dr. Jeyarajah S. @ Psychiatrists (Mental Illness Specialists)</v>
      </c>
      <c r="B2" s="3" t="str">
        <f>LOOKUP(A2,'Raw review dataset'!B:B,'Raw review dataset'!D:D)</f>
        <v>Johor</v>
      </c>
      <c r="C2" s="3">
        <f>COUNTIF('Raw review dataset'!B2:B2098,A2)</f>
        <v>10</v>
      </c>
    </row>
    <row r="3">
      <c r="A3" s="3" t="str">
        <f>IFERROR(__xludf.DUMMYFUNCTION("""COMPUTED_VALUE"""),"Chan Specialist Clinic")</f>
        <v>Chan Specialist Clinic</v>
      </c>
      <c r="B3" s="3" t="str">
        <f>LOOKUP(A3,'Raw review dataset'!B:B,'Raw review dataset'!D:D)</f>
        <v>Johor</v>
      </c>
      <c r="C3" s="3">
        <f>COUNTIF('Raw review dataset'!B3:B2098,A3)</f>
        <v>10</v>
      </c>
    </row>
    <row r="4">
      <c r="A4" s="3" t="str">
        <f>IFERROR(__xludf.DUMMYFUNCTION("""COMPUTED_VALUE"""),"Hospital Permai Johor Bahru")</f>
        <v>Hospital Permai Johor Bahru</v>
      </c>
      <c r="B4" s="3" t="str">
        <f>LOOKUP(A4,'Raw review dataset'!B:B,'Raw review dataset'!D:D)</f>
        <v>Perak</v>
      </c>
      <c r="C4" s="3">
        <f>COUNTIF('Raw review dataset'!B4:B2098,A4)</f>
        <v>15</v>
      </c>
    </row>
    <row r="5">
      <c r="A5" s="3" t="str">
        <f>IFERROR(__xludf.DUMMYFUNCTION("""COMPUTED_VALUE"""),"Klinik Pakar Jimmy")</f>
        <v>Klinik Pakar Jimmy</v>
      </c>
      <c r="B5" s="3" t="str">
        <f>LOOKUP(A5,'Raw review dataset'!B:B,'Raw review dataset'!D:D)</f>
        <v>Kelantan</v>
      </c>
      <c r="C5" s="3">
        <f>COUNTIF('Raw review dataset'!B5:B2098,A5)</f>
        <v>8</v>
      </c>
      <c r="F5" s="2"/>
    </row>
    <row r="6">
      <c r="A6" s="3" t="str">
        <f>IFERROR(__xludf.DUMMYFUNCTION("""COMPUTED_VALUE"""),"Arquila ժՏʍ-ѵ Psychology Consultant")</f>
        <v>Arquila ժՏʍ-ѵ Psychology Consultant</v>
      </c>
      <c r="B6" s="3" t="str">
        <f>LOOKUP(A6,'Raw review dataset'!B:B,'Raw review dataset'!D:D)</f>
        <v>Johor</v>
      </c>
      <c r="C6" s="3">
        <f>COUNTIF('Raw review dataset'!B6:B2098,A6)</f>
        <v>10</v>
      </c>
    </row>
    <row r="7">
      <c r="A7" s="3" t="str">
        <f>IFERROR(__xludf.DUMMYFUNCTION("""COMPUTED_VALUE"""),"Klinik Kaunseling Penawar")</f>
        <v>Klinik Kaunseling Penawar</v>
      </c>
      <c r="B7" s="3" t="str">
        <f>LOOKUP(A7,'Raw review dataset'!B:B,'Raw review dataset'!D:D)</f>
        <v>Perak</v>
      </c>
      <c r="C7" s="3">
        <f>COUNTIF('Raw review dataset'!B7:B2098,A7)</f>
        <v>2</v>
      </c>
    </row>
    <row r="8">
      <c r="A8" s="3" t="str">
        <f>IFERROR(__xludf.DUMMYFUNCTION("""COMPUTED_VALUE"""),"Klinik Dr. Mahmud Jb")</f>
        <v>Klinik Dr. Mahmud Jb</v>
      </c>
      <c r="B8" s="3" t="str">
        <f>LOOKUP(A8,'Raw review dataset'!B:B,'Raw review dataset'!D:D)</f>
        <v>Perak</v>
      </c>
      <c r="C8" s="3">
        <f>COUNTIF('Raw review dataset'!B8:B2098,A8)</f>
        <v>10</v>
      </c>
    </row>
    <row r="9">
      <c r="A9" s="3" t="str">
        <f>IFERROR(__xludf.DUMMYFUNCTION("""COMPUTED_VALUE"""),"Lsy Healthcare")</f>
        <v>Lsy Healthcare</v>
      </c>
      <c r="B9" s="3" t="str">
        <f>LOOKUP(A9,'Raw review dataset'!B:B,'Raw review dataset'!D:D)</f>
        <v>Selangor</v>
      </c>
      <c r="C9" s="3">
        <f>COUNTIF('Raw review dataset'!B9:B2098,A9)</f>
        <v>2</v>
      </c>
    </row>
    <row r="10">
      <c r="A10" s="3" t="str">
        <f>IFERROR(__xludf.DUMMYFUNCTION("""COMPUTED_VALUE"""),"Soul Garden Counselling")</f>
        <v>Soul Garden Counselling</v>
      </c>
      <c r="B10" s="3" t="str">
        <f>LOOKUP(A10,'Raw review dataset'!B:B,'Raw review dataset'!D:D)</f>
        <v>Penang</v>
      </c>
      <c r="C10" s="3">
        <f>COUNTIF('Raw review dataset'!B10:B2098,A10)</f>
        <v>10</v>
      </c>
    </row>
    <row r="11">
      <c r="A11" s="3" t="str">
        <f>IFERROR(__xludf.DUMMYFUNCTION("""COMPUTED_VALUE"""),"Tan Children's Clinic")</f>
        <v>Tan Children's Clinic</v>
      </c>
      <c r="B11" s="3" t="str">
        <f>LOOKUP(A11,'Raw review dataset'!B:B,'Raw review dataset'!D:D)</f>
        <v>Penang</v>
      </c>
      <c r="C11" s="3">
        <f>COUNTIF('Raw review dataset'!B11:B2098,A11)</f>
        <v>2</v>
      </c>
    </row>
    <row r="12">
      <c r="A12" s="3" t="str">
        <f>IFERROR(__xludf.DUMMYFUNCTION("""COMPUTED_VALUE"""),"Orchid Family Polyclinic")</f>
        <v>Orchid Family Polyclinic</v>
      </c>
      <c r="B12" s="3" t="str">
        <f>LOOKUP(A12,'Raw review dataset'!B:B,'Raw review dataset'!D:D)</f>
        <v>Selangor</v>
      </c>
      <c r="C12" s="3">
        <f>COUNTIF('Raw review dataset'!B12:B2098,A12)</f>
        <v>10</v>
      </c>
    </row>
    <row r="13">
      <c r="A13" s="3" t="str">
        <f>IFERROR(__xludf.DUMMYFUNCTION("""COMPUTED_VALUE"""),"Columbia Asia Hospital - Iskandar Puteri")</f>
        <v>Columbia Asia Hospital - Iskandar Puteri</v>
      </c>
      <c r="B13" s="3" t="str">
        <f>LOOKUP(A13,'Raw review dataset'!B:B,'Raw review dataset'!D:D)</f>
        <v>Johor</v>
      </c>
      <c r="C13" s="3">
        <f>COUNTIF('Raw review dataset'!B13:B2098,A13)</f>
        <v>10</v>
      </c>
    </row>
    <row r="14">
      <c r="A14" s="3" t="str">
        <f>IFERROR(__xludf.DUMMYFUNCTION("""COMPUTED_VALUE"""),"KPJ Johor Specialist Hospital")</f>
        <v>KPJ Johor Specialist Hospital</v>
      </c>
      <c r="B14" s="3" t="str">
        <f>LOOKUP(A14,'Raw review dataset'!B:B,'Raw review dataset'!D:D)</f>
        <v>Selangor</v>
      </c>
      <c r="C14" s="3">
        <f>COUNTIF('Raw review dataset'!B14:B2098,A14)</f>
        <v>10</v>
      </c>
    </row>
    <row r="15">
      <c r="A15" s="3" t="str">
        <f>IFERROR(__xludf.DUMMYFUNCTION("""COMPUTED_VALUE"""),"Klinik Achuta")</f>
        <v>Klinik Achuta</v>
      </c>
      <c r="B15" s="3" t="str">
        <f>LOOKUP(A15,'Raw review dataset'!B:B,'Raw review dataset'!D:D)</f>
        <v>Perak</v>
      </c>
      <c r="C15" s="3">
        <f>COUNTIF('Raw review dataset'!B15:B2098,A15)</f>
        <v>10</v>
      </c>
    </row>
    <row r="16">
      <c r="A16" s="3" t="str">
        <f>IFERROR(__xludf.DUMMYFUNCTION("""COMPUTED_VALUE"""),"Klinik Faizal dan Rakan-Rakan Larkin")</f>
        <v>Klinik Faizal dan Rakan-Rakan Larkin</v>
      </c>
      <c r="B16" s="3" t="str">
        <f>LOOKUP(A16,'Raw review dataset'!B:B,'Raw review dataset'!D:D)</f>
        <v>Perak</v>
      </c>
      <c r="C16" s="3">
        <f>COUNTIF('Raw review dataset'!B16:B2098,A16)</f>
        <v>10</v>
      </c>
    </row>
    <row r="17">
      <c r="A17" s="3" t="str">
        <f>IFERROR(__xludf.DUMMYFUNCTION("""COMPUTED_VALUE"""),"Shinewave Retreat - Rehabilitation centre &amp; psychology counselling")</f>
        <v>Shinewave Retreat - Rehabilitation centre &amp; psychology counselling</v>
      </c>
      <c r="B17" s="3" t="str">
        <f>LOOKUP(A17,'Raw review dataset'!B:B,'Raw review dataset'!D:D)</f>
        <v>Penang</v>
      </c>
      <c r="C17" s="3">
        <f>COUNTIF('Raw review dataset'!B17:B2098,A17)</f>
        <v>2</v>
      </c>
    </row>
    <row r="18">
      <c r="A18" s="3" t="str">
        <f>IFERROR(__xludf.DUMMYFUNCTION("""COMPUTED_VALUE"""),"Columbia Asia Hospital - Tebrau")</f>
        <v>Columbia Asia Hospital - Tebrau</v>
      </c>
      <c r="B18" s="3" t="str">
        <f>LOOKUP(A18,'Raw review dataset'!B:B,'Raw review dataset'!D:D)</f>
        <v>Johor</v>
      </c>
      <c r="C18" s="3">
        <f>COUNTIF('Raw review dataset'!B18:B2098,A18)</f>
        <v>10</v>
      </c>
    </row>
    <row r="19">
      <c r="A19" s="3" t="str">
        <f>IFERROR(__xludf.DUMMYFUNCTION("""COMPUTED_VALUE"""),"Kempas Medical Centre")</f>
        <v>Kempas Medical Centre</v>
      </c>
      <c r="B19" s="3" t="str">
        <f>LOOKUP(A19,'Raw review dataset'!B:B,'Raw review dataset'!D:D)</f>
        <v>Perak</v>
      </c>
      <c r="C19" s="3">
        <f>COUNTIF('Raw review dataset'!B19:B2098,A19)</f>
        <v>10</v>
      </c>
    </row>
    <row r="20">
      <c r="A20" s="3" t="str">
        <f>IFERROR(__xludf.DUMMYFUNCTION("""COMPUTED_VALUE"""),"Mohan Clinic And Surgery")</f>
        <v>Mohan Clinic And Surgery</v>
      </c>
      <c r="B20" s="3" t="str">
        <f>LOOKUP(A20,'Raw review dataset'!B:B,'Raw review dataset'!D:D)</f>
        <v>Selangor</v>
      </c>
      <c r="C20" s="3">
        <f>COUNTIF('Raw review dataset'!B20:B2098,A20)</f>
        <v>8</v>
      </c>
    </row>
    <row r="21">
      <c r="A21" s="3" t="str">
        <f>IFERROR(__xludf.DUMMYFUNCTION("""COMPUTED_VALUE"""),"Pusat Kaunseling")</f>
        <v>Pusat Kaunseling</v>
      </c>
      <c r="B21" s="3" t="str">
        <f>LOOKUP(A21,'Raw review dataset'!B:B,'Raw review dataset'!D:D)</f>
        <v>Penang</v>
      </c>
      <c r="C21" s="3">
        <f>COUNTIF('Raw review dataset'!B21:B2098,A21)</f>
        <v>4</v>
      </c>
    </row>
    <row r="22">
      <c r="A22" s="3" t="str">
        <f>IFERROR(__xludf.DUMMYFUNCTION("""COMPUTED_VALUE"""),"Agape Couselling Centre Malaysia Johor Bahru")</f>
        <v>Agape Couselling Centre Malaysia Johor Bahru</v>
      </c>
      <c r="B22" s="3" t="str">
        <f>LOOKUP(A22,'Raw review dataset'!B:B,'Raw review dataset'!D:D)</f>
        <v>#N/A</v>
      </c>
      <c r="C22" s="3">
        <f>COUNTIF('Raw review dataset'!B22:B2098,A22)</f>
        <v>10</v>
      </c>
    </row>
    <row r="23">
      <c r="A23" s="3" t="str">
        <f>IFERROR(__xludf.DUMMYFUNCTION("""COMPUTED_VALUE"""),"Dr BL Lim Centre For Psychological Wellness - Psychiatrist Singapore")</f>
        <v>Dr BL Lim Centre For Psychological Wellness - Psychiatrist Singapore</v>
      </c>
      <c r="B23" s="3" t="str">
        <f>LOOKUP(A23,'Raw review dataset'!B:B,'Raw review dataset'!D:D)</f>
        <v>Johor</v>
      </c>
      <c r="C23" s="3">
        <f>COUNTIF('Raw review dataset'!B23:B2098,A23)</f>
        <v>10</v>
      </c>
    </row>
    <row r="24">
      <c r="A24" s="3" t="str">
        <f>IFERROR(__xludf.DUMMYFUNCTION("""COMPUTED_VALUE"""),"Gleneagles Hospital Medini Johor")</f>
        <v>Gleneagles Hospital Medini Johor</v>
      </c>
      <c r="B24" s="3" t="str">
        <f>LOOKUP(A24,'Raw review dataset'!B:B,'Raw review dataset'!D:D)</f>
        <v>Perak</v>
      </c>
      <c r="C24" s="3">
        <f>COUNTIF('Raw review dataset'!B24:B2098,A24)</f>
        <v>10</v>
      </c>
    </row>
    <row r="25">
      <c r="A25" s="3" t="str">
        <f>IFERROR(__xludf.DUMMYFUNCTION("""COMPUTED_VALUE"""),"Dr Adrian Wang Psychiatric and Counselling Care")</f>
        <v>Dr Adrian Wang Psychiatric and Counselling Care</v>
      </c>
      <c r="B25" s="3" t="str">
        <f>LOOKUP(A25,'Raw review dataset'!B:B,'Raw review dataset'!D:D)</f>
        <v>Johor</v>
      </c>
      <c r="C25" s="3">
        <f>COUNTIF('Raw review dataset'!B25:B2098,A25)</f>
        <v>2</v>
      </c>
    </row>
    <row r="26">
      <c r="A26" s="3" t="str">
        <f>IFERROR(__xludf.DUMMYFUNCTION("""COMPUTED_VALUE"""),"Nobel Psychological Wellness Centre (Ang Mo Kio)")</f>
        <v>Nobel Psychological Wellness Centre (Ang Mo Kio)</v>
      </c>
      <c r="B26" s="3" t="str">
        <f>LOOKUP(A26,'Raw review dataset'!B:B,'Raw review dataset'!D:D)</f>
        <v>Selangor</v>
      </c>
      <c r="C26" s="3">
        <f>COUNTIF('Raw review dataset'!B26:B2098,A26)</f>
        <v>2</v>
      </c>
    </row>
    <row r="27">
      <c r="A27" s="3" t="str">
        <f>IFERROR(__xludf.DUMMYFUNCTION("""COMPUTED_VALUE"""),"Klinik Liew")</f>
        <v>Klinik Liew</v>
      </c>
      <c r="B27" s="3" t="str">
        <f>LOOKUP(A27,'Raw review dataset'!B:B,'Raw review dataset'!D:D)</f>
        <v>Perak</v>
      </c>
      <c r="C27" s="3">
        <f>COUNTIF('Raw review dataset'!B27:B2098,A27)</f>
        <v>10</v>
      </c>
    </row>
    <row r="28">
      <c r="A28" s="3" t="str">
        <f>IFERROR(__xludf.DUMMYFUNCTION("""COMPUTED_VALUE"""),"Kensington Green Specialist Centre - 晶泽专科医院 | Specialist Hospital Johor Bahru (JB) | Private Hospital")</f>
        <v>Kensington Green Specialist Centre - 晶泽专科医院 | Specialist Hospital Johor Bahru (JB) | Private Hospital</v>
      </c>
      <c r="B28" s="3" t="str">
        <f>LOOKUP(A28,'Raw review dataset'!B:B,'Raw review dataset'!D:D)</f>
        <v>Perak</v>
      </c>
      <c r="C28" s="3">
        <f>COUNTIF('Raw review dataset'!B28:B2098,A28)</f>
        <v>10</v>
      </c>
    </row>
    <row r="29">
      <c r="A29" s="3" t="str">
        <f>IFERROR(__xludf.DUMMYFUNCTION("""COMPUTED_VALUE"""),"Nobel Psychological Wellness Centre (Novena Medical Centre)")</f>
        <v>Nobel Psychological Wellness Centre (Novena Medical Centre)</v>
      </c>
      <c r="B29" s="3" t="str">
        <f>LOOKUP(A29,'Raw review dataset'!B:B,'Raw review dataset'!D:D)</f>
        <v>Selangor</v>
      </c>
      <c r="C29" s="3">
        <f>COUNTIF('Raw review dataset'!B29:B2098,A29)</f>
        <v>10</v>
      </c>
    </row>
    <row r="30">
      <c r="A30" s="3" t="str">
        <f>IFERROR(__xludf.DUMMYFUNCTION("""COMPUTED_VALUE"""),"Ko &amp; Ko Specialists Pte Ltd")</f>
        <v>Ko &amp; Ko Specialists Pte Ltd</v>
      </c>
      <c r="B30" s="3" t="str">
        <f>LOOKUP(A30,'Raw review dataset'!B:B,'Raw review dataset'!D:D)</f>
        <v>Selangor</v>
      </c>
      <c r="C30" s="3">
        <f>COUNTIF('Raw review dataset'!B30:B2098,A30)</f>
        <v>2</v>
      </c>
    </row>
    <row r="31">
      <c r="A31" s="3" t="str">
        <f>IFERROR(__xludf.DUMMYFUNCTION("""COMPUTED_VALUE"""),"The Psychological Wellness Centre")</f>
        <v>The Psychological Wellness Centre</v>
      </c>
      <c r="B31" s="3" t="str">
        <f>LOOKUP(A31,'Raw review dataset'!B:B,'Raw review dataset'!D:D)</f>
        <v>Penang</v>
      </c>
      <c r="C31" s="3">
        <f>COUNTIF('Raw review dataset'!B31:B2098,A31)</f>
        <v>10</v>
      </c>
    </row>
    <row r="32">
      <c r="A32" s="3" t="str">
        <f>IFERROR(__xludf.DUMMYFUNCTION("""COMPUTED_VALUE"""),"Inez Psychological Well-Being Clinic")</f>
        <v>Inez Psychological Well-Being Clinic</v>
      </c>
      <c r="B32" s="3" t="str">
        <f>LOOKUP(A32,'Raw review dataset'!B:B,'Raw review dataset'!D:D)</f>
        <v>Perak</v>
      </c>
      <c r="C32" s="3">
        <f>COUNTIF('Raw review dataset'!B32:B2098,A32)</f>
        <v>2</v>
      </c>
    </row>
    <row r="33">
      <c r="A33" s="3" t="str">
        <f>IFERROR(__xludf.DUMMYFUNCTION("""COMPUTED_VALUE"""),"Ang Yong Guan Psychiatry")</f>
        <v>Ang Yong Guan Psychiatry</v>
      </c>
      <c r="B33" s="3" t="str">
        <f>LOOKUP(A33,'Raw review dataset'!B:B,'Raw review dataset'!D:D)</f>
        <v>#N/A</v>
      </c>
      <c r="C33" s="3">
        <f>COUNTIF('Raw review dataset'!B33:B2098,A33)</f>
        <v>10</v>
      </c>
    </row>
    <row r="34">
      <c r="A34" s="3" t="str">
        <f>IFERROR(__xludf.DUMMYFUNCTION("""COMPUTED_VALUE"""),"Promises Healthcare (Psychiatry &amp; Psychology Clinic)")</f>
        <v>Promises Healthcare (Psychiatry &amp; Psychology Clinic)</v>
      </c>
      <c r="B34" s="3" t="str">
        <f>LOOKUP(A34,'Raw review dataset'!B:B,'Raw review dataset'!D:D)</f>
        <v>Penang</v>
      </c>
      <c r="C34" s="3">
        <f>COUNTIF('Raw review dataset'!B34:B2098,A34)</f>
        <v>10</v>
      </c>
    </row>
    <row r="35">
      <c r="A35" s="3" t="str">
        <f>IFERROR(__xludf.DUMMYFUNCTION("""COMPUTED_VALUE"""),"Sultan Ismail Hospital")</f>
        <v>Sultan Ismail Hospital</v>
      </c>
      <c r="B35" s="3" t="str">
        <f>LOOKUP(A35,'Raw review dataset'!B:B,'Raw review dataset'!D:D)</f>
        <v>Penang</v>
      </c>
      <c r="C35" s="3">
        <f>COUNTIF('Raw review dataset'!B35:B2098,A35)</f>
        <v>10</v>
      </c>
    </row>
    <row r="36">
      <c r="A36" s="3" t="str">
        <f>IFERROR(__xludf.DUMMYFUNCTION("""COMPUTED_VALUE"""),"宝宝小儿专科 S.T Lim Child Specialist")</f>
        <v>宝宝小儿专科 S.T Lim Child Specialist</v>
      </c>
      <c r="B36" s="3" t="str">
        <f>LOOKUP(A36,'Raw review dataset'!B:B,'Raw review dataset'!D:D)</f>
        <v>Penang</v>
      </c>
      <c r="C36" s="3">
        <f>COUNTIF('Raw review dataset'!B36:B2098,A36)</f>
        <v>10</v>
      </c>
    </row>
    <row r="37">
      <c r="A37" s="3" t="str">
        <f>IFERROR(__xludf.DUMMYFUNCTION("""COMPUTED_VALUE"""),"UTM Health Centre")</f>
        <v>UTM Health Centre</v>
      </c>
      <c r="B37" s="3" t="str">
        <f>LOOKUP(A37,'Raw review dataset'!B:B,'Raw review dataset'!D:D)</f>
        <v>Penang</v>
      </c>
      <c r="C37" s="3">
        <f>COUNTIF('Raw review dataset'!B37:B2098,A37)</f>
        <v>10</v>
      </c>
    </row>
    <row r="38">
      <c r="A38" s="3" t="str">
        <f>IFERROR(__xludf.DUMMYFUNCTION("""COMPUTED_VALUE"""),"klinik pakar j.rajah")</f>
        <v>klinik pakar j.rajah</v>
      </c>
      <c r="B38" s="3" t="str">
        <f>LOOKUP(A38,'Raw review dataset'!B:B,'Raw review dataset'!D:D)</f>
        <v>Kelantan</v>
      </c>
      <c r="C38" s="3">
        <f>COUNTIF('Raw review dataset'!B38:B2098,A38)</f>
        <v>2</v>
      </c>
    </row>
    <row r="39">
      <c r="A39" s="3" t="str">
        <f>IFERROR(__xludf.DUMMYFUNCTION("""COMPUTED_VALUE"""),"KPJ PERLIS SPECIALIST HOSPITAL (HOSPITAL PAKAR KPJ PERLIS)")</f>
        <v>KPJ PERLIS SPECIALIST HOSPITAL (HOSPITAL PAKAR KPJ PERLIS)</v>
      </c>
      <c r="B39" s="3" t="str">
        <f>LOOKUP(A39,'Raw review dataset'!B:B,'Raw review dataset'!D:D)</f>
        <v>Selangor</v>
      </c>
      <c r="C39" s="3">
        <f>COUNTIF('Raw review dataset'!B39:B2098,A39)</f>
        <v>5</v>
      </c>
    </row>
    <row r="40">
      <c r="A40" s="3" t="str">
        <f>IFERROR(__xludf.DUMMYFUNCTION("""COMPUTED_VALUE"""),"Kangar Hospital")</f>
        <v>Kangar Hospital</v>
      </c>
      <c r="B40" s="3" t="str">
        <f>LOOKUP(A40,'Raw review dataset'!B:B,'Raw review dataset'!D:D)</f>
        <v>Perak</v>
      </c>
      <c r="C40" s="3">
        <f>COUNTIF('Raw review dataset'!B40:B2098,A40)</f>
        <v>5</v>
      </c>
    </row>
    <row r="41">
      <c r="A41" s="3" t="str">
        <f>IFERROR(__xludf.DUMMYFUNCTION("""COMPUTED_VALUE"""),"Dr Taran Singh - Orthopaedics &amp; Sports")</f>
        <v>Dr Taran Singh - Orthopaedics &amp; Sports</v>
      </c>
      <c r="B41" s="3" t="str">
        <f>LOOKUP(A41,'Raw review dataset'!B:B,'Raw review dataset'!D:D)</f>
        <v>Johor</v>
      </c>
      <c r="C41" s="3">
        <f>COUNTIF('Raw review dataset'!B41:B2098,A41)</f>
        <v>3</v>
      </c>
    </row>
    <row r="42">
      <c r="A42" s="3" t="str">
        <f>IFERROR(__xludf.DUMMYFUNCTION("""COMPUTED_VALUE"""),"UniMAP Health Center")</f>
        <v>UniMAP Health Center</v>
      </c>
      <c r="B42" s="3" t="str">
        <f>LOOKUP(A42,'Raw review dataset'!B:B,'Raw review dataset'!D:D)</f>
        <v>Penang</v>
      </c>
      <c r="C42" s="3">
        <f>COUNTIF('Raw review dataset'!B42:B2098,A42)</f>
        <v>2</v>
      </c>
    </row>
    <row r="43">
      <c r="A43" s="3" t="str">
        <f>IFERROR(__xludf.DUMMYFUNCTION("""COMPUTED_VALUE"""),"Klinik Pakar Psikiatri Hospital Sultanah Bahiyah 2")</f>
        <v>Klinik Pakar Psikiatri Hospital Sultanah Bahiyah 2</v>
      </c>
      <c r="B43" s="3" t="str">
        <f>LOOKUP(A43,'Raw review dataset'!B:B,'Raw review dataset'!D:D)</f>
        <v>Kelantan</v>
      </c>
      <c r="C43" s="3">
        <f>COUNTIF('Raw review dataset'!B43:B2098,A43)</f>
        <v>8</v>
      </c>
    </row>
    <row r="44">
      <c r="A44" s="3" t="str">
        <f>IFERROR(__xludf.DUMMYFUNCTION("""COMPUTED_VALUE"""),"Jabatan Kesihatan Negeri Perlis")</f>
        <v>Jabatan Kesihatan Negeri Perlis</v>
      </c>
      <c r="B44" s="3" t="str">
        <f>LOOKUP(A44,'Raw review dataset'!B:B,'Raw review dataset'!D:D)</f>
        <v>Perak</v>
      </c>
      <c r="C44" s="3">
        <f>COUNTIF('Raw review dataset'!B44:B2098,A44)</f>
        <v>1</v>
      </c>
    </row>
    <row r="45">
      <c r="A45" s="3" t="str">
        <f>IFERROR(__xludf.DUMMYFUNCTION("""COMPUTED_VALUE"""),"KEDAH MEDICAL CENTRE")</f>
        <v>KEDAH MEDICAL CENTRE</v>
      </c>
      <c r="B45" s="3" t="str">
        <f>LOOKUP(A45,'Raw review dataset'!B:B,'Raw review dataset'!D:D)</f>
        <v>Perak</v>
      </c>
      <c r="C45" s="3">
        <f>COUNTIF('Raw review dataset'!B45:B2098,A45)</f>
        <v>10</v>
      </c>
    </row>
    <row r="46">
      <c r="A46" s="3" t="str">
        <f>IFERROR(__xludf.DUMMYFUNCTION("""COMPUTED_VALUE"""),"Hospital Bahagia Ulu Kinta")</f>
        <v>Hospital Bahagia Ulu Kinta</v>
      </c>
      <c r="B46" s="3" t="str">
        <f>LOOKUP(A46,'Raw review dataset'!B:B,'Raw review dataset'!D:D)</f>
        <v>Perak</v>
      </c>
      <c r="C46" s="3">
        <f>COUNTIF('Raw review dataset'!B46:B2098,A46)</f>
        <v>20</v>
      </c>
    </row>
    <row r="47">
      <c r="A47" s="3" t="str">
        <f>IFERROR(__xludf.DUMMYFUNCTION("""COMPUTED_VALUE"""),"One Stop Physiotherapy Changlun")</f>
        <v>One Stop Physiotherapy Changlun</v>
      </c>
      <c r="B47" s="3" t="str">
        <f>LOOKUP(A47,'Raw review dataset'!B:B,'Raw review dataset'!D:D)</f>
        <v>Selangor</v>
      </c>
      <c r="C47" s="3">
        <f>COUNTIF('Raw review dataset'!B47:B2098,A47)</f>
        <v>10</v>
      </c>
    </row>
    <row r="48">
      <c r="A48" s="3" t="str">
        <f>IFERROR(__xludf.DUMMYFUNCTION("""COMPUTED_VALUE"""),"MY Psychology （MY 心理学）")</f>
        <v>MY Psychology （MY 心理学）</v>
      </c>
      <c r="B48" s="3" t="str">
        <f>LOOKUP(A48,'Raw review dataset'!B:B,'Raw review dataset'!D:D)</f>
        <v>Selangor</v>
      </c>
      <c r="C48" s="3">
        <f>COUNTIF('Raw review dataset'!B48:B2098,A48)</f>
        <v>15</v>
      </c>
    </row>
    <row r="49">
      <c r="A49" s="3" t="str">
        <f>IFERROR(__xludf.DUMMYFUNCTION("""COMPUTED_VALUE"""),"Poliklinik Pakar Perubatan Jitra")</f>
        <v>Poliklinik Pakar Perubatan Jitra</v>
      </c>
      <c r="B49" s="3" t="str">
        <f>LOOKUP(A49,'Raw review dataset'!B:B,'Raw review dataset'!D:D)</f>
        <v>Selangor</v>
      </c>
      <c r="C49" s="3">
        <f>COUNTIF('Raw review dataset'!B49:B2098,A49)</f>
        <v>2</v>
      </c>
    </row>
    <row r="50">
      <c r="A50" s="3" t="str">
        <f>IFERROR(__xludf.DUMMYFUNCTION("""COMPUTED_VALUE"""),"Hospital Sultanah Bahiyah")</f>
        <v>Hospital Sultanah Bahiyah</v>
      </c>
      <c r="B50" s="3" t="str">
        <f>LOOKUP(A50,'Raw review dataset'!B:B,'Raw review dataset'!D:D)</f>
        <v>Perak</v>
      </c>
      <c r="C50" s="3">
        <f>COUNTIF('Raw review dataset'!B50:B2098,A50)</f>
        <v>10</v>
      </c>
    </row>
    <row r="51">
      <c r="A51" s="3" t="str">
        <f>IFERROR(__xludf.DUMMYFUNCTION("""COMPUTED_VALUE"""),"Global Doctors Clinic Langkawi")</f>
        <v>Global Doctors Clinic Langkawi</v>
      </c>
      <c r="B51" s="3" t="str">
        <f>LOOKUP(A51,'Raw review dataset'!B:B,'Raw review dataset'!D:D)</f>
        <v>Perak</v>
      </c>
      <c r="C51" s="3">
        <f>COUNTIF('Raw review dataset'!B51:B2098,A51)</f>
        <v>10</v>
      </c>
    </row>
    <row r="52">
      <c r="A52" s="3" t="str">
        <f>IFERROR(__xludf.DUMMYFUNCTION("""COMPUTED_VALUE"""),"THE MIND FACULTY")</f>
        <v>THE MIND FACULTY</v>
      </c>
      <c r="B52" s="3" t="str">
        <f>LOOKUP(A52,'Raw review dataset'!B:B,'Raw review dataset'!D:D)</f>
        <v>Penang</v>
      </c>
      <c r="C52" s="3">
        <f>COUNTIF('Raw review dataset'!B52:B2098,A52)</f>
        <v>15</v>
      </c>
    </row>
    <row r="53">
      <c r="A53" s="3" t="str">
        <f>IFERROR(__xludf.DUMMYFUNCTION("""COMPUTED_VALUE"""),"Dr Seed Specialist Clinic (Psychiatry)")</f>
        <v>Dr Seed Specialist Clinic (Psychiatry)</v>
      </c>
      <c r="B53" s="3" t="str">
        <f>LOOKUP(A53,'Raw review dataset'!B:B,'Raw review dataset'!D:D)</f>
        <v>Johor</v>
      </c>
      <c r="C53" s="3">
        <f>COUNTIF('Raw review dataset'!B53:B2098,A53)</f>
        <v>20</v>
      </c>
    </row>
    <row r="54">
      <c r="A54" s="3" t="str">
        <f>IFERROR(__xludf.DUMMYFUNCTION("""COMPUTED_VALUE"""),"Klinik Pakar Dr Yeoh &amp; Dr Hazli Mental Health Specialist")</f>
        <v>Klinik Pakar Dr Yeoh &amp; Dr Hazli Mental Health Specialist</v>
      </c>
      <c r="B54" s="3" t="str">
        <f>LOOKUP(A54,'Raw review dataset'!B:B,'Raw review dataset'!D:D)</f>
        <v>Kelantan</v>
      </c>
      <c r="C54" s="3">
        <f>COUNTIF('Raw review dataset'!B54:B2098,A54)</f>
        <v>15</v>
      </c>
    </row>
    <row r="55">
      <c r="A55" s="3" t="str">
        <f>IFERROR(__xludf.DUMMYFUNCTION("""COMPUTED_VALUE"""),"Dr Nor Hamidah Specialist Clinic (Gleneagles KL MOB Specialist Clinics)")</f>
        <v>Dr Nor Hamidah Specialist Clinic (Gleneagles KL MOB Specialist Clinics)</v>
      </c>
      <c r="B55" s="3" t="str">
        <f>LOOKUP(A55,'Raw review dataset'!B:B,'Raw review dataset'!D:D)</f>
        <v>Johor</v>
      </c>
      <c r="C55" s="3">
        <f>COUNTIF('Raw review dataset'!B55:B2098,A55)</f>
        <v>4</v>
      </c>
    </row>
    <row r="56">
      <c r="A56" s="3" t="str">
        <f>IFERROR(__xludf.DUMMYFUNCTION("""COMPUTED_VALUE"""),"Serene Psychological Services")</f>
        <v>Serene Psychological Services</v>
      </c>
      <c r="B56" s="3" t="str">
        <f>LOOKUP(A56,'Raw review dataset'!B:B,'Raw review dataset'!D:D)</f>
        <v>Penang</v>
      </c>
      <c r="C56" s="3">
        <f>COUNTIF('Raw review dataset'!B56:B2098,A56)</f>
        <v>15</v>
      </c>
    </row>
    <row r="57">
      <c r="A57" s="3" t="str">
        <f>IFERROR(__xludf.DUMMYFUNCTION("""COMPUTED_VALUE"""),"Dr. Khairi Rahman")</f>
        <v>Dr. Khairi Rahman</v>
      </c>
      <c r="B57" s="3" t="str">
        <f>LOOKUP(A57,'Raw review dataset'!B:B,'Raw review dataset'!D:D)</f>
        <v>Johor</v>
      </c>
      <c r="C57" s="3">
        <f>COUNTIF('Raw review dataset'!B57:B2098,A57)</f>
        <v>3</v>
      </c>
    </row>
    <row r="58">
      <c r="A58" s="3" t="str">
        <f>IFERROR(__xludf.DUMMYFUNCTION("""COMPUTED_VALUE"""),"Introspect Specialist Clinic (Psychiatry) 身心精神科诊所")</f>
        <v>Introspect Specialist Clinic (Psychiatry) 身心精神科诊所</v>
      </c>
      <c r="B58" s="3" t="str">
        <f>LOOKUP(A58,'Raw review dataset'!B:B,'Raw review dataset'!D:D)</f>
        <v>Perak</v>
      </c>
      <c r="C58" s="3">
        <f>COUNTIF('Raw review dataset'!B58:B2098,A58)</f>
        <v>6</v>
      </c>
    </row>
    <row r="59">
      <c r="A59" s="3" t="str">
        <f>IFERROR(__xludf.DUMMYFUNCTION("""COMPUTED_VALUE"""),"Klinik Pakar Au Yong")</f>
        <v>Klinik Pakar Au Yong</v>
      </c>
      <c r="B59" s="3" t="str">
        <f>LOOKUP(A59,'Raw review dataset'!B:B,'Raw review dataset'!D:D)</f>
        <v>Kelantan</v>
      </c>
      <c r="C59" s="3">
        <f>COUNTIF('Raw review dataset'!B59:B2098,A59)</f>
        <v>6</v>
      </c>
    </row>
    <row r="60">
      <c r="A60" s="3" t="str">
        <f>IFERROR(__xludf.DUMMYFUNCTION("""COMPUTED_VALUE"""),"Serene Psychology Centre")</f>
        <v>Serene Psychology Centre</v>
      </c>
      <c r="B60" s="3" t="str">
        <f>LOOKUP(A60,'Raw review dataset'!B:B,'Raw review dataset'!D:D)</f>
        <v>Penang</v>
      </c>
      <c r="C60" s="3">
        <f>COUNTIF('Raw review dataset'!B60:B2098,A60)</f>
        <v>15</v>
      </c>
    </row>
    <row r="61">
      <c r="A61" s="3" t="str">
        <f>IFERROR(__xludf.DUMMYFUNCTION("""COMPUTED_VALUE"""),"Adult and Child &amp; Adolescent Psychiatrist, Dr Hamidin Specialist Clinic")</f>
        <v>Adult and Child &amp; Adolescent Psychiatrist, Dr Hamidin Specialist Clinic</v>
      </c>
      <c r="B61" s="3" t="str">
        <f>LOOKUP(A61,'Raw review dataset'!B:B,'Raw review dataset'!D:D)</f>
        <v>#N/A</v>
      </c>
      <c r="C61" s="3">
        <f>COUNTIF('Raw review dataset'!B61:B2098,A61)</f>
        <v>12</v>
      </c>
    </row>
    <row r="62">
      <c r="A62" s="3" t="str">
        <f>IFERROR(__xludf.DUMMYFUNCTION("""COMPUTED_VALUE"""),"International Psychology Centre (KL)")</f>
        <v>International Psychology Centre (KL)</v>
      </c>
      <c r="B62" s="3" t="str">
        <f>LOOKUP(A62,'Raw review dataset'!B:B,'Raw review dataset'!D:D)</f>
        <v>Perak</v>
      </c>
      <c r="C62" s="3">
        <f>COUNTIF('Raw review dataset'!B62:B2098,A62)</f>
        <v>10</v>
      </c>
    </row>
    <row r="63">
      <c r="A63" s="3" t="str">
        <f>IFERROR(__xludf.DUMMYFUNCTION("""COMPUTED_VALUE"""),"Neuropsy Clinic")</f>
        <v>Neuropsy Clinic</v>
      </c>
      <c r="B63" s="3" t="str">
        <f>LOOKUP(A63,'Raw review dataset'!B:B,'Raw review dataset'!D:D)</f>
        <v>Selangor</v>
      </c>
      <c r="C63" s="3">
        <f>COUNTIF('Raw review dataset'!B63:B2098,A63)</f>
        <v>10</v>
      </c>
    </row>
    <row r="64">
      <c r="A64" s="3" t="str">
        <f>IFERROR(__xludf.DUMMYFUNCTION("""COMPUTED_VALUE"""),"Jabatan Perubatan Psikologi , PPUM")</f>
        <v>Jabatan Perubatan Psikologi , PPUM</v>
      </c>
      <c r="B64" s="3" t="str">
        <f>LOOKUP(A64,'Raw review dataset'!B:B,'Raw review dataset'!D:D)</f>
        <v>Perak</v>
      </c>
      <c r="C64" s="3">
        <f>COUNTIF('Raw review dataset'!B64:B2098,A64)</f>
        <v>15</v>
      </c>
    </row>
    <row r="65">
      <c r="A65" s="3" t="str">
        <f>IFERROR(__xludf.DUMMYFUNCTION("""COMPUTED_VALUE"""),"Dr. Rabin Gonzaga")</f>
        <v>Dr. Rabin Gonzaga</v>
      </c>
      <c r="B65" s="3" t="str">
        <f>LOOKUP(A65,'Raw review dataset'!B:B,'Raw review dataset'!D:D)</f>
        <v>Johor</v>
      </c>
      <c r="C65" s="3">
        <f>COUNTIF('Raw review dataset'!B65:B2098,A65)</f>
        <v>3</v>
      </c>
    </row>
    <row r="66">
      <c r="A66" s="3" t="str">
        <f>IFERROR(__xludf.DUMMYFUNCTION("""COMPUTED_VALUE"""),"People Psychological Solutions")</f>
        <v>People Psychological Solutions</v>
      </c>
      <c r="B66" s="3" t="str">
        <f>LOOKUP(A66,'Raw review dataset'!B:B,'Raw review dataset'!D:D)</f>
        <v>Selangor</v>
      </c>
      <c r="C66" s="3">
        <f>COUNTIF('Raw review dataset'!B66:B2098,A66)</f>
        <v>12</v>
      </c>
    </row>
    <row r="67">
      <c r="A67" s="3" t="str">
        <f>IFERROR(__xludf.DUMMYFUNCTION("""COMPUTED_VALUE"""),"Hospital Psikiatri | Pesakit Jiwa | Call Us")</f>
        <v>Hospital Psikiatri | Pesakit Jiwa | Call Us</v>
      </c>
      <c r="B67" s="3" t="str">
        <f>LOOKUP(A67,'Raw review dataset'!B:B,'Raw review dataset'!D:D)</f>
        <v>Perak</v>
      </c>
      <c r="C67" s="3">
        <f>COUNTIF('Raw review dataset'!B67:B2098,A67)</f>
        <v>2</v>
      </c>
    </row>
    <row r="68">
      <c r="A68" s="3" t="str">
        <f>IFERROR(__xludf.DUMMYFUNCTION("""COMPUTED_VALUE"""),"Klinik Peace of Mind")</f>
        <v>Klinik Peace of Mind</v>
      </c>
      <c r="B68" s="3" t="str">
        <f>LOOKUP(A68,'Raw review dataset'!B:B,'Raw review dataset'!D:D)</f>
        <v>Kelantan</v>
      </c>
      <c r="C68" s="3">
        <f>COUNTIF('Raw review dataset'!B68:B2098,A68)</f>
        <v>2</v>
      </c>
    </row>
    <row r="69">
      <c r="A69" s="3" t="str">
        <f>IFERROR(__xludf.DUMMYFUNCTION("""COMPUTED_VALUE"""),"Dr. Lâle Merlet Clinical Psychologist &amp; Psychotherapist Mont Kiara")</f>
        <v>Dr. Lâle Merlet Clinical Psychologist &amp; Psychotherapist Mont Kiara</v>
      </c>
      <c r="B69" s="3" t="str">
        <f>LOOKUP(A69,'Raw review dataset'!B:B,'Raw review dataset'!D:D)</f>
        <v>Johor</v>
      </c>
      <c r="C69" s="3">
        <f>COUNTIF('Raw review dataset'!B69:B2098,A69)</f>
        <v>1</v>
      </c>
    </row>
    <row r="70">
      <c r="A70" s="3" t="str">
        <f>IFERROR(__xludf.DUMMYFUNCTION("""COMPUTED_VALUE"""),"Klinik Pakar John Tan")</f>
        <v>Klinik Pakar John Tan</v>
      </c>
      <c r="B70" s="3" t="str">
        <f>LOOKUP(A70,'Raw review dataset'!B:B,'Raw review dataset'!D:D)</f>
        <v>Kelantan</v>
      </c>
      <c r="C70" s="3">
        <f>COUNTIF('Raw review dataset'!B70:B2098,A70)</f>
        <v>10</v>
      </c>
    </row>
    <row r="71">
      <c r="A71" s="3" t="str">
        <f>IFERROR(__xludf.DUMMYFUNCTION("""COMPUTED_VALUE"""),"Chin Cheuk Ngen")</f>
        <v>Chin Cheuk Ngen</v>
      </c>
      <c r="B71" s="3" t="str">
        <f>LOOKUP(A71,'Raw review dataset'!B:B,'Raw review dataset'!D:D)</f>
        <v>Johor</v>
      </c>
      <c r="C71" s="3">
        <f>COUNTIF('Raw review dataset'!B71:B2098,A71)</f>
        <v>1</v>
      </c>
    </row>
    <row r="72">
      <c r="A72" s="3" t="str">
        <f>IFERROR(__xludf.DUMMYFUNCTION("""COMPUTED_VALUE"""),"Valley Psychological Services")</f>
        <v>Valley Psychological Services</v>
      </c>
      <c r="B72" s="3" t="str">
        <f>LOOKUP(A72,'Raw review dataset'!B:B,'Raw review dataset'!D:D)</f>
        <v>Penang</v>
      </c>
      <c r="C72" s="3">
        <f>COUNTIF('Raw review dataset'!B72:B2098,A72)</f>
        <v>10</v>
      </c>
    </row>
    <row r="73">
      <c r="A73" s="3" t="str">
        <f>IFERROR(__xludf.DUMMYFUNCTION("""COMPUTED_VALUE"""),"MentCouch")</f>
        <v>MentCouch</v>
      </c>
      <c r="B73" s="3" t="str">
        <f>LOOKUP(A73,'Raw review dataset'!B:B,'Raw review dataset'!D:D)</f>
        <v>Selangor</v>
      </c>
      <c r="C73" s="3">
        <f>COUNTIF('Raw review dataset'!B73:B2098,A73)</f>
        <v>5</v>
      </c>
    </row>
    <row r="74">
      <c r="A74" s="3" t="str">
        <f>IFERROR(__xludf.DUMMYFUNCTION("""COMPUTED_VALUE"""),"Growing Space Psychology Center")</f>
        <v>Growing Space Psychology Center</v>
      </c>
      <c r="B74" s="3" t="str">
        <f>LOOKUP(A74,'Raw review dataset'!B:B,'Raw review dataset'!D:D)</f>
        <v>Perak</v>
      </c>
      <c r="C74" s="3">
        <f>COUNTIF('Raw review dataset'!B74:B2098,A74)</f>
        <v>6</v>
      </c>
    </row>
    <row r="75">
      <c r="A75" s="3" t="str">
        <f>IFERROR(__xludf.DUMMYFUNCTION("""COMPUTED_VALUE"""),"TAN &amp; NG PSYCHIATRY CLINIC (PJ)")</f>
        <v>TAN &amp; NG PSYCHIATRY CLINIC (PJ)</v>
      </c>
      <c r="B75" s="3" t="str">
        <f>LOOKUP(A75,'Raw review dataset'!B:B,'Raw review dataset'!D:D)</f>
        <v>Penang</v>
      </c>
      <c r="C75" s="3">
        <f>COUNTIF('Raw review dataset'!B75:B2098,A75)</f>
        <v>15</v>
      </c>
    </row>
    <row r="76">
      <c r="A76" s="3" t="str">
        <f>IFERROR(__xludf.DUMMYFUNCTION("""COMPUTED_VALUE"""),"Share Resolve: Psychologists in KL")</f>
        <v>Share Resolve: Psychologists in KL</v>
      </c>
      <c r="B76" s="3" t="str">
        <f>LOOKUP(A76,'Raw review dataset'!B:B,'Raw review dataset'!D:D)</f>
        <v>Penang</v>
      </c>
      <c r="C76" s="3">
        <f>COUNTIF('Raw review dataset'!B76:B2098,A76)</f>
        <v>2</v>
      </c>
    </row>
    <row r="77">
      <c r="A77" s="3" t="str">
        <f>IFERROR(__xludf.DUMMYFUNCTION("""COMPUTED_VALUE"""),"MY Confidential")</f>
        <v>MY Confidential</v>
      </c>
      <c r="B77" s="3" t="str">
        <f>LOOKUP(A77,'Raw review dataset'!B:B,'Raw review dataset'!D:D)</f>
        <v>Selangor</v>
      </c>
      <c r="C77" s="3">
        <f>COUNTIF('Raw review dataset'!B77:B2098,A77)</f>
        <v>5</v>
      </c>
    </row>
    <row r="78">
      <c r="A78" s="3" t="str">
        <f>IFERROR(__xludf.DUMMYFUNCTION("""COMPUTED_VALUE"""),"Archdiocesan Mental Health Ministry, Archdiocese of Kuala Lumpur")</f>
        <v>Archdiocesan Mental Health Ministry, Archdiocese of Kuala Lumpur</v>
      </c>
      <c r="B78" s="3" t="str">
        <f>LOOKUP(A78,'Raw review dataset'!B:B,'Raw review dataset'!D:D)</f>
        <v>#N/A</v>
      </c>
      <c r="C78" s="3">
        <f>COUNTIF('Raw review dataset'!B78:B2098,A78)</f>
        <v>1</v>
      </c>
    </row>
    <row r="79">
      <c r="A79" s="3" t="str">
        <f>IFERROR(__xludf.DUMMYFUNCTION("""COMPUTED_VALUE"""),"Mental Health Wellness Center &amp; Psychologist Kuala Lumpur - 360 Wellness Hub")</f>
        <v>Mental Health Wellness Center &amp; Psychologist Kuala Lumpur - 360 Wellness Hub</v>
      </c>
      <c r="B79" s="3" t="str">
        <f>LOOKUP(A79,'Raw review dataset'!B:B,'Raw review dataset'!D:D)</f>
        <v>Selangor</v>
      </c>
      <c r="C79" s="3">
        <f>COUNTIF('Raw review dataset'!B79:B2098,A79)</f>
        <v>5</v>
      </c>
    </row>
    <row r="80">
      <c r="A80" s="3" t="str">
        <f>IFERROR(__xludf.DUMMYFUNCTION("""COMPUTED_VALUE"""),"Dr. Francis Low Chee Chan")</f>
        <v>Dr. Francis Low Chee Chan</v>
      </c>
      <c r="B80" s="3" t="str">
        <f>LOOKUP(A80,'Raw review dataset'!B:B,'Raw review dataset'!D:D)</f>
        <v>Johor</v>
      </c>
      <c r="C80" s="3">
        <f>COUNTIF('Raw review dataset'!B80:B2098,A80)</f>
        <v>4</v>
      </c>
    </row>
    <row r="81">
      <c r="A81" s="3" t="str">
        <f>IFERROR(__xludf.DUMMYFUNCTION("""COMPUTED_VALUE"""),"Nur Psychology Center (NPC)")</f>
        <v>Nur Psychology Center (NPC)</v>
      </c>
      <c r="B81" s="3" t="str">
        <f>LOOKUP(A81,'Raw review dataset'!B:B,'Raw review dataset'!D:D)</f>
        <v>Selangor</v>
      </c>
      <c r="C81" s="3">
        <f>COUNTIF('Raw review dataset'!B81:B2098,A81)</f>
        <v>1</v>
      </c>
    </row>
    <row r="82">
      <c r="A82" s="3" t="str">
        <f>IFERROR(__xludf.DUMMYFUNCTION("""COMPUTED_VALUE"""),"Chong Specialist Clinic (Mental Health)")</f>
        <v>Chong Specialist Clinic (Mental Health)</v>
      </c>
      <c r="B82" s="3" t="str">
        <f>LOOKUP(A82,'Raw review dataset'!B:B,'Raw review dataset'!D:D)</f>
        <v>Johor</v>
      </c>
      <c r="C82" s="3">
        <f>COUNTIF('Raw review dataset'!B82:B2098,A82)</f>
        <v>3</v>
      </c>
    </row>
    <row r="83">
      <c r="A83" s="3" t="str">
        <f>IFERROR(__xludf.DUMMYFUNCTION("""COMPUTED_VALUE"""),"Yeoh Psychiatric Clinic")</f>
        <v>Yeoh Psychiatric Clinic</v>
      </c>
      <c r="B83" s="3" t="str">
        <f>LOOKUP(A83,'Raw review dataset'!B:B,'Raw review dataset'!D:D)</f>
        <v>Penang</v>
      </c>
      <c r="C83" s="3">
        <f>COUNTIF('Raw review dataset'!B83:B2098,A83)</f>
        <v>5</v>
      </c>
    </row>
    <row r="84">
      <c r="A84" s="3" t="str">
        <f>IFERROR(__xludf.DUMMYFUNCTION("""COMPUTED_VALUE"""),"Jabatan Psikiatri @ Melaka")</f>
        <v>Jabatan Psikiatri @ Melaka</v>
      </c>
      <c r="B84" s="3" t="str">
        <f>LOOKUP(A84,'Raw review dataset'!B:B,'Raw review dataset'!D:D)</f>
        <v>Perak</v>
      </c>
      <c r="C84" s="3">
        <f>COUNTIF('Raw review dataset'!B84:B2098,A84)</f>
        <v>3</v>
      </c>
    </row>
    <row r="85">
      <c r="A85" s="3" t="str">
        <f>IFERROR(__xludf.DUMMYFUNCTION("""COMPUTED_VALUE"""),"Klinik Dr. Yee")</f>
        <v>Klinik Dr. Yee</v>
      </c>
      <c r="B85" s="3" t="str">
        <f>LOOKUP(A85,'Raw review dataset'!B:B,'Raw review dataset'!D:D)</f>
        <v>Perak</v>
      </c>
      <c r="C85" s="3">
        <f>COUNTIF('Raw review dataset'!B85:B2098,A85)</f>
        <v>5</v>
      </c>
    </row>
    <row r="86">
      <c r="A86" s="3" t="str">
        <f>IFERROR(__xludf.DUMMYFUNCTION("""COMPUTED_VALUE"""),"Bright Child Specialist Clinic")</f>
        <v>Bright Child Specialist Clinic</v>
      </c>
      <c r="B86" s="3" t="str">
        <f>LOOKUP(A86,'Raw review dataset'!B:B,'Raw review dataset'!D:D)</f>
        <v>Johor</v>
      </c>
      <c r="C86" s="3">
        <f>COUNTIF('Raw review dataset'!B86:B2098,A86)</f>
        <v>5</v>
      </c>
    </row>
    <row r="87">
      <c r="A87" s="3" t="str">
        <f>IFERROR(__xludf.DUMMYFUNCTION("""COMPUTED_VALUE"""),"Poliklinik Bandar, Melaka")</f>
        <v>Poliklinik Bandar, Melaka</v>
      </c>
      <c r="B87" s="3" t="str">
        <f>LOOKUP(A87,'Raw review dataset'!B:B,'Raw review dataset'!D:D)</f>
        <v>Selangor</v>
      </c>
      <c r="C87" s="3">
        <f>COUNTIF('Raw review dataset'!B87:B2098,A87)</f>
        <v>5</v>
      </c>
    </row>
    <row r="88">
      <c r="A88" s="3" t="str">
        <f>IFERROR(__xludf.DUMMYFUNCTION("""COMPUTED_VALUE"""),"Klinik Khaw")</f>
        <v>Klinik Khaw</v>
      </c>
      <c r="B88" s="3" t="str">
        <f>LOOKUP(A88,'Raw review dataset'!B:B,'Raw review dataset'!D:D)</f>
        <v>Perak</v>
      </c>
      <c r="C88" s="3">
        <f>COUNTIF('Raw review dataset'!B88:B2098,A88)</f>
        <v>1</v>
      </c>
    </row>
    <row r="89">
      <c r="A89" s="3" t="str">
        <f>IFERROR(__xludf.DUMMYFUNCTION("""COMPUTED_VALUE"""),"KLINIK BUKIT BERUANG")</f>
        <v>KLINIK BUKIT BERUANG</v>
      </c>
      <c r="B89" s="3" t="str">
        <f>LOOKUP(A89,'Raw review dataset'!B:B,'Raw review dataset'!D:D)</f>
        <v>Perak</v>
      </c>
      <c r="C89" s="3">
        <f>COUNTIF('Raw review dataset'!B89:B2098,A89)</f>
        <v>5</v>
      </c>
    </row>
    <row r="90">
      <c r="A90" s="3" t="str">
        <f>IFERROR(__xludf.DUMMYFUNCTION("""COMPUTED_VALUE"""),"Dr. Abu Bakar Ab. Rahman")</f>
        <v>Dr. Abu Bakar Ab. Rahman</v>
      </c>
      <c r="B90" s="3" t="str">
        <f>LOOKUP(A90,'Raw review dataset'!B:B,'Raw review dataset'!D:D)</f>
        <v>Johor</v>
      </c>
      <c r="C90" s="3">
        <f>COUNTIF('Raw review dataset'!B90:B2098,A90)</f>
        <v>1</v>
      </c>
    </row>
    <row r="91">
      <c r="A91" s="3" t="str">
        <f>IFERROR(__xludf.DUMMYFUNCTION("""COMPUTED_VALUE"""),"Jabatan Psikiatri &amp; Kesihatan Mental, Hospital Tuanku Ja'afar")</f>
        <v>Jabatan Psikiatri &amp; Kesihatan Mental, Hospital Tuanku Ja'afar</v>
      </c>
      <c r="B91" s="3" t="str">
        <f>LOOKUP(A91,'Raw review dataset'!B:B,'Raw review dataset'!D:D)</f>
        <v>Perak</v>
      </c>
      <c r="C91" s="3">
        <f>COUNTIF('Raw review dataset'!B91:B2098,A91)</f>
        <v>5</v>
      </c>
    </row>
    <row r="92">
      <c r="A92" s="3" t="str">
        <f>IFERROR(__xludf.DUMMYFUNCTION("""COMPUTED_VALUE"""),"D'Dawn Psychological Development Center")</f>
        <v>D'Dawn Psychological Development Center</v>
      </c>
      <c r="B92" s="3" t="str">
        <f>LOOKUP(A92,'Raw review dataset'!B:B,'Raw review dataset'!D:D)</f>
        <v>Johor</v>
      </c>
      <c r="C92" s="3">
        <f>COUNTIF('Raw review dataset'!B92:B2098,A92)</f>
        <v>1</v>
      </c>
    </row>
    <row r="93">
      <c r="A93" s="3" t="str">
        <f>IFERROR(__xludf.DUMMYFUNCTION("""COMPUTED_VALUE"""),"Louis Center for Children with Special Needs Seremban")</f>
        <v>Louis Center for Children with Special Needs Seremban</v>
      </c>
      <c r="B93" s="3" t="str">
        <f>LOOKUP(A93,'Raw review dataset'!B:B,'Raw review dataset'!D:D)</f>
        <v>Selangor</v>
      </c>
      <c r="C93" s="3">
        <f>COUNTIF('Raw review dataset'!B93:B2098,A93)</f>
        <v>3</v>
      </c>
    </row>
    <row r="94">
      <c r="A94" s="3" t="str">
        <f>IFERROR(__xludf.DUMMYFUNCTION("""COMPUTED_VALUE"""),"Klinik psikiatri bukit Rasah Seremban")</f>
        <v>Klinik psikiatri bukit Rasah Seremban</v>
      </c>
      <c r="B94" s="3" t="str">
        <f>LOOKUP(A94,'Raw review dataset'!B:B,'Raw review dataset'!D:D)</f>
        <v>Kelantan</v>
      </c>
      <c r="C94" s="3">
        <f>COUNTIF('Raw review dataset'!B94:B2098,A94)</f>
        <v>1</v>
      </c>
    </row>
    <row r="95">
      <c r="A95" s="3" t="str">
        <f>IFERROR(__xludf.DUMMYFUNCTION("""COMPUTED_VALUE"""),"MENTARI Port Dickson")</f>
        <v>MENTARI Port Dickson</v>
      </c>
      <c r="B95" s="3" t="str">
        <f>LOOKUP(A95,'Raw review dataset'!B:B,'Raw review dataset'!D:D)</f>
        <v>Selangor</v>
      </c>
      <c r="C95" s="3">
        <f>COUNTIF('Raw review dataset'!B95:B2098,A95)</f>
        <v>5</v>
      </c>
    </row>
    <row r="96">
      <c r="A96" s="3" t="str">
        <f>IFERROR(__xludf.DUMMYFUNCTION("""COMPUTED_VALUE"""),"Town Klinik")</f>
        <v>Town Klinik</v>
      </c>
      <c r="B96" s="3" t="str">
        <f>LOOKUP(A96,'Raw review dataset'!B:B,'Raw review dataset'!D:D)</f>
        <v>Penang</v>
      </c>
      <c r="C96" s="3">
        <f>COUNTIF('Raw review dataset'!B96:B2098,A96)</f>
        <v>1</v>
      </c>
    </row>
    <row r="97">
      <c r="A97" s="3" t="str">
        <f>IFERROR(__xludf.DUMMYFUNCTION("""COMPUTED_VALUE"""),"Klinik Tan")</f>
        <v>Klinik Tan</v>
      </c>
      <c r="B97" s="3" t="str">
        <f>LOOKUP(A97,'Raw review dataset'!B:B,'Raw review dataset'!D:D)</f>
        <v>Selangor</v>
      </c>
      <c r="C97" s="3">
        <f>COUNTIF('Raw review dataset'!B97:B2098,A97)</f>
        <v>5</v>
      </c>
    </row>
    <row r="98">
      <c r="A98" s="3" t="str">
        <f>IFERROR(__xludf.DUMMYFUNCTION("""COMPUTED_VALUE"""),"Klinik Maria")</f>
        <v>Klinik Maria</v>
      </c>
      <c r="B98" s="3" t="str">
        <f>LOOKUP(A98,'Raw review dataset'!B:B,'Raw review dataset'!D:D)</f>
        <v>Perak</v>
      </c>
      <c r="C98" s="3">
        <f>COUNTIF('Raw review dataset'!B98:B2098,A98)</f>
        <v>5</v>
      </c>
    </row>
    <row r="99">
      <c r="A99" s="3" t="str">
        <f>IFERROR(__xludf.DUMMYFUNCTION("""COMPUTED_VALUE"""),"Dr Wong Specialist Clinic (Psychiatry)")</f>
        <v>Dr Wong Specialist Clinic (Psychiatry)</v>
      </c>
      <c r="B99" s="3" t="str">
        <f>LOOKUP(A99,'Raw review dataset'!B:B,'Raw review dataset'!D:D)</f>
        <v>Johor</v>
      </c>
      <c r="C99" s="3">
        <f>COUNTIF('Raw review dataset'!B99:B2098,A99)</f>
        <v>4</v>
      </c>
    </row>
    <row r="100">
      <c r="A100" s="3" t="str">
        <f>IFERROR(__xludf.DUMMYFUNCTION("""COMPUTED_VALUE"""),"Ting Specialist Clinic")</f>
        <v>Ting Specialist Clinic</v>
      </c>
      <c r="B100" s="3" t="str">
        <f>LOOKUP(A100,'Raw review dataset'!B:B,'Raw review dataset'!D:D)</f>
        <v>Penang</v>
      </c>
      <c r="C100" s="3">
        <f>COUNTIF('Raw review dataset'!B100:B2098,A100)</f>
        <v>10</v>
      </c>
    </row>
    <row r="101">
      <c r="A101" s="3" t="str">
        <f>IFERROR(__xludf.DUMMYFUNCTION("""COMPUTED_VALUE"""),"Deva Dass Specialist Clinic")</f>
        <v>Deva Dass Specialist Clinic</v>
      </c>
      <c r="B101" s="3" t="str">
        <f>LOOKUP(A101,'Raw review dataset'!B:B,'Raw review dataset'!D:D)</f>
        <v>Johor</v>
      </c>
      <c r="C101" s="3">
        <f>COUNTIF('Raw review dataset'!B101:B2098,A101)</f>
        <v>5</v>
      </c>
    </row>
    <row r="102">
      <c r="A102" s="3" t="str">
        <f>IFERROR(__xludf.DUMMYFUNCTION("""COMPUTED_VALUE"""),"Brain Mind Specialist Clinic")</f>
        <v>Brain Mind Specialist Clinic</v>
      </c>
      <c r="B102" s="3" t="str">
        <f>LOOKUP(A102,'Raw review dataset'!B:B,'Raw review dataset'!D:D)</f>
        <v>Johor</v>
      </c>
      <c r="C102" s="3">
        <f>COUNTIF('Raw review dataset'!B102:B2098,A102)</f>
        <v>5</v>
      </c>
    </row>
    <row r="103">
      <c r="A103" s="3" t="str">
        <f>IFERROR(__xludf.DUMMYFUNCTION("""COMPUTED_VALUE"""),"Raintree Specialist Clinic")</f>
        <v>Raintree Specialist Clinic</v>
      </c>
      <c r="B103" s="3" t="str">
        <f>LOOKUP(A103,'Raw review dataset'!B:B,'Raw review dataset'!D:D)</f>
        <v>Penang</v>
      </c>
      <c r="C103" s="3">
        <f>COUNTIF('Raw review dataset'!B103:B2098,A103)</f>
        <v>5</v>
      </c>
    </row>
    <row r="104">
      <c r="A104" s="3" t="str">
        <f>IFERROR(__xludf.DUMMYFUNCTION("""COMPUTED_VALUE"""),"Malaysian Mental Health Association")</f>
        <v>Malaysian Mental Health Association</v>
      </c>
      <c r="B104" s="3" t="str">
        <f>LOOKUP(A104,'Raw review dataset'!B:B,'Raw review dataset'!D:D)</f>
        <v>Selangor</v>
      </c>
      <c r="C104" s="3">
        <f>COUNTIF('Raw review dataset'!B104:B2098,A104)</f>
        <v>10</v>
      </c>
    </row>
    <row r="105">
      <c r="A105" s="3" t="str">
        <f>IFERROR(__xludf.DUMMYFUNCTION("""COMPUTED_VALUE"""),"Eve Psychosocial Rehabilitation Centre")</f>
        <v>Eve Psychosocial Rehabilitation Centre</v>
      </c>
      <c r="B105" s="3" t="str">
        <f>LOOKUP(A105,'Raw review dataset'!B:B,'Raw review dataset'!D:D)</f>
        <v>Perak</v>
      </c>
      <c r="C105" s="3">
        <f>COUNTIF('Raw review dataset'!B105:B2098,A105)</f>
        <v>5</v>
      </c>
    </row>
    <row r="106">
      <c r="A106" s="3" t="str">
        <f>IFERROR(__xludf.DUMMYFUNCTION("""COMPUTED_VALUE"""),"A. H. Lee Specialist Clinic")</f>
        <v>A. H. Lee Specialist Clinic</v>
      </c>
      <c r="B106" s="3" t="str">
        <f>LOOKUP(A106,'Raw review dataset'!B:B,'Raw review dataset'!D:D)</f>
        <v>#N/A</v>
      </c>
      <c r="C106" s="3">
        <f>COUNTIF('Raw review dataset'!B106:B2098,A106)</f>
        <v>5</v>
      </c>
    </row>
    <row r="107">
      <c r="A107" s="3" t="str">
        <f>IFERROR(__xludf.DUMMYFUNCTION("""COMPUTED_VALUE"""),"Pusat Pakar Psikologi Jiwadamai, Shah Alam")</f>
        <v>Pusat Pakar Psikologi Jiwadamai, Shah Alam</v>
      </c>
      <c r="B107" s="3" t="str">
        <f>LOOKUP(A107,'Raw review dataset'!B:B,'Raw review dataset'!D:D)</f>
        <v>Penang</v>
      </c>
      <c r="C107" s="3">
        <f>COUNTIF('Raw review dataset'!B107:B2098,A107)</f>
        <v>5</v>
      </c>
    </row>
    <row r="108">
      <c r="A108" s="3" t="str">
        <f>IFERROR(__xludf.DUMMYFUNCTION("""COMPUTED_VALUE"""),"Dr. Ting Joe Hang")</f>
        <v>Dr. Ting Joe Hang</v>
      </c>
      <c r="B108" s="3" t="str">
        <f>LOOKUP(A108,'Raw review dataset'!B:B,'Raw review dataset'!D:D)</f>
        <v>Perak</v>
      </c>
      <c r="C108" s="3">
        <f>COUNTIF('Raw review dataset'!B108:B2098,A108)</f>
        <v>1</v>
      </c>
    </row>
    <row r="109">
      <c r="A109" s="3" t="str">
        <f>IFERROR(__xludf.DUMMYFUNCTION("""COMPUTED_VALUE"""),"Ward 32")</f>
        <v>Ward 32</v>
      </c>
      <c r="B109" s="3" t="str">
        <f>LOOKUP(A109,'Raw review dataset'!B:B,'Raw review dataset'!D:D)</f>
        <v>Penang</v>
      </c>
      <c r="C109" s="3">
        <f>COUNTIF('Raw review dataset'!B109:B2098,A109)</f>
        <v>1</v>
      </c>
    </row>
    <row r="110">
      <c r="A110" s="3" t="str">
        <f>IFERROR(__xludf.DUMMYFUNCTION("""COMPUTED_VALUE"""),"Klinik Pakar Centinel")</f>
        <v>Klinik Pakar Centinel</v>
      </c>
      <c r="B110" s="3" t="str">
        <f>LOOKUP(A110,'Raw review dataset'!B:B,'Raw review dataset'!D:D)</f>
        <v>Kelantan</v>
      </c>
      <c r="C110" s="3">
        <f>COUNTIF('Raw review dataset'!B110:B2098,A110)</f>
        <v>4</v>
      </c>
    </row>
    <row r="111">
      <c r="A111" s="3" t="str">
        <f>IFERROR(__xludf.DUMMYFUNCTION("""COMPUTED_VALUE"""),"Alaminda Specialist Clinic Shah Alam")</f>
        <v>Alaminda Specialist Clinic Shah Alam</v>
      </c>
      <c r="B111" s="3" t="str">
        <f>LOOKUP(A111,'Raw review dataset'!B:B,'Raw review dataset'!D:D)</f>
        <v>#N/A</v>
      </c>
      <c r="C111" s="3">
        <f>COUNTIF('Raw review dataset'!B111:B2098,A111)</f>
        <v>10</v>
      </c>
    </row>
    <row r="112">
      <c r="A112" s="3" t="str">
        <f>IFERROR(__xludf.DUMMYFUNCTION("""COMPUTED_VALUE"""),"Abri Integrated Mental Health - Individual, Couple/Marital, Child, Family Counseling &amp; Therapy Centre")</f>
        <v>Abri Integrated Mental Health - Individual, Couple/Marital, Child, Family Counseling &amp; Therapy Centre</v>
      </c>
      <c r="B112" s="3" t="str">
        <f>LOOKUP(A112,'Raw review dataset'!B:B,'Raw review dataset'!D:D)</f>
        <v>#N/A</v>
      </c>
      <c r="C112" s="3">
        <f>COUNTIF('Raw review dataset'!B112:B2098,A112)</f>
        <v>5</v>
      </c>
    </row>
    <row r="113">
      <c r="A113" s="3" t="str">
        <f>IFERROR(__xludf.DUMMYFUNCTION("""COMPUTED_VALUE"""),"HPUPM Psychiatry Clinic &amp; Ward")</f>
        <v>HPUPM Psychiatry Clinic &amp; Ward</v>
      </c>
      <c r="B113" s="3" t="str">
        <f>LOOKUP(A113,'Raw review dataset'!B:B,'Raw review dataset'!D:D)</f>
        <v>Perak</v>
      </c>
      <c r="C113" s="3">
        <f>COUNTIF('Raw review dataset'!B113:B2098,A113)</f>
        <v>2</v>
      </c>
    </row>
    <row r="114">
      <c r="A114" s="3" t="str">
        <f>IFERROR(__xludf.DUMMYFUNCTION("""COMPUTED_VALUE"""),"Soul Mechanics Therapy Center")</f>
        <v>Soul Mechanics Therapy Center</v>
      </c>
      <c r="B114" s="3" t="str">
        <f>LOOKUP(A114,'Raw review dataset'!B:B,'Raw review dataset'!D:D)</f>
        <v>Penang</v>
      </c>
      <c r="C114" s="3">
        <f>COUNTIF('Raw review dataset'!B114:B2098,A114)</f>
        <v>5</v>
      </c>
    </row>
    <row r="115">
      <c r="A115" s="3" t="str">
        <f>IFERROR(__xludf.DUMMYFUNCTION("""COMPUTED_VALUE"""),"Process Psychology Center")</f>
        <v>Process Psychology Center</v>
      </c>
      <c r="B115" s="3" t="str">
        <f>LOOKUP(A115,'Raw review dataset'!B:B,'Raw review dataset'!D:D)</f>
        <v>Penang</v>
      </c>
      <c r="C115" s="3">
        <f>COUNTIF('Raw review dataset'!B115:B2098,A115)</f>
        <v>5</v>
      </c>
    </row>
    <row r="116">
      <c r="A116" s="3" t="str">
        <f>IFERROR(__xludf.DUMMYFUNCTION("""COMPUTED_VALUE"""),"Shal Home Care")</f>
        <v>Shal Home Care</v>
      </c>
      <c r="B116" s="3" t="str">
        <f>LOOKUP(A116,'Raw review dataset'!B:B,'Raw review dataset'!D:D)</f>
        <v>Penang</v>
      </c>
      <c r="C116" s="3">
        <f>COUNTIF('Raw review dataset'!B116:B2098,A116)</f>
        <v>3</v>
      </c>
    </row>
    <row r="117">
      <c r="A117" s="3" t="str">
        <f>IFERROR(__xludf.DUMMYFUNCTION("""COMPUTED_VALUE"""),"Ward 33 HSB")</f>
        <v>Ward 33 HSB</v>
      </c>
      <c r="B117" s="3" t="str">
        <f>LOOKUP(A117,'Raw review dataset'!B:B,'Raw review dataset'!D:D)</f>
        <v>Penang</v>
      </c>
      <c r="C117" s="3">
        <f>COUNTIF('Raw review dataset'!B117:B2098,A117)</f>
        <v>4</v>
      </c>
    </row>
    <row r="118">
      <c r="A118" s="3" t="str">
        <f>IFERROR(__xludf.DUMMYFUNCTION("""COMPUTED_VALUE"""),"PowerSub One-Stop Mental Health Care Services")</f>
        <v>PowerSub One-Stop Mental Health Care Services</v>
      </c>
      <c r="B118" s="3" t="str">
        <f>LOOKUP(A118,'Raw review dataset'!B:B,'Raw review dataset'!D:D)</f>
        <v>Penang</v>
      </c>
      <c r="C118" s="3">
        <f>COUNTIF('Raw review dataset'!B118:B2098,A118)</f>
        <v>10</v>
      </c>
    </row>
    <row r="119">
      <c r="A119" s="3" t="str">
        <f>IFERROR(__xludf.DUMMYFUNCTION("""COMPUTED_VALUE"""),"Chew Specialist Clinic (Psychiatry)")</f>
        <v>Chew Specialist Clinic (Psychiatry)</v>
      </c>
      <c r="B119" s="3" t="str">
        <f>LOOKUP(A119,'Raw review dataset'!B:B,'Raw review dataset'!D:D)</f>
        <v>Johor</v>
      </c>
      <c r="C119" s="3">
        <f>COUNTIF('Raw review dataset'!B119:B2098,A119)</f>
        <v>3</v>
      </c>
    </row>
    <row r="120">
      <c r="A120" s="3" t="str">
        <f>IFERROR(__xludf.DUMMYFUNCTION("""COMPUTED_VALUE"""),"Mind Wellness Clinic")</f>
        <v>Mind Wellness Clinic</v>
      </c>
      <c r="B120" s="3" t="str">
        <f>LOOKUP(A120,'Raw review dataset'!B:B,'Raw review dataset'!D:D)</f>
        <v>Selangor</v>
      </c>
      <c r="C120" s="3">
        <f>COUNTIF('Raw review dataset'!B120:B2098,A120)</f>
        <v>1</v>
      </c>
    </row>
    <row r="121">
      <c r="A121" s="3" t="str">
        <f>IFERROR(__xludf.DUMMYFUNCTION("""COMPUTED_VALUE"""),"Jolene Psychology and Hypnosis Centre")</f>
        <v>Jolene Psychology and Hypnosis Centre</v>
      </c>
      <c r="B121" s="3" t="str">
        <f>LOOKUP(A121,'Raw review dataset'!B:B,'Raw review dataset'!D:D)</f>
        <v>Perak</v>
      </c>
      <c r="C121" s="3">
        <f>COUNTIF('Raw review dataset'!B121:B2098,A121)</f>
        <v>4</v>
      </c>
    </row>
    <row r="122">
      <c r="A122" s="3" t="str">
        <f>IFERROR(__xludf.DUMMYFUNCTION("""COMPUTED_VALUE"""),"Bukit Padang Psychiatric Hospital")</f>
        <v>Bukit Padang Psychiatric Hospital</v>
      </c>
      <c r="B122" s="3" t="str">
        <f>LOOKUP(A122,'Raw review dataset'!B:B,'Raw review dataset'!D:D)</f>
        <v>Johor</v>
      </c>
      <c r="C122" s="3">
        <f>COUNTIF('Raw review dataset'!B122:B2098,A122)</f>
        <v>5</v>
      </c>
    </row>
    <row r="123">
      <c r="A123" s="3" t="str">
        <f>IFERROR(__xludf.DUMMYFUNCTION("""COMPUTED_VALUE"""),"Serene Retreat Sabah")</f>
        <v>Serene Retreat Sabah</v>
      </c>
      <c r="B123" s="3" t="str">
        <f>LOOKUP(A123,'Raw review dataset'!B:B,'Raw review dataset'!D:D)</f>
        <v>Penang</v>
      </c>
      <c r="C123" s="3">
        <f>COUNTIF('Raw review dataset'!B123:B2098,A123)</f>
        <v>5</v>
      </c>
    </row>
    <row r="124">
      <c r="A124" s="3" t="str">
        <f>IFERROR(__xludf.DUMMYFUNCTION("""COMPUTED_VALUE"""),"Klinik Pakar Dr. Leonard")</f>
        <v>Klinik Pakar Dr. Leonard</v>
      </c>
      <c r="B124" s="3" t="str">
        <f>LOOKUP(A124,'Raw review dataset'!B:B,'Raw review dataset'!D:D)</f>
        <v>Kelantan</v>
      </c>
      <c r="C124" s="3">
        <f>COUNTIF('Raw review dataset'!B124:B2098,A124)</f>
        <v>5</v>
      </c>
    </row>
    <row r="125">
      <c r="A125" s="3" t="str">
        <f>IFERROR(__xludf.DUMMYFUNCTION("""COMPUTED_VALUE"""),"Kota Kinabalu Specialist Centre")</f>
        <v>Kota Kinabalu Specialist Centre</v>
      </c>
      <c r="B125" s="3" t="str">
        <f>LOOKUP(A125,'Raw review dataset'!B:B,'Raw review dataset'!D:D)</f>
        <v>Selangor</v>
      </c>
      <c r="C125" s="3">
        <f>COUNTIF('Raw review dataset'!B125:B2098,A125)</f>
        <v>4</v>
      </c>
    </row>
    <row r="126">
      <c r="A126" s="3" t="str">
        <f>IFERROR(__xludf.DUMMYFUNCTION("""COMPUTED_VALUE"""),"Klinik Dr.Choo &amp; Liew")</f>
        <v>Klinik Dr.Choo &amp; Liew</v>
      </c>
      <c r="B126" s="3" t="str">
        <f>LOOKUP(A126,'Raw review dataset'!B:B,'Raw review dataset'!D:D)</f>
        <v>Perak</v>
      </c>
      <c r="C126" s="3">
        <f>COUNTIF('Raw review dataset'!B126:B2098,A126)</f>
        <v>4</v>
      </c>
    </row>
    <row r="127">
      <c r="A127" s="3" t="str">
        <f>IFERROR(__xludf.DUMMYFUNCTION("""COMPUTED_VALUE"""),"KPJ Damai Care &amp; Wellness Centre")</f>
        <v>KPJ Damai Care &amp; Wellness Centre</v>
      </c>
      <c r="B127" s="3" t="str">
        <f>LOOKUP(A127,'Raw review dataset'!B:B,'Raw review dataset'!D:D)</f>
        <v>Selangor</v>
      </c>
      <c r="C127" s="3">
        <f>COUNTIF('Raw review dataset'!B127:B2098,A127)</f>
        <v>5</v>
      </c>
    </row>
    <row r="128">
      <c r="A128" s="3" t="str">
        <f>IFERROR(__xludf.DUMMYFUNCTION("""COMPUTED_VALUE"""),"SabahCare Specialist Clinic")</f>
        <v>SabahCare Specialist Clinic</v>
      </c>
      <c r="B128" s="3" t="str">
        <f>LOOKUP(A128,'Raw review dataset'!B:B,'Raw review dataset'!D:D)</f>
        <v>Penang</v>
      </c>
      <c r="C128" s="3">
        <f>COUNTIF('Raw review dataset'!B128:B2098,A128)</f>
        <v>5</v>
      </c>
    </row>
    <row r="129">
      <c r="A129" s="3" t="str">
        <f>IFERROR(__xludf.DUMMYFUNCTION("""COMPUTED_VALUE"""),"Faculty of Psychology and Education")</f>
        <v>Faculty of Psychology and Education</v>
      </c>
      <c r="B129" s="3" t="str">
        <f>LOOKUP(A129,'Raw review dataset'!B:B,'Raw review dataset'!D:D)</f>
        <v>Perak</v>
      </c>
      <c r="C129" s="3">
        <f>COUNTIF('Raw review dataset'!B129:B2098,A129)</f>
        <v>1</v>
      </c>
    </row>
    <row r="130">
      <c r="A130" s="3" t="str">
        <f>IFERROR(__xludf.DUMMYFUNCTION("""COMPUTED_VALUE"""),"Jesselton Medical Centre Sdn Bhd")</f>
        <v>Jesselton Medical Centre Sdn Bhd</v>
      </c>
      <c r="B130" s="3" t="str">
        <f>LOOKUP(A130,'Raw review dataset'!B:B,'Raw review dataset'!D:D)</f>
        <v>Perak</v>
      </c>
      <c r="C130" s="3">
        <f>COUNTIF('Raw review dataset'!B130:B2098,A130)</f>
        <v>5</v>
      </c>
    </row>
    <row r="131">
      <c r="A131" s="3" t="str">
        <f>IFERROR(__xludf.DUMMYFUNCTION("""COMPUTED_VALUE"""),"Hospital Ranau")</f>
        <v>Hospital Ranau</v>
      </c>
      <c r="B131" s="3" t="str">
        <f>LOOKUP(A131,'Raw review dataset'!B:B,'Raw review dataset'!D:D)</f>
        <v>Perak</v>
      </c>
      <c r="C131" s="3">
        <f>COUNTIF('Raw review dataset'!B131:B2098,A131)</f>
        <v>5</v>
      </c>
    </row>
    <row r="132">
      <c r="A132" s="3" t="str">
        <f>IFERROR(__xludf.DUMMYFUNCTION("""COMPUTED_VALUE"""),"KM Clinic Damai")</f>
        <v>KM Clinic Damai</v>
      </c>
      <c r="B132" s="3" t="str">
        <f>LOOKUP(A132,'Raw review dataset'!B:B,'Raw review dataset'!D:D)</f>
        <v>Selangor</v>
      </c>
      <c r="C132" s="3">
        <f>COUNTIF('Raw review dataset'!B132:B2098,A132)</f>
        <v>5</v>
      </c>
    </row>
    <row r="133">
      <c r="A133" s="3" t="str">
        <f>IFERROR(__xludf.DUMMYFUNCTION("""COMPUTED_VALUE"""),"Poliklinik UMS")</f>
        <v>Poliklinik UMS</v>
      </c>
      <c r="B133" s="3" t="str">
        <f>LOOKUP(A133,'Raw review dataset'!B:B,'Raw review dataset'!D:D)</f>
        <v>Penang</v>
      </c>
      <c r="C133" s="3">
        <f>COUNTIF('Raw review dataset'!B133:B2098,A133)</f>
        <v>5</v>
      </c>
    </row>
    <row r="134">
      <c r="A134" s="3" t="str">
        <f>IFERROR(__xludf.DUMMYFUNCTION("""COMPUTED_VALUE"""),"Klinik Kota Belud")</f>
        <v>Klinik Kota Belud</v>
      </c>
      <c r="B134" s="3" t="str">
        <f>LOOKUP(A134,'Raw review dataset'!B:B,'Raw review dataset'!D:D)</f>
        <v>Perak</v>
      </c>
      <c r="C134" s="3">
        <f>COUNTIF('Raw review dataset'!B134:B2098,A134)</f>
        <v>3</v>
      </c>
    </row>
    <row r="135">
      <c r="A135" s="3" t="str">
        <f>IFERROR(__xludf.DUMMYFUNCTION("""COMPUTED_VALUE"""),"Klinik &amp; Surgeri H. Singh")</f>
        <v>Klinik &amp; Surgeri H. Singh</v>
      </c>
      <c r="B135" s="3" t="str">
        <f>LOOKUP(A135,'Raw review dataset'!B:B,'Raw review dataset'!D:D)</f>
        <v>Perak</v>
      </c>
      <c r="C135" s="3">
        <f>COUNTIF('Raw review dataset'!B135:B2098,A135)</f>
        <v>3</v>
      </c>
    </row>
    <row r="136">
      <c r="A136" s="3" t="str">
        <f>IFERROR(__xludf.DUMMYFUNCTION("""COMPUTED_VALUE"""),"Hospital Universiti Malaysia Sabah")</f>
        <v>Hospital Universiti Malaysia Sabah</v>
      </c>
      <c r="B136" s="3" t="str">
        <f>LOOKUP(A136,'Raw review dataset'!B:B,'Raw review dataset'!D:D)</f>
        <v>Perak</v>
      </c>
      <c r="C136" s="3">
        <f>COUNTIF('Raw review dataset'!B136:B2098,A136)</f>
        <v>1</v>
      </c>
    </row>
    <row r="137">
      <c r="A137" s="3" t="str">
        <f>IFERROR(__xludf.DUMMYFUNCTION("""COMPUTED_VALUE"""),"Tawau Specialist Polyclinics Centre Sdn Bhd")</f>
        <v>Tawau Specialist Polyclinics Centre Sdn Bhd</v>
      </c>
      <c r="B137" s="3" t="str">
        <f>LOOKUP(A137,'Raw review dataset'!B:B,'Raw review dataset'!D:D)</f>
        <v>Penang</v>
      </c>
      <c r="C137" s="3">
        <f>COUNTIF('Raw review dataset'!B137:B2098,A137)</f>
        <v>5</v>
      </c>
    </row>
    <row r="138">
      <c r="A138" s="3" t="str">
        <f>IFERROR(__xludf.DUMMYFUNCTION("""COMPUTED_VALUE"""),"Klinik Sabah")</f>
        <v>Klinik Sabah</v>
      </c>
      <c r="B138" s="3" t="str">
        <f>LOOKUP(A138,'Raw review dataset'!B:B,'Raw review dataset'!D:D)</f>
        <v>Kelantan</v>
      </c>
      <c r="C138" s="3">
        <f>COUNTIF('Raw review dataset'!B138:B2098,A138)</f>
        <v>5</v>
      </c>
    </row>
    <row r="139">
      <c r="A139" s="3" t="str">
        <f>IFERROR(__xludf.DUMMYFUNCTION("""COMPUTED_VALUE"""),"Gleneagles Hospital Kota Kinabalu")</f>
        <v>Gleneagles Hospital Kota Kinabalu</v>
      </c>
      <c r="B139" s="3" t="str">
        <f>LOOKUP(A139,'Raw review dataset'!B:B,'Raw review dataset'!D:D)</f>
        <v>Perak</v>
      </c>
      <c r="C139" s="3">
        <f>COUNTIF('Raw review dataset'!B139:B2098,A139)</f>
        <v>5</v>
      </c>
    </row>
    <row r="140">
      <c r="A140" s="3" t="str">
        <f>IFERROR(__xludf.DUMMYFUNCTION("""COMPUTED_VALUE"""),"Queen Elizabeth Hospital, Kota Kinabalu")</f>
        <v>Queen Elizabeth Hospital, Kota Kinabalu</v>
      </c>
      <c r="B140" s="3" t="str">
        <f>LOOKUP(A140,'Raw review dataset'!B:B,'Raw review dataset'!D:D)</f>
        <v>Penang</v>
      </c>
      <c r="C140" s="3">
        <f>COUNTIF('Raw review dataset'!B140:B2098,A140)</f>
        <v>5</v>
      </c>
    </row>
    <row r="141">
      <c r="A141" s="3" t="str">
        <f>IFERROR(__xludf.DUMMYFUNCTION("""COMPUTED_VALUE"""),"Klinik Dr Ko (Kota Kinabalu)")</f>
        <v>Klinik Dr Ko (Kota Kinabalu)</v>
      </c>
      <c r="B141" s="3" t="str">
        <f>LOOKUP(A141,'Raw review dataset'!B:B,'Raw review dataset'!D:D)</f>
        <v>Perak</v>
      </c>
      <c r="C141" s="3">
        <f>COUNTIF('Raw review dataset'!B141:B2098,A141)</f>
        <v>5</v>
      </c>
    </row>
    <row r="142">
      <c r="A142" s="3" t="str">
        <f>IFERROR(__xludf.DUMMYFUNCTION("""COMPUTED_VALUE"""),"Sandakan Ren Ai Counseling Association Sabah")</f>
        <v>Sandakan Ren Ai Counseling Association Sabah</v>
      </c>
      <c r="B142" s="3" t="str">
        <f>LOOKUP(A142,'Raw review dataset'!B:B,'Raw review dataset'!D:D)</f>
        <v>Penang</v>
      </c>
      <c r="C142" s="3">
        <f>COUNTIF('Raw review dataset'!B142:B2098,A142)</f>
        <v>1</v>
      </c>
    </row>
    <row r="143">
      <c r="A143" s="3" t="str">
        <f>IFERROR(__xludf.DUMMYFUNCTION("""COMPUTED_VALUE"""),"Solace Asia")</f>
        <v>Solace Asia</v>
      </c>
      <c r="B143" s="3" t="str">
        <f>LOOKUP(A143,'Raw review dataset'!B:B,'Raw review dataset'!D:D)</f>
        <v>Penang</v>
      </c>
      <c r="C143" s="3">
        <f>COUNTIF('Raw review dataset'!B143:B2098,A143)</f>
        <v>5</v>
      </c>
    </row>
    <row r="144">
      <c r="A144" s="3" t="str">
        <f>IFERROR(__xludf.DUMMYFUNCTION("""COMPUTED_VALUE"""),"Duchess of Kent Hospital, Sandakan")</f>
        <v>Duchess of Kent Hospital, Sandakan</v>
      </c>
      <c r="B144" s="3" t="str">
        <f>LOOKUP(A144,'Raw review dataset'!B:B,'Raw review dataset'!D:D)</f>
        <v>Perak</v>
      </c>
      <c r="C144" s="3">
        <f>COUNTIF('Raw review dataset'!B144:B2098,A144)</f>
        <v>5</v>
      </c>
    </row>
    <row r="145">
      <c r="A145" s="3" t="str">
        <f>IFERROR(__xludf.DUMMYFUNCTION("""COMPUTED_VALUE"""),"Papar Hospital")</f>
        <v>Papar Hospital</v>
      </c>
      <c r="B145" s="3" t="str">
        <f>LOOKUP(A145,'Raw review dataset'!B:B,'Raw review dataset'!D:D)</f>
        <v>Selangor</v>
      </c>
      <c r="C145" s="3">
        <f>COUNTIF('Raw review dataset'!B145:B2098,A145)</f>
        <v>5</v>
      </c>
    </row>
    <row r="146">
      <c r="A146" s="3" t="str">
        <f>IFERROR(__xludf.DUMMYFUNCTION("""COMPUTED_VALUE"""),"Pusat Rawatan Warga UMS")</f>
        <v>Pusat Rawatan Warga UMS</v>
      </c>
      <c r="B146" s="3" t="str">
        <f>LOOKUP(A146,'Raw review dataset'!B:B,'Raw review dataset'!D:D)</f>
        <v>Penang</v>
      </c>
      <c r="C146" s="3">
        <f>COUNTIF('Raw review dataset'!B146:B2098,A146)</f>
        <v>5</v>
      </c>
    </row>
    <row r="147">
      <c r="A147" s="3" t="str">
        <f>IFERROR(__xludf.DUMMYFUNCTION("""COMPUTED_VALUE"""),"Faculty of Medicine &amp; Health Sciences")</f>
        <v>Faculty of Medicine &amp; Health Sciences</v>
      </c>
      <c r="B147" s="3" t="str">
        <f>LOOKUP(A147,'Raw review dataset'!B:B,'Raw review dataset'!D:D)</f>
        <v>Perak</v>
      </c>
      <c r="C147" s="3">
        <f>COUNTIF('Raw review dataset'!B147:B2098,A147)</f>
        <v>5</v>
      </c>
    </row>
    <row r="148">
      <c r="A148" s="3" t="str">
        <f>IFERROR(__xludf.DUMMYFUNCTION("""COMPUTED_VALUE"""),"Keningau Hospital")</f>
        <v>Keningau Hospital</v>
      </c>
      <c r="B148" s="3" t="str">
        <f>LOOKUP(A148,'Raw review dataset'!B:B,'Raw review dataset'!D:D)</f>
        <v>Perak</v>
      </c>
      <c r="C148" s="3">
        <f>COUNTIF('Raw review dataset'!B148:B2098,A148)</f>
        <v>5</v>
      </c>
    </row>
    <row r="149">
      <c r="A149" s="3" t="str">
        <f>IFERROR(__xludf.DUMMYFUNCTION("""COMPUTED_VALUE"""),"Semporna Hospital")</f>
        <v>Semporna Hospital</v>
      </c>
      <c r="B149" s="3" t="str">
        <f>LOOKUP(A149,'Raw review dataset'!B:B,'Raw review dataset'!D:D)</f>
        <v>Penang</v>
      </c>
      <c r="C149" s="3">
        <f>COUNTIF('Raw review dataset'!B149:B2098,A149)</f>
        <v>5</v>
      </c>
    </row>
    <row r="150">
      <c r="A150" s="3" t="str">
        <f>IFERROR(__xludf.DUMMYFUNCTION("""COMPUTED_VALUE"""),"University Malaysia Sabah")</f>
        <v>University Malaysia Sabah</v>
      </c>
      <c r="B150" s="3" t="str">
        <f>LOOKUP(A150,'Raw review dataset'!B:B,'Raw review dataset'!D:D)</f>
        <v>Penang</v>
      </c>
      <c r="C150" s="3">
        <f>COUNTIF('Raw review dataset'!B150:B2098,A150)</f>
        <v>5</v>
      </c>
    </row>
    <row r="151">
      <c r="A151" s="3" t="str">
        <f>IFERROR(__xludf.DUMMYFUNCTION("""COMPUTED_VALUE"""),"Tawau Hospital")</f>
        <v>Tawau Hospital</v>
      </c>
      <c r="B151" s="3" t="str">
        <f>LOOKUP(A151,'Raw review dataset'!B:B,'Raw review dataset'!D:D)</f>
        <v>Penang</v>
      </c>
      <c r="C151" s="3">
        <f>COUNTIF('Raw review dataset'!B151:B2098,A151)</f>
        <v>5</v>
      </c>
    </row>
    <row r="152">
      <c r="A152" s="3" t="str">
        <f>IFERROR(__xludf.DUMMYFUNCTION("""COMPUTED_VALUE"""),"Klinik Millenium")</f>
        <v>Klinik Millenium</v>
      </c>
      <c r="B152" s="3" t="str">
        <f>LOOKUP(A152,'Raw review dataset'!B:B,'Raw review dataset'!D:D)</f>
        <v>Perak</v>
      </c>
      <c r="C152" s="3">
        <f>COUNTIF('Raw review dataset'!B152:B2098,A152)</f>
        <v>10</v>
      </c>
    </row>
    <row r="153">
      <c r="A153" s="3" t="str">
        <f>IFERROR(__xludf.DUMMYFUNCTION("""COMPUTED_VALUE"""),"Labuan Hospital")</f>
        <v>Labuan Hospital</v>
      </c>
      <c r="B153" s="3" t="str">
        <f>LOOKUP(A153,'Raw review dataset'!B:B,'Raw review dataset'!D:D)</f>
        <v>Selangor</v>
      </c>
      <c r="C153" s="3">
        <f>COUNTIF('Raw review dataset'!B153:B2098,A153)</f>
        <v>10</v>
      </c>
    </row>
    <row r="154">
      <c r="A154" s="3" t="str">
        <f>IFERROR(__xludf.DUMMYFUNCTION("""COMPUTED_VALUE"""),"Klinik Wilayah")</f>
        <v>Klinik Wilayah</v>
      </c>
      <c r="B154" s="3" t="str">
        <f>LOOKUP(A154,'Raw review dataset'!B:B,'Raw review dataset'!D:D)</f>
        <v>Selangor</v>
      </c>
      <c r="C154" s="3">
        <f>COUNTIF('Raw review dataset'!B154:B2098,A154)</f>
        <v>10</v>
      </c>
    </row>
    <row r="155">
      <c r="A155" s="3" t="str">
        <f>IFERROR(__xludf.DUMMYFUNCTION("""COMPUTED_VALUE"""),"Saima Sabah M.D.")</f>
        <v>Saima Sabah M.D.</v>
      </c>
      <c r="B155" s="3" t="str">
        <f>LOOKUP(A155,'Raw review dataset'!B:B,'Raw review dataset'!D:D)</f>
        <v>Penang</v>
      </c>
      <c r="C155" s="3">
        <f>COUNTIF('Raw review dataset'!B155:B2098,A155)</f>
        <v>1</v>
      </c>
    </row>
    <row r="156">
      <c r="A156" s="3" t="str">
        <f>IFERROR(__xludf.DUMMYFUNCTION("""COMPUTED_VALUE"""),"Sabah Hadi, MD")</f>
        <v>Sabah Hadi, MD</v>
      </c>
      <c r="B156" s="3" t="str">
        <f>LOOKUP(A156,'Raw review dataset'!B:B,'Raw review dataset'!D:D)</f>
        <v>Penang</v>
      </c>
      <c r="C156" s="3">
        <f>COUNTIF('Raw review dataset'!B156:B2098,A156)</f>
        <v>5</v>
      </c>
    </row>
    <row r="157">
      <c r="A157" s="3" t="str">
        <f>IFERROR(__xludf.DUMMYFUNCTION("""COMPUTED_VALUE"""),"Dr. Sabah N. Chammas")</f>
        <v>Dr. Sabah N. Chammas</v>
      </c>
      <c r="B157" s="3" t="str">
        <f>LOOKUP(A157,'Raw review dataset'!B:B,'Raw review dataset'!D:D)</f>
        <v>Johor</v>
      </c>
      <c r="C157" s="3">
        <f>COUNTIF('Raw review dataset'!B157:B2098,A157)</f>
        <v>1</v>
      </c>
    </row>
    <row r="158">
      <c r="A158" s="3" t="str">
        <f>IFERROR(__xludf.DUMMYFUNCTION("""COMPUTED_VALUE"""),"sabha Hospital")</f>
        <v>sabha Hospital</v>
      </c>
      <c r="B158" s="3" t="str">
        <f>LOOKUP(A158,'Raw review dataset'!B:B,'Raw review dataset'!D:D)</f>
        <v>Penang</v>
      </c>
      <c r="C158" s="3">
        <f>COUNTIF('Raw review dataset'!B158:B2098,A158)</f>
        <v>2</v>
      </c>
    </row>
    <row r="159">
      <c r="A159" s="3" t="str">
        <f>IFERROR(__xludf.DUMMYFUNCTION("""COMPUTED_VALUE"""),"Yap Psychiatric Specialist Clinic")</f>
        <v>Yap Psychiatric Specialist Clinic</v>
      </c>
      <c r="B159" s="3" t="str">
        <f>LOOKUP(A159,'Raw review dataset'!B:B,'Raw review dataset'!D:D)</f>
        <v>Penang</v>
      </c>
      <c r="C159" s="3">
        <f>COUNTIF('Raw review dataset'!B159:B2098,A159)</f>
        <v>4</v>
      </c>
    </row>
    <row r="160">
      <c r="A160" s="3" t="str">
        <f>IFERROR(__xludf.DUMMYFUNCTION("""COMPUTED_VALUE"""),"Permai Psychiatric (Specialist) Clinic 柏迈心理专科诊所 Klinik Kesihatan Mental")</f>
        <v>Permai Psychiatric (Specialist) Clinic 柏迈心理专科诊所 Klinik Kesihatan Mental</v>
      </c>
      <c r="B160" s="3" t="str">
        <f>LOOKUP(A160,'Raw review dataset'!B:B,'Raw review dataset'!D:D)</f>
        <v>Selangor</v>
      </c>
      <c r="C160" s="3">
        <f>COUNTIF('Raw review dataset'!B160:B2098,A160)</f>
        <v>1</v>
      </c>
    </row>
    <row r="161">
      <c r="A161" s="3" t="str">
        <f>IFERROR(__xludf.DUMMYFUNCTION("""COMPUTED_VALUE"""),"Sentosa Hospital")</f>
        <v>Sentosa Hospital</v>
      </c>
      <c r="B161" s="3" t="str">
        <f>LOOKUP(A161,'Raw review dataset'!B:B,'Raw review dataset'!D:D)</f>
        <v>Penang</v>
      </c>
      <c r="C161" s="3">
        <f>COUNTIF('Raw review dataset'!B161:B2098,A161)</f>
        <v>4</v>
      </c>
    </row>
    <row r="162">
      <c r="A162" s="3" t="str">
        <f>IFERROR(__xludf.DUMMYFUNCTION("""COMPUTED_VALUE"""),"Acute Psychiatric Ward, Sarawak General Hospital")</f>
        <v>Acute Psychiatric Ward, Sarawak General Hospital</v>
      </c>
      <c r="B162" s="3" t="str">
        <f>LOOKUP(A162,'Raw review dataset'!B:B,'Raw review dataset'!D:D)</f>
        <v>#N/A</v>
      </c>
      <c r="C162" s="3">
        <f>COUNTIF('Raw review dataset'!B162:B2098,A162)</f>
        <v>1</v>
      </c>
    </row>
    <row r="163">
      <c r="A163" s="3" t="str">
        <f>IFERROR(__xludf.DUMMYFUNCTION("""COMPUTED_VALUE"""),"Psychiatry and Mental Health Department, Hospital Miri")</f>
        <v>Psychiatry and Mental Health Department, Hospital Miri</v>
      </c>
      <c r="B163" s="3" t="str">
        <f>LOOKUP(A163,'Raw review dataset'!B:B,'Raw review dataset'!D:D)</f>
        <v>Penang</v>
      </c>
      <c r="C163" s="3">
        <f>COUNTIF('Raw review dataset'!B163:B2098,A163)</f>
        <v>1</v>
      </c>
    </row>
    <row r="164">
      <c r="A164" s="3" t="str">
        <f>IFERROR(__xludf.DUMMYFUNCTION("""COMPUTED_VALUE"""),"Mental Health Association of Sarawak (Kuching Office)")</f>
        <v>Mental Health Association of Sarawak (Kuching Office)</v>
      </c>
      <c r="B164" s="3" t="str">
        <f>LOOKUP(A164,'Raw review dataset'!B:B,'Raw review dataset'!D:D)</f>
        <v>Selangor</v>
      </c>
      <c r="C164" s="3">
        <f>COUNTIF('Raw review dataset'!B164:B2098,A164)</f>
        <v>2</v>
      </c>
    </row>
    <row r="165">
      <c r="A165" s="3" t="str">
        <f>IFERROR(__xludf.DUMMYFUNCTION("""COMPUTED_VALUE"""),"Dr Kelvin Lau 刘会建心理精神专科诊所")</f>
        <v>Dr Kelvin Lau 刘会建心理精神专科诊所</v>
      </c>
      <c r="B165" s="3" t="str">
        <f>LOOKUP(A165,'Raw review dataset'!B:B,'Raw review dataset'!D:D)</f>
        <v>Johor</v>
      </c>
      <c r="C165" s="3">
        <f>COUNTIF('Raw review dataset'!B165:B2098,A165)</f>
        <v>1</v>
      </c>
    </row>
    <row r="166">
      <c r="A166" s="3" t="str">
        <f>IFERROR(__xludf.DUMMYFUNCTION("""COMPUTED_VALUE"""),"Eddy Su Specialist Clinic 蘇熙善心理精神專科診所")</f>
        <v>Eddy Su Specialist Clinic 蘇熙善心理精神專科診所</v>
      </c>
      <c r="B166" s="3" t="str">
        <f>LOOKUP(A166,'Raw review dataset'!B:B,'Raw review dataset'!D:D)</f>
        <v>Perak</v>
      </c>
      <c r="C166" s="3">
        <f>COUNTIF('Raw review dataset'!B166:B2098,A166)</f>
        <v>1</v>
      </c>
    </row>
    <row r="167">
      <c r="A167" s="3" t="str">
        <f>IFERROR(__xludf.DUMMYFUNCTION("""COMPUTED_VALUE"""),"Klinik Dominic Songan")</f>
        <v>Klinik Dominic Songan</v>
      </c>
      <c r="B167" s="3" t="str">
        <f>LOOKUP(A167,'Raw review dataset'!B:B,'Raw review dataset'!D:D)</f>
        <v>Perak</v>
      </c>
      <c r="C167" s="3">
        <f>COUNTIF('Raw review dataset'!B167:B2098,A167)</f>
        <v>5</v>
      </c>
    </row>
    <row r="168">
      <c r="A168" s="3" t="str">
        <f>IFERROR(__xludf.DUMMYFUNCTION("""COMPUTED_VALUE"""),"New Health Counseling Kuching")</f>
        <v>New Health Counseling Kuching</v>
      </c>
      <c r="B168" s="3" t="str">
        <f>LOOKUP(A168,'Raw review dataset'!B:B,'Raw review dataset'!D:D)</f>
        <v>Selangor</v>
      </c>
      <c r="C168" s="3">
        <f>COUNTIF('Raw review dataset'!B168:B2098,A168)</f>
        <v>1</v>
      </c>
    </row>
    <row r="169">
      <c r="A169" s="3" t="str">
        <f>IFERROR(__xludf.DUMMYFUNCTION("""COMPUTED_VALUE"""),"Dr. Albert Wong Sii Hieng")</f>
        <v>Dr. Albert Wong Sii Hieng</v>
      </c>
      <c r="B169" s="3" t="str">
        <f>LOOKUP(A169,'Raw review dataset'!B:B,'Raw review dataset'!D:D)</f>
        <v>Johor</v>
      </c>
      <c r="C169" s="3">
        <f>COUNTIF('Raw review dataset'!B169:B2098,A169)</f>
        <v>1</v>
      </c>
    </row>
    <row r="170">
      <c r="A170" s="3" t="str">
        <f>IFERROR(__xludf.DUMMYFUNCTION("""COMPUTED_VALUE"""),"Columbia Asia Hospital - Miri")</f>
        <v>Columbia Asia Hospital - Miri</v>
      </c>
      <c r="B170" s="3" t="str">
        <f>LOOKUP(A170,'Raw review dataset'!B:B,'Raw review dataset'!D:D)</f>
        <v>Johor</v>
      </c>
      <c r="C170" s="3">
        <f>COUNTIF('Raw review dataset'!B170:B2098,A170)</f>
        <v>5</v>
      </c>
    </row>
    <row r="171">
      <c r="A171" s="3" t="str">
        <f>IFERROR(__xludf.DUMMYFUNCTION("""COMPUTED_VALUE"""),"Timberland Medical Centre")</f>
        <v>Timberland Medical Centre</v>
      </c>
      <c r="B171" s="3" t="str">
        <f>LOOKUP(A171,'Raw review dataset'!B:B,'Raw review dataset'!D:D)</f>
        <v>Penang</v>
      </c>
      <c r="C171" s="3">
        <f>COUNTIF('Raw review dataset'!B171:B2098,A171)</f>
        <v>5</v>
      </c>
    </row>
    <row r="172">
      <c r="A172" s="3" t="str">
        <f>IFERROR(__xludf.DUMMYFUNCTION("""COMPUTED_VALUE"""),"Blok Klinik Pakar, Hospital Umum Sarawak")</f>
        <v>Blok Klinik Pakar, Hospital Umum Sarawak</v>
      </c>
      <c r="B172" s="3" t="str">
        <f>LOOKUP(A172,'Raw review dataset'!B:B,'Raw review dataset'!D:D)</f>
        <v>Johor</v>
      </c>
      <c r="C172" s="3">
        <f>COUNTIF('Raw review dataset'!B172:B2098,A172)</f>
        <v>1</v>
      </c>
    </row>
    <row r="173">
      <c r="A173" s="3" t="str">
        <f>IFERROR(__xludf.DUMMYFUNCTION("""COMPUTED_VALUE"""),"T.Y. Wee Specialist Clinics for Children")</f>
        <v>T.Y. Wee Specialist Clinics for Children</v>
      </c>
      <c r="B173" s="3" t="str">
        <f>LOOKUP(A173,'Raw review dataset'!B:B,'Raw review dataset'!D:D)</f>
        <v>Penang</v>
      </c>
      <c r="C173" s="3">
        <f>COUNTIF('Raw review dataset'!B173:B2098,A173)</f>
        <v>5</v>
      </c>
    </row>
    <row r="174">
      <c r="A174" s="3" t="str">
        <f>IFERROR(__xludf.DUMMYFUNCTION("""COMPUTED_VALUE"""),"Siburan Clinic (Dr. Chai Chiun Pheng)")</f>
        <v>Siburan Clinic (Dr. Chai Chiun Pheng)</v>
      </c>
      <c r="B174" s="3" t="str">
        <f>LOOKUP(A174,'Raw review dataset'!B:B,'Raw review dataset'!D:D)</f>
        <v>Penang</v>
      </c>
      <c r="C174" s="3">
        <f>COUNTIF('Raw review dataset'!B174:B2098,A174)</f>
        <v>1</v>
      </c>
    </row>
    <row r="175">
      <c r="A175" s="3" t="str">
        <f>IFERROR(__xludf.DUMMYFUNCTION("""COMPUTED_VALUE"""),"Hospital Umum Sarawak")</f>
        <v>Hospital Umum Sarawak</v>
      </c>
      <c r="B175" s="3" t="str">
        <f>LOOKUP(A175,'Raw review dataset'!B:B,'Raw review dataset'!D:D)</f>
        <v>Perak</v>
      </c>
      <c r="C175" s="3">
        <f>COUNTIF('Raw review dataset'!B175:B2098,A175)</f>
        <v>5</v>
      </c>
    </row>
    <row r="176">
      <c r="A176" s="3" t="str">
        <f>IFERROR(__xludf.DUMMYFUNCTION("""COMPUTED_VALUE"""),"Borneo Medical Centre")</f>
        <v>Borneo Medical Centre</v>
      </c>
      <c r="B176" s="3" t="str">
        <f>LOOKUP(A176,'Raw review dataset'!B:B,'Raw review dataset'!D:D)</f>
        <v>Johor</v>
      </c>
      <c r="C176" s="3">
        <f>COUNTIF('Raw review dataset'!B176:B2098,A176)</f>
        <v>5</v>
      </c>
    </row>
    <row r="177">
      <c r="A177" s="3" t="str">
        <f>IFERROR(__xludf.DUMMYFUNCTION("""COMPUTED_VALUE"""),"KPJ Kuching Specialist Hospital")</f>
        <v>KPJ Kuching Specialist Hospital</v>
      </c>
      <c r="B177" s="3" t="str">
        <f>LOOKUP(A177,'Raw review dataset'!B:B,'Raw review dataset'!D:D)</f>
        <v>Selangor</v>
      </c>
      <c r="C177" s="3">
        <f>COUNTIF('Raw review dataset'!B177:B2098,A177)</f>
        <v>5</v>
      </c>
    </row>
    <row r="178">
      <c r="A178" s="3" t="str">
        <f>IFERROR(__xludf.DUMMYFUNCTION("""COMPUTED_VALUE"""),"Petra Jaya Health Clinic")</f>
        <v>Petra Jaya Health Clinic</v>
      </c>
      <c r="B178" s="3" t="str">
        <f>LOOKUP(A178,'Raw review dataset'!B:B,'Raw review dataset'!D:D)</f>
        <v>Selangor</v>
      </c>
      <c r="C178" s="3">
        <f>COUNTIF('Raw review dataset'!B178:B2098,A178)</f>
        <v>5</v>
      </c>
    </row>
    <row r="179">
      <c r="A179" s="3" t="str">
        <f>IFERROR(__xludf.DUMMYFUNCTION("""COMPUTED_VALUE"""),"Chong Specialist Clinic")</f>
        <v>Chong Specialist Clinic</v>
      </c>
      <c r="B179" s="3" t="str">
        <f>LOOKUP(A179,'Raw review dataset'!B:B,'Raw review dataset'!D:D)</f>
        <v>Johor</v>
      </c>
      <c r="C179" s="3">
        <f>COUNTIF('Raw review dataset'!B179:B2098,A179)</f>
        <v>4</v>
      </c>
    </row>
    <row r="180">
      <c r="A180" s="3" t="str">
        <f>IFERROR(__xludf.DUMMYFUNCTION("""COMPUTED_VALUE"""),"Goh Medical Specialist Clinic")</f>
        <v>Goh Medical Specialist Clinic</v>
      </c>
      <c r="B180" s="3" t="str">
        <f>LOOKUP(A180,'Raw review dataset'!B:B,'Raw review dataset'!D:D)</f>
        <v>Perak</v>
      </c>
      <c r="C180" s="3">
        <f>COUNTIF('Raw review dataset'!B180:B2098,A180)</f>
        <v>1</v>
      </c>
    </row>
    <row r="181">
      <c r="A181" s="3" t="str">
        <f>IFERROR(__xludf.DUMMYFUNCTION("""COMPUTED_VALUE"""),"Borneo Specialist Hospital")</f>
        <v>Borneo Specialist Hospital</v>
      </c>
      <c r="B181" s="3" t="str">
        <f>LOOKUP(A181,'Raw review dataset'!B:B,'Raw review dataset'!D:D)</f>
        <v>Johor</v>
      </c>
      <c r="C181" s="3">
        <f>COUNTIF('Raw review dataset'!B181:B2098,A181)</f>
        <v>1</v>
      </c>
    </row>
    <row r="182">
      <c r="A182" s="3" t="str">
        <f>IFERROR(__xludf.DUMMYFUNCTION("""COMPUTED_VALUE"""),"Columbia Asia Hospital - Bintulu")</f>
        <v>Columbia Asia Hospital - Bintulu</v>
      </c>
      <c r="B182" s="3" t="str">
        <f>LOOKUP(A182,'Raw review dataset'!B:B,'Raw review dataset'!D:D)</f>
        <v>Johor</v>
      </c>
      <c r="C182" s="3">
        <f>COUNTIF('Raw review dataset'!B182:B2098,A182)</f>
        <v>5</v>
      </c>
    </row>
    <row r="183">
      <c r="A183" s="3" t="str">
        <f>IFERROR(__xludf.DUMMYFUNCTION("""COMPUTED_VALUE"""),"TAN &amp; NG PSYCHIATRY CLINIC (IPOH BRANCH)")</f>
        <v>TAN &amp; NG PSYCHIATRY CLINIC (IPOH BRANCH)</v>
      </c>
      <c r="B183" s="3" t="str">
        <f>LOOKUP(A183,'Raw review dataset'!B:B,'Raw review dataset'!D:D)</f>
        <v>Penang</v>
      </c>
      <c r="C183" s="3">
        <f>COUNTIF('Raw review dataset'!B183:B2098,A183)</f>
        <v>8</v>
      </c>
    </row>
    <row r="184">
      <c r="A184" s="3" t="str">
        <f>IFERROR(__xludf.DUMMYFUNCTION("""COMPUTED_VALUE"""),"TAN &amp; NG Mental Health Specialist")</f>
        <v>TAN &amp; NG Mental Health Specialist</v>
      </c>
      <c r="B184" s="3" t="str">
        <f>LOOKUP(A184,'Raw review dataset'!B:B,'Raw review dataset'!D:D)</f>
        <v>Penang</v>
      </c>
      <c r="C184" s="3">
        <f>COUNTIF('Raw review dataset'!B184:B2098,A184)</f>
        <v>6</v>
      </c>
    </row>
    <row r="185">
      <c r="A185" s="3" t="str">
        <f>IFERROR(__xludf.DUMMYFUNCTION("""COMPUTED_VALUE"""),"Klinik Pakar Psikiatri")</f>
        <v>Klinik Pakar Psikiatri</v>
      </c>
      <c r="B185" s="3" t="str">
        <f>LOOKUP(A185,'Raw review dataset'!B:B,'Raw review dataset'!D:D)</f>
        <v>Kelantan</v>
      </c>
      <c r="C185" s="3">
        <f>COUNTIF('Raw review dataset'!B185:B2098,A185)</f>
        <v>2</v>
      </c>
    </row>
    <row r="186">
      <c r="A186" s="3" t="str">
        <f>IFERROR(__xludf.DUMMYFUNCTION("""COMPUTED_VALUE"""),"Psychiatry &amp; Mental Health Department")</f>
        <v>Psychiatry &amp; Mental Health Department</v>
      </c>
      <c r="B186" s="3" t="str">
        <f>LOOKUP(A186,'Raw review dataset'!B:B,'Raw review dataset'!D:D)</f>
        <v>Penang</v>
      </c>
      <c r="C186" s="3">
        <f>COUNTIF('Raw review dataset'!B186:B2098,A186)</f>
        <v>1</v>
      </c>
    </row>
    <row r="187">
      <c r="A187" s="3" t="str">
        <f>IFERROR(__xludf.DUMMYFUNCTION("""COMPUTED_VALUE"""),"WMC Psychotherapy Centre")</f>
        <v>WMC Psychotherapy Centre</v>
      </c>
      <c r="B187" s="3" t="str">
        <f>LOOKUP(A187,'Raw review dataset'!B:B,'Raw review dataset'!D:D)</f>
        <v>Penang</v>
      </c>
      <c r="C187" s="3">
        <f>COUNTIF('Raw review dataset'!B187:B2098,A187)</f>
        <v>2</v>
      </c>
    </row>
    <row r="188">
      <c r="A188" s="3" t="str">
        <f>IFERROR(__xludf.DUMMYFUNCTION("""COMPUTED_VALUE"""),"Hospital Wad Psikiatri | Pesakit Jiwa | Call Us")</f>
        <v>Hospital Wad Psikiatri | Pesakit Jiwa | Call Us</v>
      </c>
      <c r="B188" s="3" t="str">
        <f>LOOKUP(A188,'Raw review dataset'!B:B,'Raw review dataset'!D:D)</f>
        <v>Perak</v>
      </c>
      <c r="C188" s="3">
        <f>COUNTIF('Raw review dataset'!B188:B2098,A188)</f>
        <v>4</v>
      </c>
    </row>
    <row r="189">
      <c r="A189" s="3" t="str">
        <f>IFERROR(__xludf.DUMMYFUNCTION("""COMPUTED_VALUE"""),"Cheah &amp; Lim Medical Associates Sdn. Bhd.")</f>
        <v>Cheah &amp; Lim Medical Associates Sdn. Bhd.</v>
      </c>
      <c r="B189" s="3" t="str">
        <f>LOOKUP(A189,'Raw review dataset'!B:B,'Raw review dataset'!D:D)</f>
        <v>Johor</v>
      </c>
      <c r="C189" s="3">
        <f>COUNTIF('Raw review dataset'!B189:B2098,A189)</f>
        <v>2</v>
      </c>
    </row>
    <row r="190">
      <c r="A190" s="3" t="str">
        <f>IFERROR(__xludf.DUMMYFUNCTION("""COMPUTED_VALUE"""),"KPJ Ipoh Specialist Hospital")</f>
        <v>KPJ Ipoh Specialist Hospital</v>
      </c>
      <c r="B190" s="3" t="str">
        <f>LOOKUP(A190,'Raw review dataset'!B:B,'Raw review dataset'!D:D)</f>
        <v>Selangor</v>
      </c>
      <c r="C190" s="3">
        <f>COUNTIF('Raw review dataset'!B190:B2098,A190)</f>
        <v>5</v>
      </c>
    </row>
    <row r="191">
      <c r="A191" s="3" t="str">
        <f>IFERROR(__xludf.DUMMYFUNCTION("""COMPUTED_VALUE"""),"Clinic B.S. Yeoh")</f>
        <v>Clinic B.S. Yeoh</v>
      </c>
      <c r="B191" s="3" t="str">
        <f>LOOKUP(A191,'Raw review dataset'!B:B,'Raw review dataset'!D:D)</f>
        <v>Johor</v>
      </c>
      <c r="C191" s="3">
        <f>COUNTIF('Raw review dataset'!B191:B2098,A191)</f>
        <v>1</v>
      </c>
    </row>
    <row r="192">
      <c r="A192" s="3" t="str">
        <f>IFERROR(__xludf.DUMMYFUNCTION("""COMPUTED_VALUE"""),"Klinik Pakar Perubatan Tan")</f>
        <v>Klinik Pakar Perubatan Tan</v>
      </c>
      <c r="B192" s="3" t="str">
        <f>LOOKUP(A192,'Raw review dataset'!B:B,'Raw review dataset'!D:D)</f>
        <v>Kelantan</v>
      </c>
      <c r="C192" s="3">
        <f>COUNTIF('Raw review dataset'!B192:B2098,A192)</f>
        <v>4</v>
      </c>
    </row>
    <row r="193">
      <c r="A193" s="3" t="str">
        <f>IFERROR(__xludf.DUMMYFUNCTION("""COMPUTED_VALUE"""),"Klinik K L Tan")</f>
        <v>Klinik K L Tan</v>
      </c>
      <c r="B193" s="3" t="str">
        <f>LOOKUP(A193,'Raw review dataset'!B:B,'Raw review dataset'!D:D)</f>
        <v>Perak</v>
      </c>
      <c r="C193" s="3">
        <f>COUNTIF('Raw review dataset'!B193:B2098,A193)</f>
        <v>3</v>
      </c>
    </row>
    <row r="194">
      <c r="A194" s="3" t="str">
        <f>IFERROR(__xludf.DUMMYFUNCTION("""COMPUTED_VALUE"""),"Klinik Pergigian Ipoh Jaya")</f>
        <v>Klinik Pergigian Ipoh Jaya</v>
      </c>
      <c r="B194" s="3" t="str">
        <f>LOOKUP(A194,'Raw review dataset'!B:B,'Raw review dataset'!D:D)</f>
        <v>Kelantan</v>
      </c>
      <c r="C194" s="3">
        <f>COUNTIF('Raw review dataset'!B194:B2098,A194)</f>
        <v>5</v>
      </c>
    </row>
    <row r="195">
      <c r="A195" s="3" t="str">
        <f>IFERROR(__xludf.DUMMYFUNCTION("""COMPUTED_VALUE"""),"Perak Community Specialist Hospital")</f>
        <v>Perak Community Specialist Hospital</v>
      </c>
      <c r="B195" s="3" t="str">
        <f>LOOKUP(A195,'Raw review dataset'!B:B,'Raw review dataset'!D:D)</f>
        <v>Selangor</v>
      </c>
      <c r="C195" s="3">
        <f>COUNTIF('Raw review dataset'!B195:B2098,A195)</f>
        <v>5</v>
      </c>
    </row>
    <row r="196">
      <c r="A196" s="3" t="str">
        <f>IFERROR(__xludf.DUMMYFUNCTION("""COMPUTED_VALUE"""),"Perak Society for the Promotion of Mental Health")</f>
        <v>Perak Society for the Promotion of Mental Health</v>
      </c>
      <c r="B196" s="3" t="str">
        <f>LOOKUP(A196,'Raw review dataset'!B:B,'Raw review dataset'!D:D)</f>
        <v>Selangor</v>
      </c>
      <c r="C196" s="3">
        <f>COUNTIF('Raw review dataset'!B196:B2098,A196)</f>
        <v>2</v>
      </c>
    </row>
    <row r="197">
      <c r="A197" s="3" t="str">
        <f>IFERROR(__xludf.DUMMYFUNCTION("""COMPUTED_VALUE"""),"FITRAH NURSING CARE")</f>
        <v>FITRAH NURSING CARE</v>
      </c>
      <c r="B197" s="3" t="str">
        <f>LOOKUP(A197,'Raw review dataset'!B:B,'Raw review dataset'!D:D)</f>
        <v>Perak</v>
      </c>
      <c r="C197" s="3">
        <f>COUNTIF('Raw review dataset'!B197:B2098,A197)</f>
        <v>2</v>
      </c>
    </row>
    <row r="198">
      <c r="A198" s="3" t="str">
        <f>IFERROR(__xludf.DUMMYFUNCTION("""COMPUTED_VALUE"""),"Wong Medical Centre")</f>
        <v>Wong Medical Centre</v>
      </c>
      <c r="B198" s="3" t="str">
        <f>LOOKUP(A198,'Raw review dataset'!B:B,'Raw review dataset'!D:D)</f>
        <v>Penang</v>
      </c>
      <c r="C198" s="3">
        <f>COUNTIF('Raw review dataset'!B198:B2098,A198)</f>
        <v>5</v>
      </c>
    </row>
    <row r="199">
      <c r="A199" s="3" t="str">
        <f>IFERROR(__xludf.DUMMYFUNCTION("""COMPUTED_VALUE"""),"Hospital Fatimah")</f>
        <v>Hospital Fatimah</v>
      </c>
      <c r="B199" s="3" t="str">
        <f>LOOKUP(A199,'Raw review dataset'!B:B,'Raw review dataset'!D:D)</f>
        <v>Perak</v>
      </c>
      <c r="C199" s="3">
        <f>COUNTIF('Raw review dataset'!B199:B2098,A199)</f>
        <v>5</v>
      </c>
    </row>
    <row r="200">
      <c r="A200" s="3" t="str">
        <f>IFERROR(__xludf.DUMMYFUNCTION("""COMPUTED_VALUE"""),"Dr. Shan Paediatrics &amp; Child health clinic")</f>
        <v>Dr. Shan Paediatrics &amp; Child health clinic</v>
      </c>
      <c r="B200" s="3" t="str">
        <f>LOOKUP(A200,'Raw review dataset'!B:B,'Raw review dataset'!D:D)</f>
        <v>Perak</v>
      </c>
      <c r="C200" s="3">
        <f>COUNTIF('Raw review dataset'!B200:B2098,A200)</f>
        <v>5</v>
      </c>
    </row>
    <row r="201">
      <c r="A201" s="3" t="str">
        <f>IFERROR(__xludf.DUMMYFUNCTION("""COMPUTED_VALUE"""),"Dr. Saw Khay Chee")</f>
        <v>Dr. Saw Khay Chee</v>
      </c>
      <c r="B201" s="3" t="str">
        <f>LOOKUP(A201,'Raw review dataset'!B:B,'Raw review dataset'!D:D)</f>
        <v>Johor</v>
      </c>
      <c r="C201" s="3">
        <f>COUNTIF('Raw review dataset'!B201:B2098,A201)</f>
        <v>2</v>
      </c>
    </row>
    <row r="202">
      <c r="A202" s="3" t="str">
        <f>IFERROR(__xludf.DUMMYFUNCTION("""COMPUTED_VALUE"""),"Pantai Hospital Ipoh")</f>
        <v>Pantai Hospital Ipoh</v>
      </c>
      <c r="B202" s="3" t="str">
        <f>LOOKUP(A202,'Raw review dataset'!B:B,'Raw review dataset'!D:D)</f>
        <v>Selangor</v>
      </c>
      <c r="C202" s="3">
        <f>COUNTIF('Raw review dataset'!B202:B2098,A202)</f>
        <v>5</v>
      </c>
    </row>
    <row r="203">
      <c r="A203" s="3" t="str">
        <f>IFERROR(__xludf.DUMMYFUNCTION("""COMPUTED_VALUE"""),"Pusat Jagaan Maju Jaya (PJMJ)")</f>
        <v>Pusat Jagaan Maju Jaya (PJMJ)</v>
      </c>
      <c r="B203" s="3" t="str">
        <f>LOOKUP(A203,'Raw review dataset'!B:B,'Raw review dataset'!D:D)</f>
        <v>Penang</v>
      </c>
      <c r="C203" s="3">
        <f>COUNTIF('Raw review dataset'!B203:B2098,A203)</f>
        <v>1</v>
      </c>
    </row>
    <row r="204">
      <c r="A204" s="3" t="str">
        <f>IFERROR(__xludf.DUMMYFUNCTION("""COMPUTED_VALUE"""),"Dr. Tan Wei Ming")</f>
        <v>Dr. Tan Wei Ming</v>
      </c>
      <c r="B204" s="3" t="str">
        <f>LOOKUP(A204,'Raw review dataset'!B:B,'Raw review dataset'!D:D)</f>
        <v>Perak</v>
      </c>
      <c r="C204" s="3">
        <f>COUNTIF('Raw review dataset'!B204:B2098,A204)</f>
        <v>1</v>
      </c>
    </row>
    <row r="205">
      <c r="A205" s="3" t="str">
        <f>IFERROR(__xludf.DUMMYFUNCTION("""COMPUTED_VALUE"""),"Dr. Selvan a/l Nallayan")</f>
        <v>Dr. Selvan a/l Nallayan</v>
      </c>
      <c r="B205" s="3" t="str">
        <f>LOOKUP(A205,'Raw review dataset'!B:B,'Raw review dataset'!D:D)</f>
        <v>Perak</v>
      </c>
      <c r="C205" s="3">
        <f>COUNTIF('Raw review dataset'!B205:B2098,A205)</f>
        <v>2</v>
      </c>
    </row>
    <row r="206">
      <c r="A206" s="3" t="str">
        <f>IFERROR(__xludf.DUMMYFUNCTION("""COMPUTED_VALUE"""),"Klinik Pakar Kulit Ratti")</f>
        <v>Klinik Pakar Kulit Ratti</v>
      </c>
      <c r="B206" s="3" t="str">
        <f>LOOKUP(A206,'Raw review dataset'!B:B,'Raw review dataset'!D:D)</f>
        <v>Kelantan</v>
      </c>
      <c r="C206" s="3">
        <f>COUNTIF('Raw review dataset'!B206:B2098,A206)</f>
        <v>3</v>
      </c>
    </row>
    <row r="207">
      <c r="A207" s="3" t="str">
        <f>IFERROR(__xludf.DUMMYFUNCTION("""COMPUTED_VALUE"""),"Simee Health Clinic")</f>
        <v>Simee Health Clinic</v>
      </c>
      <c r="B207" s="3" t="str">
        <f>LOOKUP(A207,'Raw review dataset'!B:B,'Raw review dataset'!D:D)</f>
        <v>Penang</v>
      </c>
      <c r="C207" s="3">
        <f>COUNTIF('Raw review dataset'!B207:B2098,A207)</f>
        <v>5</v>
      </c>
    </row>
    <row r="208">
      <c r="A208" s="3" t="str">
        <f>IFERROR(__xludf.DUMMYFUNCTION("""COMPUTED_VALUE"""),"klinik kasih ipoh")</f>
        <v>klinik kasih ipoh</v>
      </c>
      <c r="B208" s="3" t="str">
        <f>LOOKUP(A208,'Raw review dataset'!B:B,'Raw review dataset'!D:D)</f>
        <v>Perak</v>
      </c>
      <c r="C208" s="3">
        <f>COUNTIF('Raw review dataset'!B208:B2098,A208)</f>
        <v>4</v>
      </c>
    </row>
    <row r="209">
      <c r="A209" s="3" t="str">
        <f>IFERROR(__xludf.DUMMYFUNCTION("""COMPUTED_VALUE"""),"V S Loo Surgical Clinic Sdn Bhd")</f>
        <v>V S Loo Surgical Clinic Sdn Bhd</v>
      </c>
      <c r="B209" s="3" t="str">
        <f>LOOKUP(A209,'Raw review dataset'!B:B,'Raw review dataset'!D:D)</f>
        <v>Penang</v>
      </c>
      <c r="C209" s="3">
        <f>COUNTIF('Raw review dataset'!B209:B2098,A209)</f>
        <v>5</v>
      </c>
    </row>
    <row r="210">
      <c r="A210" s="3" t="str">
        <f>IFERROR(__xludf.DUMMYFUNCTION("""COMPUTED_VALUE"""),"Kompleks Psikiatri &amp; Kesihatan Mental HSNZ")</f>
        <v>Kompleks Psikiatri &amp; Kesihatan Mental HSNZ</v>
      </c>
      <c r="B210" s="3" t="str">
        <f>LOOKUP(A210,'Raw review dataset'!B:B,'Raw review dataset'!D:D)</f>
        <v>Selangor</v>
      </c>
      <c r="C210" s="3">
        <f>COUNTIF('Raw review dataset'!B210:B2098,A210)</f>
        <v>2</v>
      </c>
    </row>
    <row r="211">
      <c r="A211" s="3" t="str">
        <f>IFERROR(__xludf.DUMMYFUNCTION("""COMPUTED_VALUE"""),"Klinik Pakar Hashim")</f>
        <v>Klinik Pakar Hashim</v>
      </c>
      <c r="B211" s="3" t="str">
        <f>LOOKUP(A211,'Raw review dataset'!B:B,'Raw review dataset'!D:D)</f>
        <v>Kelantan</v>
      </c>
      <c r="C211" s="3">
        <f>COUNTIF('Raw review dataset'!B211:B2098,A211)</f>
        <v>2</v>
      </c>
    </row>
    <row r="212">
      <c r="A212" s="3" t="str">
        <f>IFERROR(__xludf.DUMMYFUNCTION("""COMPUTED_VALUE"""),"Klinik Iddrus")</f>
        <v>Klinik Iddrus</v>
      </c>
      <c r="B212" s="3" t="str">
        <f>LOOKUP(A212,'Raw review dataset'!B:B,'Raw review dataset'!D:D)</f>
        <v>Perak</v>
      </c>
      <c r="C212" s="3">
        <f>COUNTIF('Raw review dataset'!B212:B2098,A212)</f>
        <v>1</v>
      </c>
    </row>
    <row r="213">
      <c r="A213" s="3" t="str">
        <f>IFERROR(__xludf.DUMMYFUNCTION("""COMPUTED_VALUE"""),"KMI Kuala Terengganu Medical Centre")</f>
        <v>KMI Kuala Terengganu Medical Centre</v>
      </c>
      <c r="B213" s="3" t="str">
        <f>LOOKUP(A213,'Raw review dataset'!B:B,'Raw review dataset'!D:D)</f>
        <v>Selangor</v>
      </c>
      <c r="C213" s="3">
        <f>COUNTIF('Raw review dataset'!B213:B2098,A213)</f>
        <v>5</v>
      </c>
    </row>
    <row r="214">
      <c r="A214" s="3" t="str">
        <f>IFERROR(__xludf.DUMMYFUNCTION("""COMPUTED_VALUE"""),"SALAM Specialist Hospital Kuala Terengganu")</f>
        <v>SALAM Specialist Hospital Kuala Terengganu</v>
      </c>
      <c r="B214" s="3" t="str">
        <f>LOOKUP(A214,'Raw review dataset'!B:B,'Raw review dataset'!D:D)</f>
        <v>Penang</v>
      </c>
      <c r="C214" s="3">
        <f>COUNTIF('Raw review dataset'!B214:B2098,A214)</f>
        <v>5</v>
      </c>
    </row>
    <row r="215">
      <c r="A215" s="3" t="str">
        <f>IFERROR(__xludf.DUMMYFUNCTION("""COMPUTED_VALUE"""),"UniSZA Medical Specialist Clinic")</f>
        <v>UniSZA Medical Specialist Clinic</v>
      </c>
      <c r="B215" s="3" t="str">
        <f>LOOKUP(A215,'Raw review dataset'!B:B,'Raw review dataset'!D:D)</f>
        <v>Penang</v>
      </c>
      <c r="C215" s="3">
        <f>COUNTIF('Raw review dataset'!B215:B2098,A215)</f>
        <v>1</v>
      </c>
    </row>
    <row r="216">
      <c r="A216" s="3" t="str">
        <f>IFERROR(__xludf.DUMMYFUNCTION("""COMPUTED_VALUE"""),"Sultanah Nur Zahirah Hospital, Kuala Terengganu")</f>
        <v>Sultanah Nur Zahirah Hospital, Kuala Terengganu</v>
      </c>
      <c r="B216" s="3" t="str">
        <f>LOOKUP(A216,'Raw review dataset'!B:B,'Raw review dataset'!D:D)</f>
        <v>Penang</v>
      </c>
      <c r="C216" s="3">
        <f>COUNTIF('Raw review dataset'!B216:B2098,A216)</f>
        <v>5</v>
      </c>
    </row>
    <row r="217">
      <c r="A217" s="3" t="str">
        <f>IFERROR(__xludf.DUMMYFUNCTION("""COMPUTED_VALUE"""),"Hospital Pengajar UniSZA")</f>
        <v>Hospital Pengajar UniSZA</v>
      </c>
      <c r="B217" s="3" t="str">
        <f>LOOKUP(A217,'Raw review dataset'!B:B,'Raw review dataset'!D:D)</f>
        <v>Perak</v>
      </c>
      <c r="C217" s="3">
        <f>COUNTIF('Raw review dataset'!B217:B2098,A217)</f>
        <v>3</v>
      </c>
    </row>
    <row r="218">
      <c r="A218" s="3" t="str">
        <f>IFERROR(__xludf.DUMMYFUNCTION("""COMPUTED_VALUE"""),"KLINIK SARAF DR FADZLAN AL-ASHIRIN")</f>
        <v>KLINIK SARAF DR FADZLAN AL-ASHIRIN</v>
      </c>
      <c r="B218" s="3" t="str">
        <f>LOOKUP(A218,'Raw review dataset'!B:B,'Raw review dataset'!D:D)</f>
        <v>Kelantan</v>
      </c>
      <c r="C218" s="3">
        <f>COUNTIF('Raw review dataset'!B218:B2098,A218)</f>
        <v>1</v>
      </c>
    </row>
    <row r="219">
      <c r="A219" s="3" t="str">
        <f>IFERROR(__xludf.DUMMYFUNCTION("""COMPUTED_VALUE"""),"Dr Tan Psychiatry Clinic (心理精神科）")</f>
        <v>Dr Tan Psychiatry Clinic (心理精神科）</v>
      </c>
      <c r="B219" s="3" t="str">
        <f>LOOKUP(A219,'Raw review dataset'!B:B,'Raw review dataset'!D:D)</f>
        <v>Johor</v>
      </c>
      <c r="C219" s="3">
        <f>COUNTIF('Raw review dataset'!B219:B2098,A219)</f>
        <v>2</v>
      </c>
    </row>
    <row r="220">
      <c r="A220" s="3" t="str">
        <f>IFERROR(__xludf.DUMMYFUNCTION("""COMPUTED_VALUE"""),"Klinik Kumpulan Muslimah")</f>
        <v>Klinik Kumpulan Muslimah</v>
      </c>
      <c r="B220" s="3" t="str">
        <f>LOOKUP(A220,'Raw review dataset'!B:B,'Raw review dataset'!D:D)</f>
        <v>Perak</v>
      </c>
      <c r="C220" s="3">
        <f>COUNTIF('Raw review dataset'!B220:B2098,A220)</f>
        <v>1</v>
      </c>
    </row>
    <row r="221">
      <c r="A221" s="3" t="str">
        <f>IFERROR(__xludf.DUMMYFUNCTION("""COMPUTED_VALUE"""),"Nam Hoe Medical Hall")</f>
        <v>Nam Hoe Medical Hall</v>
      </c>
      <c r="B221" s="3" t="str">
        <f>LOOKUP(A221,'Raw review dataset'!B:B,'Raw review dataset'!D:D)</f>
        <v>Selangor</v>
      </c>
      <c r="C221" s="3">
        <f>COUNTIF('Raw review dataset'!B221:B2098,A221)</f>
        <v>1</v>
      </c>
    </row>
    <row r="222">
      <c r="A222" s="3" t="str">
        <f>IFERROR(__xludf.DUMMYFUNCTION("""COMPUTED_VALUE"""),"Klinik Nuraeen")</f>
        <v>Klinik Nuraeen</v>
      </c>
      <c r="B222" s="3" t="str">
        <f>LOOKUP(A222,'Raw review dataset'!B:B,'Raw review dataset'!D:D)</f>
        <v>Kelantan</v>
      </c>
      <c r="C222" s="3">
        <f>COUNTIF('Raw review dataset'!B222:B2098,A222)</f>
        <v>5</v>
      </c>
    </row>
    <row r="223">
      <c r="A223" s="3" t="str">
        <f>IFERROR(__xludf.DUMMYFUNCTION("""COMPUTED_VALUE"""),"Pusat Perubatan Intan Sdn. Bhd.")</f>
        <v>Pusat Perubatan Intan Sdn. Bhd.</v>
      </c>
      <c r="B223" s="3" t="str">
        <f>LOOKUP(A223,'Raw review dataset'!B:B,'Raw review dataset'!D:D)</f>
        <v>Penang</v>
      </c>
      <c r="C223" s="3">
        <f>COUNTIF('Raw review dataset'!B223:B2098,A223)</f>
        <v>5</v>
      </c>
    </row>
    <row r="224">
      <c r="A224" s="3" t="str">
        <f>IFERROR(__xludf.DUMMYFUNCTION("""COMPUTED_VALUE"""),"Setiu Hospital")</f>
        <v>Setiu Hospital</v>
      </c>
      <c r="B224" s="3" t="str">
        <f>LOOKUP(A224,'Raw review dataset'!B:B,'Raw review dataset'!D:D)</f>
        <v>Penang</v>
      </c>
      <c r="C224" s="3">
        <f>COUNTIF('Raw review dataset'!B224:B2098,A224)</f>
        <v>5</v>
      </c>
    </row>
    <row r="225">
      <c r="A225" s="3" t="str">
        <f>IFERROR(__xludf.DUMMYFUNCTION("""COMPUTED_VALUE"""),"Klinik Kelulut Dr Fadzlan Al Ashirin")</f>
        <v>Klinik Kelulut Dr Fadzlan Al Ashirin</v>
      </c>
      <c r="B225" s="3" t="str">
        <f>LOOKUP(A225,'Raw review dataset'!B:B,'Raw review dataset'!D:D)</f>
        <v>Perak</v>
      </c>
      <c r="C225" s="3">
        <f>COUNTIF('Raw review dataset'!B225:B2098,A225)</f>
        <v>3</v>
      </c>
    </row>
    <row r="226">
      <c r="A226" s="3" t="str">
        <f>IFERROR(__xludf.DUMMYFUNCTION("""COMPUTED_VALUE"""),"Hulu Terengganu Hospital")</f>
        <v>Hulu Terengganu Hospital</v>
      </c>
      <c r="B226" s="3" t="str">
        <f>LOOKUP(A226,'Raw review dataset'!B:B,'Raw review dataset'!D:D)</f>
        <v>Perak</v>
      </c>
      <c r="C226" s="3">
        <f>COUNTIF('Raw review dataset'!B226:B2098,A226)</f>
        <v>5</v>
      </c>
    </row>
    <row r="227">
      <c r="A227" s="3" t="str">
        <f>IFERROR(__xludf.DUMMYFUNCTION("""COMPUTED_VALUE"""),"Besut Hospital")</f>
        <v>Besut Hospital</v>
      </c>
      <c r="B227" s="3" t="str">
        <f>LOOKUP(A227,'Raw review dataset'!B:B,'Raw review dataset'!D:D)</f>
        <v>Johor</v>
      </c>
      <c r="C227" s="3">
        <f>COUNTIF('Raw review dataset'!B227:B2098,A227)</f>
        <v>5</v>
      </c>
    </row>
    <row r="228">
      <c r="A228" s="3" t="str">
        <f>IFERROR(__xludf.DUMMYFUNCTION("""COMPUTED_VALUE"""),"Dungun Hospital")</f>
        <v>Dungun Hospital</v>
      </c>
      <c r="B228" s="3" t="str">
        <f>LOOKUP(A228,'Raw review dataset'!B:B,'Raw review dataset'!D:D)</f>
        <v>Perak</v>
      </c>
      <c r="C228" s="3">
        <f>COUNTIF('Raw review dataset'!B228:B2098,A228)</f>
        <v>5</v>
      </c>
    </row>
    <row r="229">
      <c r="A229" s="3" t="str">
        <f>IFERROR(__xludf.DUMMYFUNCTION("""COMPUTED_VALUE"""),"Kemaman Hospital")</f>
        <v>Kemaman Hospital</v>
      </c>
      <c r="B229" s="3" t="str">
        <f>LOOKUP(A229,'Raw review dataset'!B:B,'Raw review dataset'!D:D)</f>
        <v>Perak</v>
      </c>
      <c r="C229" s="3">
        <f>COUNTIF('Raw review dataset'!B229:B2098,A229)</f>
        <v>5</v>
      </c>
    </row>
    <row r="230">
      <c r="A230" s="3" t="str">
        <f>IFERROR(__xludf.DUMMYFUNCTION("""COMPUTED_VALUE"""),"Department of Mental Health Psikiatridan HRPZ II")</f>
        <v>Department of Mental Health Psikiatridan HRPZ II</v>
      </c>
      <c r="B230" s="3" t="str">
        <f>LOOKUP(A230,'Raw review dataset'!B:B,'Raw review dataset'!D:D)</f>
        <v>Johor</v>
      </c>
      <c r="C230" s="3">
        <f>COUNTIF('Raw review dataset'!B230:B2098,A230)</f>
        <v>6</v>
      </c>
    </row>
    <row r="231">
      <c r="A231" s="3" t="str">
        <f>IFERROR(__xludf.DUMMYFUNCTION("""COMPUTED_VALUE"""),"Klinik Insaf")</f>
        <v>Klinik Insaf</v>
      </c>
      <c r="B231" s="3" t="str">
        <f>LOOKUP(A231,'Raw review dataset'!B:B,'Raw review dataset'!D:D)</f>
        <v>Perak</v>
      </c>
      <c r="C231" s="3">
        <f>COUNTIF('Raw review dataset'!B231:B2098,A231)</f>
        <v>5</v>
      </c>
    </row>
    <row r="232">
      <c r="A232" s="3" t="str">
        <f>IFERROR(__xludf.DUMMYFUNCTION("""COMPUTED_VALUE"""),"Klinik Dr Nik")</f>
        <v>Klinik Dr Nik</v>
      </c>
      <c r="B232" s="3" t="str">
        <f>LOOKUP(A232,'Raw review dataset'!B:B,'Raw review dataset'!D:D)</f>
        <v>Perak</v>
      </c>
      <c r="C232" s="3">
        <f>COUNTIF('Raw review dataset'!B232:B2098,A232)</f>
        <v>3</v>
      </c>
    </row>
    <row r="233">
      <c r="A233" s="3" t="str">
        <f>IFERROR(__xludf.DUMMYFUNCTION("""COMPUTED_VALUE"""),"KPJ Perdana Specialist Hospital")</f>
        <v>KPJ Perdana Specialist Hospital</v>
      </c>
      <c r="B233" s="3" t="str">
        <f>LOOKUP(A233,'Raw review dataset'!B:B,'Raw review dataset'!D:D)</f>
        <v>Selangor</v>
      </c>
      <c r="C233" s="3">
        <f>COUNTIF('Raw review dataset'!B233:B2098,A233)</f>
        <v>5</v>
      </c>
    </row>
    <row r="234">
      <c r="A234" s="3" t="str">
        <f>IFERROR(__xludf.DUMMYFUNCTION("""COMPUTED_VALUE"""),"Dr. Wee Tiang Goh (M.B.B.S. (S'pore) M.R.C.P. (UK) F.R.C.P. (Edin) A.M. (M'sia), Klinik Wee")</f>
        <v>Dr. Wee Tiang Goh (M.B.B.S. (S'pore) M.R.C.P. (UK) F.R.C.P. (Edin) A.M. (M'sia), Klinik Wee</v>
      </c>
      <c r="B234" s="3" t="str">
        <f>LOOKUP(A234,'Raw review dataset'!B:B,'Raw review dataset'!D:D)</f>
        <v>Perak</v>
      </c>
      <c r="C234" s="3">
        <f>COUNTIF('Raw review dataset'!B234:B2098,A234)</f>
        <v>2</v>
      </c>
    </row>
    <row r="235">
      <c r="A235" s="3" t="str">
        <f>IFERROR(__xludf.DUMMYFUNCTION("""COMPUTED_VALUE"""),"Raja Perempuan Zainab II Hospital, Kota Bharu")</f>
        <v>Raja Perempuan Zainab II Hospital, Kota Bharu</v>
      </c>
      <c r="B235" s="3" t="str">
        <f>LOOKUP(A235,'Raw review dataset'!B:B,'Raw review dataset'!D:D)</f>
        <v>Penang</v>
      </c>
      <c r="C235" s="3">
        <f>COUNTIF('Raw review dataset'!B235:B2098,A235)</f>
        <v>5</v>
      </c>
    </row>
    <row r="236">
      <c r="A236" s="3" t="str">
        <f>IFERROR(__xludf.DUMMYFUNCTION("""COMPUTED_VALUE"""),"Hospital Kuala Krai")</f>
        <v>Hospital Kuala Krai</v>
      </c>
      <c r="B236" s="3" t="str">
        <f>LOOKUP(A236,'Raw review dataset'!B:B,'Raw review dataset'!D:D)</f>
        <v>Perak</v>
      </c>
      <c r="C236" s="3">
        <f>COUNTIF('Raw review dataset'!B236:B2098,A236)</f>
        <v>5</v>
      </c>
    </row>
    <row r="237">
      <c r="A237" s="3" t="str">
        <f>IFERROR(__xludf.DUMMYFUNCTION("""COMPUTED_VALUE"""),"Kota Bharu Medical Centre")</f>
        <v>Kota Bharu Medical Centre</v>
      </c>
      <c r="B237" s="3" t="str">
        <f>LOOKUP(A237,'Raw review dataset'!B:B,'Raw review dataset'!D:D)</f>
        <v>Selangor</v>
      </c>
      <c r="C237" s="3">
        <f>COUNTIF('Raw review dataset'!B237:B2098,A237)</f>
        <v>5</v>
      </c>
    </row>
    <row r="238">
      <c r="A238" s="3" t="str">
        <f>IFERROR(__xludf.DUMMYFUNCTION("""COMPUTED_VALUE"""),"Usains Tech Services Sdn. Bhd.")</f>
        <v>Usains Tech Services Sdn. Bhd.</v>
      </c>
      <c r="B238" s="3" t="str">
        <f>LOOKUP(A238,'Raw review dataset'!B:B,'Raw review dataset'!D:D)</f>
        <v>Penang</v>
      </c>
      <c r="C238" s="3">
        <f>COUNTIF('Raw review dataset'!B238:B2098,A238)</f>
        <v>2</v>
      </c>
    </row>
    <row r="239">
      <c r="A239" s="3" t="str">
        <f>IFERROR(__xludf.DUMMYFUNCTION("""COMPUTED_VALUE"""),"Hospital Universiti Sains Malaysia Kubang Kerian")</f>
        <v>Hospital Universiti Sains Malaysia Kubang Kerian</v>
      </c>
      <c r="B239" s="3" t="str">
        <f>LOOKUP(A239,'Raw review dataset'!B:B,'Raw review dataset'!D:D)</f>
        <v>Perak</v>
      </c>
      <c r="C239" s="3">
        <f>COUNTIF('Raw review dataset'!B239:B2098,A239)</f>
        <v>5</v>
      </c>
    </row>
    <row r="240">
      <c r="A240" s="3" t="str">
        <f>IFERROR(__xludf.DUMMYFUNCTION("""COMPUTED_VALUE"""),"Usains HUSM Executive Health Services Polyclinic &amp; Ward")</f>
        <v>Usains HUSM Executive Health Services Polyclinic &amp; Ward</v>
      </c>
      <c r="B240" s="3" t="str">
        <f>LOOKUP(A240,'Raw review dataset'!B:B,'Raw review dataset'!D:D)</f>
        <v>Penang</v>
      </c>
      <c r="C240" s="3">
        <f>COUNTIF('Raw review dataset'!B240:B2098,A240)</f>
        <v>5</v>
      </c>
    </row>
    <row r="241">
      <c r="A241" s="3" t="str">
        <f>IFERROR(__xludf.DUMMYFUNCTION("""COMPUTED_VALUE"""),"Tanah Merah Hospital")</f>
        <v>Tanah Merah Hospital</v>
      </c>
      <c r="B241" s="3" t="str">
        <f>LOOKUP(A241,'Raw review dataset'!B:B,'Raw review dataset'!D:D)</f>
        <v>Penang</v>
      </c>
      <c r="C241" s="3">
        <f>COUNTIF('Raw review dataset'!B241:B2098,A241)</f>
        <v>5</v>
      </c>
    </row>
    <row r="242">
      <c r="A242" s="3" t="str">
        <f>IFERROR(__xludf.DUMMYFUNCTION("""COMPUTED_VALUE"""),"Machang Hospital")</f>
        <v>Machang Hospital</v>
      </c>
      <c r="B242" s="3" t="str">
        <f>LOOKUP(A242,'Raw review dataset'!B:B,'Raw review dataset'!D:D)</f>
        <v>Selangor</v>
      </c>
      <c r="C242" s="3">
        <f>COUNTIF('Raw review dataset'!B242:B2098,A242)</f>
        <v>5</v>
      </c>
    </row>
    <row r="243">
      <c r="A243" s="3" t="str">
        <f>IFERROR(__xludf.DUMMYFUNCTION("""COMPUTED_VALUE"""),"Kompleks Rawatan Harian, HRPZ II")</f>
        <v>Kompleks Rawatan Harian, HRPZ II</v>
      </c>
      <c r="B243" s="3" t="str">
        <f>LOOKUP(A243,'Raw review dataset'!B:B,'Raw review dataset'!D:D)</f>
        <v>Selangor</v>
      </c>
      <c r="C243" s="3">
        <f>COUNTIF('Raw review dataset'!B243:B2098,A243)</f>
        <v>2</v>
      </c>
    </row>
    <row r="244">
      <c r="A244" s="3" t="str">
        <f>IFERROR(__xludf.DUMMYFUNCTION("""COMPUTED_VALUE"""),"School of Medical Sciences, USM")</f>
        <v>School of Medical Sciences, USM</v>
      </c>
      <c r="B244" s="3" t="str">
        <f>LOOKUP(A244,'Raw review dataset'!B:B,'Raw review dataset'!D:D)</f>
        <v>Penang</v>
      </c>
      <c r="C244" s="3">
        <f>COUNTIF('Raw review dataset'!B244:B2098,A244)</f>
        <v>2</v>
      </c>
    </row>
    <row r="245">
      <c r="A245" s="3" t="str">
        <f>IFERROR(__xludf.DUMMYFUNCTION("""COMPUTED_VALUE"""),"Family Care Clinic Labuan")</f>
        <v>Family Care Clinic Labuan</v>
      </c>
      <c r="B245" s="3" t="str">
        <f>LOOKUP(A245,'Raw review dataset'!B:B,'Raw review dataset'!D:D)</f>
        <v>Perak</v>
      </c>
      <c r="C245" s="3">
        <f>COUNTIF('Raw review dataset'!B245:B2098,A245)</f>
        <v>5</v>
      </c>
    </row>
    <row r="246">
      <c r="A246" s="3" t="str">
        <f>IFERROR(__xludf.DUMMYFUNCTION("""COMPUTED_VALUE"""),"Klinik Wawasan Labuan")</f>
        <v>Klinik Wawasan Labuan</v>
      </c>
      <c r="B246" s="3" t="str">
        <f>LOOKUP(A246,'Raw review dataset'!B:B,'Raw review dataset'!D:D)</f>
        <v>Selangor</v>
      </c>
      <c r="C246" s="3">
        <f>COUNTIF('Raw review dataset'!B246:B2098,A246)</f>
        <v>5</v>
      </c>
    </row>
    <row r="247">
      <c r="A247" s="3" t="str">
        <f>IFERROR(__xludf.DUMMYFUNCTION("""COMPUTED_VALUE"""),"Klinik Perubatan Ong Sdn. Bhd.")</f>
        <v>Klinik Perubatan Ong Sdn. Bhd.</v>
      </c>
      <c r="B247" s="3" t="str">
        <f>LOOKUP(A247,'Raw review dataset'!B:B,'Raw review dataset'!D:D)</f>
        <v>Kelantan</v>
      </c>
      <c r="C247" s="3">
        <f>COUNTIF('Raw review dataset'!B247:B2098,A247)</f>
        <v>4</v>
      </c>
    </row>
    <row r="248">
      <c r="A248" s="3" t="str">
        <f>IFERROR(__xludf.DUMMYFUNCTION("""COMPUTED_VALUE"""),"Klinik Ramlee &amp; Partners")</f>
        <v>Klinik Ramlee &amp; Partners</v>
      </c>
      <c r="B248" s="3" t="str">
        <f>LOOKUP(A248,'Raw review dataset'!B:B,'Raw review dataset'!D:D)</f>
        <v>Kelantan</v>
      </c>
      <c r="C248" s="3">
        <f>COUNTIF('Raw review dataset'!B248:B2098,A248)</f>
        <v>1</v>
      </c>
    </row>
    <row r="249">
      <c r="A249" s="3" t="str">
        <f>IFERROR(__xludf.DUMMYFUNCTION("""COMPUTED_VALUE"""),"Klinik Wong &amp; Ung")</f>
        <v>Klinik Wong &amp; Ung</v>
      </c>
      <c r="B249" s="3" t="str">
        <f>LOOKUP(A249,'Raw review dataset'!B:B,'Raw review dataset'!D:D)</f>
        <v>Selangor</v>
      </c>
      <c r="C249" s="3">
        <f>COUNTIF('Raw review dataset'!B249:B2098,A249)</f>
        <v>3</v>
      </c>
    </row>
    <row r="250">
      <c r="A250" s="3" t="str">
        <f>IFERROR(__xludf.DUMMYFUNCTION("""COMPUTED_VALUE"""),"Klinik Suria (Labuan) Sdn. Bhd.")</f>
        <v>Klinik Suria (Labuan) Sdn. Bhd.</v>
      </c>
      <c r="B250" s="3" t="str">
        <f>LOOKUP(A250,'Raw review dataset'!B:B,'Raw review dataset'!D:D)</f>
        <v>Selangor</v>
      </c>
      <c r="C250" s="3">
        <f>COUNTIF('Raw review dataset'!B250:B2098,A250)</f>
        <v>5</v>
      </c>
    </row>
    <row r="251">
      <c r="A251" s="3" t="str">
        <f>IFERROR(__xludf.DUMMYFUNCTION("""COMPUTED_VALUE"""),"Klinik Dr Tan")</f>
        <v>Klinik Dr Tan</v>
      </c>
      <c r="B251" s="3" t="str">
        <f>LOOKUP(A251,'Raw review dataset'!B:B,'Raw review dataset'!D:D)</f>
        <v>Perak</v>
      </c>
      <c r="C251" s="3">
        <f>COUNTIF('Raw review dataset'!B251:B2098,A251)</f>
        <v>5</v>
      </c>
    </row>
    <row r="252">
      <c r="A252" s="3" t="str">
        <f>IFERROR(__xludf.DUMMYFUNCTION("""COMPUTED_VALUE"""),"Klinik Leong")</f>
        <v>Klinik Leong</v>
      </c>
      <c r="B252" s="3" t="str">
        <f>LOOKUP(A252,'Raw review dataset'!B:B,'Raw review dataset'!D:D)</f>
        <v>Perak</v>
      </c>
      <c r="C252" s="3">
        <f>COUNTIF('Raw review dataset'!B252:B2098,A252)</f>
        <v>1</v>
      </c>
    </row>
    <row r="253">
      <c r="A253" s="3" t="str">
        <f>IFERROR(__xludf.DUMMYFUNCTION("""COMPUTED_VALUE"""),"Klinik Pergigian Bakti(Klinik Surgeri &amp; Pergigian Bakti Sdn Bhd)")</f>
        <v>Klinik Pergigian Bakti(Klinik Surgeri &amp; Pergigian Bakti Sdn Bhd)</v>
      </c>
      <c r="B253" s="3" t="str">
        <f>LOOKUP(A253,'Raw review dataset'!B:B,'Raw review dataset'!D:D)</f>
        <v>Kelantan</v>
      </c>
      <c r="C253" s="3">
        <f>COUNTIF('Raw review dataset'!B253:B2098,A253)</f>
        <v>5</v>
      </c>
    </row>
    <row r="254">
      <c r="A254" s="3" t="str">
        <f>IFERROR(__xludf.DUMMYFUNCTION("""COMPUTED_VALUE"""),"Klinik Kesihatan Labuan")</f>
        <v>Klinik Kesihatan Labuan</v>
      </c>
      <c r="B254" s="3" t="str">
        <f>LOOKUP(A254,'Raw review dataset'!B:B,'Raw review dataset'!D:D)</f>
        <v>Perak</v>
      </c>
      <c r="C254" s="3">
        <f>COUNTIF('Raw review dataset'!B254:B2098,A254)</f>
        <v>5</v>
      </c>
    </row>
    <row r="255">
      <c r="A255" s="3" t="str">
        <f>IFERROR(__xludf.DUMMYFUNCTION("""COMPUTED_VALUE"""),"Klinik Kesihatan UTC Labuan")</f>
        <v>Klinik Kesihatan UTC Labuan</v>
      </c>
      <c r="B255" s="3" t="str">
        <f>LOOKUP(A255,'Raw review dataset'!B:B,'Raw review dataset'!D:D)</f>
        <v>Perak</v>
      </c>
      <c r="C255" s="3">
        <f>COUNTIF('Raw review dataset'!B255:B2098,A255)</f>
        <v>5</v>
      </c>
    </row>
    <row r="256">
      <c r="A256" s="3" t="str">
        <f>IFERROR(__xludf.DUMMYFUNCTION("""COMPUTED_VALUE"""),"Klinik Desa Sungai Lada")</f>
        <v>Klinik Desa Sungai Lada</v>
      </c>
      <c r="B256" s="3" t="str">
        <f>LOOKUP(A256,'Raw review dataset'!B:B,'Raw review dataset'!D:D)</f>
        <v>Perak</v>
      </c>
      <c r="C256" s="3">
        <f>COUNTIF('Raw review dataset'!B256:B2098,A256)</f>
        <v>1</v>
      </c>
    </row>
    <row r="257">
      <c r="A257" s="3" t="str">
        <f>IFERROR(__xludf.DUMMYFUNCTION("""COMPUTED_VALUE"""),"Jabatan Perkhidmatan Veterinar (Klinik)")</f>
        <v>Jabatan Perkhidmatan Veterinar (Klinik)</v>
      </c>
      <c r="B257" s="3" t="str">
        <f>LOOKUP(A257,'Raw review dataset'!B:B,'Raw review dataset'!D:D)</f>
        <v>Perak</v>
      </c>
      <c r="C257" s="3">
        <f>COUNTIF('Raw review dataset'!B257:B2098,A257)</f>
        <v>5</v>
      </c>
    </row>
    <row r="258">
      <c r="A258" s="3" t="str">
        <f>IFERROR(__xludf.DUMMYFUNCTION("""COMPUTED_VALUE"""),"Pejabat Kesihatan Daerah Wilayah Persekutuan Labuan")</f>
        <v>Pejabat Kesihatan Daerah Wilayah Persekutuan Labuan</v>
      </c>
      <c r="B258" s="3" t="str">
        <f>LOOKUP(A258,'Raw review dataset'!B:B,'Raw review dataset'!D:D)</f>
        <v>Selangor</v>
      </c>
      <c r="C258" s="3">
        <f>COUNTIF('Raw review dataset'!B258:B2098,A258)</f>
        <v>1</v>
      </c>
    </row>
    <row r="259">
      <c r="A259" s="3" t="str">
        <f>IFERROR(__xludf.DUMMYFUNCTION("""COMPUTED_VALUE"""),"Labuan Matriculation College")</f>
        <v>Labuan Matriculation College</v>
      </c>
      <c r="B259" s="3" t="str">
        <f>LOOKUP(A259,'Raw review dataset'!B:B,'Raw review dataset'!D:D)</f>
        <v>Selangor</v>
      </c>
      <c r="C259" s="3">
        <f>COUNTIF('Raw review dataset'!B259:B2098,A259)</f>
        <v>5</v>
      </c>
    </row>
    <row r="260">
      <c r="A260" s="3" t="str">
        <f>IFERROR(__xludf.DUMMYFUNCTION("""COMPUTED_VALUE"""),"State Health Department Federal Territory of Labuan")</f>
        <v>State Health Department Federal Territory of Labuan</v>
      </c>
      <c r="B260" s="3" t="str">
        <f>LOOKUP(A260,'Raw review dataset'!B:B,'Raw review dataset'!D:D)</f>
        <v>Penang</v>
      </c>
      <c r="C260" s="3">
        <f>COUNTIF('Raw review dataset'!B260:B2098,A260)</f>
        <v>1</v>
      </c>
    </row>
    <row r="261">
      <c r="A261" s="3" t="str">
        <f>IFERROR(__xludf.DUMMYFUNCTION("""COMPUTED_VALUE"""),"Universiti Malaysia Sabah Kampus Antarabangsa Labuan")</f>
        <v>Universiti Malaysia Sabah Kampus Antarabangsa Labuan</v>
      </c>
      <c r="B261" s="3" t="str">
        <f>LOOKUP(A261,'Raw review dataset'!B:B,'Raw review dataset'!D:D)</f>
        <v>Penang</v>
      </c>
      <c r="C261" s="3">
        <f>COUNTIF('Raw review dataset'!B261:B2098,A261)</f>
        <v>1</v>
      </c>
    </row>
    <row r="262">
      <c r="A262" s="3" t="str">
        <f>IFERROR(__xludf.DUMMYFUNCTION("""COMPUTED_VALUE"""),"Pusat Komuniti Kesihatan Mental Putrajaya (MENTARI)")</f>
        <v>Pusat Komuniti Kesihatan Mental Putrajaya (MENTARI)</v>
      </c>
      <c r="B262" s="3" t="str">
        <f>LOOKUP(A262,'Raw review dataset'!B:B,'Raw review dataset'!D:D)</f>
        <v>Penang</v>
      </c>
      <c r="C262" s="3">
        <f>COUNTIF('Raw review dataset'!B262:B2098,A262)</f>
        <v>4</v>
      </c>
    </row>
    <row r="263">
      <c r="A263" s="3" t="str">
        <f>IFERROR(__xludf.DUMMYFUNCTION("""COMPUTED_VALUE"""),"Specialist Outpatient Medical Clinic")</f>
        <v>Specialist Outpatient Medical Clinic</v>
      </c>
      <c r="B263" s="3" t="str">
        <f>LOOKUP(A263,'Raw review dataset'!B:B,'Raw review dataset'!D:D)</f>
        <v>Penang</v>
      </c>
      <c r="C263" s="3">
        <f>COUNTIF('Raw review dataset'!B263:B2098,A263)</f>
        <v>4</v>
      </c>
    </row>
    <row r="264">
      <c r="A264" s="3" t="str">
        <f>IFERROR(__xludf.DUMMYFUNCTION("""COMPUTED_VALUE"""),"Putrajaya Hospital")</f>
        <v>Putrajaya Hospital</v>
      </c>
      <c r="B264" s="3" t="str">
        <f>LOOKUP(A264,'Raw review dataset'!B:B,'Raw review dataset'!D:D)</f>
        <v>Penang</v>
      </c>
      <c r="C264" s="3">
        <f>COUNTIF('Raw review dataset'!B264:B2098,A264)</f>
        <v>5</v>
      </c>
    </row>
    <row r="265">
      <c r="A265" s="3" t="str">
        <f>IFERROR(__xludf.DUMMYFUNCTION("""COMPUTED_VALUE"""),"Precint 11 Putrajaya Health Clinic")</f>
        <v>Precint 11 Putrajaya Health Clinic</v>
      </c>
      <c r="B265" s="3" t="str">
        <f>LOOKUP(A265,'Raw review dataset'!B:B,'Raw review dataset'!D:D)</f>
        <v>Penang</v>
      </c>
      <c r="C265" s="3">
        <f>COUNTIF('Raw review dataset'!B265:B2098,A265)</f>
        <v>5</v>
      </c>
    </row>
    <row r="266">
      <c r="A266" s="3" t="str">
        <f>IFERROR(__xludf.DUMMYFUNCTION("""COMPUTED_VALUE"""),"CPC International")</f>
        <v>CPC International</v>
      </c>
      <c r="B266" s="3" t="str">
        <f>LOOKUP(A266,'Raw review dataset'!B:B,'Raw review dataset'!D:D)</f>
        <v>Johor</v>
      </c>
      <c r="C266" s="3">
        <f>COUNTIF('Raw review dataset'!B266:B2098,A266)</f>
        <v>1</v>
      </c>
    </row>
    <row r="267">
      <c r="A267" s="3" t="str">
        <f>IFERROR(__xludf.DUMMYFUNCTION("""COMPUTED_VALUE"""),"Klinik Zubir Sdn. Bhd.")</f>
        <v>Klinik Zubir Sdn. Bhd.</v>
      </c>
      <c r="B267" s="3" t="str">
        <f>LOOKUP(A267,'Raw review dataset'!B:B,'Raw review dataset'!D:D)</f>
        <v>Selangor</v>
      </c>
      <c r="C267" s="3">
        <f>COUNTIF('Raw review dataset'!B267:B2098,A267)</f>
        <v>5</v>
      </c>
    </row>
    <row r="268">
      <c r="A268" s="3" t="str">
        <f>IFERROR(__xludf.DUMMYFUNCTION("""COMPUTED_VALUE"""),"Poliklinik An-Nisa' Cyberjaya")</f>
        <v>Poliklinik An-Nisa' Cyberjaya</v>
      </c>
      <c r="B268" s="3" t="str">
        <f>LOOKUP(A268,'Raw review dataset'!B:B,'Raw review dataset'!D:D)</f>
        <v>Selangor</v>
      </c>
      <c r="C268" s="3">
        <f>COUNTIF('Raw review dataset'!B268:B2098,A268)</f>
        <v>5</v>
      </c>
    </row>
    <row r="269">
      <c r="A269" s="3" t="str">
        <f>IFERROR(__xludf.DUMMYFUNCTION("""COMPUTED_VALUE"""),"BravuraMind")</f>
        <v>BravuraMind</v>
      </c>
      <c r="B269" s="3" t="str">
        <f>LOOKUP(A269,'Raw review dataset'!B:B,'Raw review dataset'!D:D)</f>
        <v>Johor</v>
      </c>
      <c r="C269" s="3">
        <f>COUNTIF('Raw review dataset'!B269:B2098,A269)</f>
        <v>5</v>
      </c>
    </row>
    <row r="270">
      <c r="A270" s="3" t="str">
        <f>IFERROR(__xludf.DUMMYFUNCTION("""COMPUTED_VALUE"""),"Psychalife Consultant")</f>
        <v>Psychalife Consultant</v>
      </c>
      <c r="B270" s="3" t="str">
        <f>LOOKUP(A270,'Raw review dataset'!B:B,'Raw review dataset'!D:D)</f>
        <v>Penang</v>
      </c>
      <c r="C270" s="3">
        <f>COUNTIF('Raw review dataset'!B270:B2098,A270)</f>
        <v>5</v>
      </c>
    </row>
    <row r="271">
      <c r="A271" s="3" t="str">
        <f>IFERROR(__xludf.DUMMYFUNCTION("""COMPUTED_VALUE"""),"Enrich Counselling &amp; Therapy Centre")</f>
        <v>Enrich Counselling &amp; Therapy Centre</v>
      </c>
      <c r="B271" s="3" t="str">
        <f>LOOKUP(A271,'Raw review dataset'!B:B,'Raw review dataset'!D:D)</f>
        <v>Perak</v>
      </c>
      <c r="C271" s="3">
        <f>COUNTIF('Raw review dataset'!B271:B2098,A271)</f>
        <v>1</v>
      </c>
    </row>
    <row r="272">
      <c r="A272" s="3" t="str">
        <f>IFERROR(__xludf.DUMMYFUNCTION("""COMPUTED_VALUE"""),"Ding Psychology Centre")</f>
        <v>Ding Psychology Centre</v>
      </c>
      <c r="B272" s="3" t="str">
        <f>LOOKUP(A272,'Raw review dataset'!B:B,'Raw review dataset'!D:D)</f>
        <v>Johor</v>
      </c>
      <c r="C272" s="3">
        <f>COUNTIF('Raw review dataset'!B272:B2098,A272)</f>
        <v>5</v>
      </c>
    </row>
    <row r="273">
      <c r="A273" s="3" t="str">
        <f>IFERROR(__xludf.DUMMYFUNCTION("""COMPUTED_VALUE"""),"WQ Park Bangi | Health &amp; Rehabilitation Centre")</f>
        <v>WQ Park Bangi | Health &amp; Rehabilitation Centre</v>
      </c>
      <c r="B273" s="3" t="str">
        <f>LOOKUP(A273,'Raw review dataset'!B:B,'Raw review dataset'!D:D)</f>
        <v>Penang</v>
      </c>
      <c r="C273" s="3">
        <f>COUNTIF('Raw review dataset'!B273:B2098,A273)</f>
        <v>3</v>
      </c>
    </row>
    <row r="274">
      <c r="A274" s="3" t="str">
        <f>IFERROR(__xludf.DUMMYFUNCTION("""COMPUTED_VALUE"""),"Jabatan Psikiatri")</f>
        <v>Jabatan Psikiatri</v>
      </c>
      <c r="B274" s="3" t="str">
        <f>LOOKUP(A274,'Raw review dataset'!B:B,'Raw review dataset'!D:D)</f>
        <v>Perak</v>
      </c>
      <c r="C274" s="3">
        <f>COUNTIF('Raw review dataset'!B274:B2098,A274)</f>
        <v>2</v>
      </c>
    </row>
    <row r="275">
      <c r="A275" s="3" t="str">
        <f>IFERROR(__xludf.DUMMYFUNCTION("""COMPUTED_VALUE"""),"Klinik Alam Medic")</f>
        <v>Klinik Alam Medic</v>
      </c>
      <c r="B275" s="3" t="str">
        <f>LOOKUP(A275,'Raw review dataset'!B:B,'Raw review dataset'!D:D)</f>
        <v>Perak</v>
      </c>
      <c r="C275" s="3">
        <f>COUNTIF('Raw review dataset'!B275:B2098,A275)</f>
        <v>5</v>
      </c>
    </row>
    <row r="276">
      <c r="A276" s="3" t="str">
        <f>IFERROR(__xludf.DUMMYFUNCTION("""COMPUTED_VALUE"""),"Hospital Pengajar Universiti Putra Malaysia(HPUPM)")</f>
        <v>Hospital Pengajar Universiti Putra Malaysia(HPUPM)</v>
      </c>
      <c r="B276" s="3" t="str">
        <f>LOOKUP(A276,'Raw review dataset'!B:B,'Raw review dataset'!D:D)</f>
        <v>Perak</v>
      </c>
      <c r="C276" s="3">
        <f>COUNTIF('Raw review dataset'!B276:B2098,A276)</f>
        <v>5</v>
      </c>
    </row>
    <row r="277">
      <c r="A277" s="3" t="str">
        <f>IFERROR(__xludf.DUMMYFUNCTION("""COMPUTED_VALUE"""),"Qualitas SV Care Clinic Cyberjaya 24 hours")</f>
        <v>Qualitas SV Care Clinic Cyberjaya 24 hours</v>
      </c>
      <c r="B277" s="3" t="str">
        <f>LOOKUP(A277,'Raw review dataset'!B:B,'Raw review dataset'!D:D)</f>
        <v>Penang</v>
      </c>
      <c r="C277" s="3">
        <f>COUNTIF('Raw review dataset'!B277:B2098,A277)</f>
        <v>5</v>
      </c>
    </row>
    <row r="278">
      <c r="A278" s="3" t="str">
        <f>IFERROR(__xludf.DUMMYFUNCTION("""COMPUTED_VALUE"""),"Cawangan Kawalan Amalan Perubatan Swasta")</f>
        <v>Cawangan Kawalan Amalan Perubatan Swasta</v>
      </c>
      <c r="B278" s="3" t="str">
        <f>LOOKUP(A278,'Raw review dataset'!B:B,'Raw review dataset'!D:D)</f>
        <v>Johor</v>
      </c>
      <c r="C278" s="3">
        <f>COUNTIF('Raw review dataset'!B278:B2098,A278)</f>
        <v>5</v>
      </c>
    </row>
    <row r="279">
      <c r="A279" s="3" t="str">
        <f>IFERROR(__xludf.DUMMYFUNCTION("""COMPUTED_VALUE"""),"Klinik Bandar Puteri")</f>
        <v>Klinik Bandar Puteri</v>
      </c>
      <c r="B279" s="3" t="str">
        <f>LOOKUP(A279,'Raw review dataset'!B:B,'Raw review dataset'!D:D)</f>
        <v>Perak</v>
      </c>
      <c r="C279" s="3">
        <f>COUNTIF('Raw review dataset'!B279:B2098,A279)</f>
        <v>5</v>
      </c>
    </row>
    <row r="280">
      <c r="A280" s="3" t="str">
        <f>IFERROR(__xludf.DUMMYFUNCTION("""COMPUTED_VALUE"""),"Poliklinik UKM Kesihatan")</f>
        <v>Poliklinik UKM Kesihatan</v>
      </c>
      <c r="B280" s="3" t="str">
        <f>LOOKUP(A280,'Raw review dataset'!B:B,'Raw review dataset'!D:D)</f>
        <v>Penang</v>
      </c>
      <c r="C280" s="3">
        <f>COUNTIF('Raw review dataset'!B280:B2098,A280)</f>
        <v>5</v>
      </c>
    </row>
    <row r="281">
      <c r="A281" s="3" t="str">
        <f>IFERROR(__xludf.DUMMYFUNCTION("""COMPUTED_VALUE"""),"Befrienders KL")</f>
        <v>Befrienders KL</v>
      </c>
      <c r="B281" s="3" t="str">
        <f>LOOKUP(A281,'Raw review dataset'!B:B,'Raw review dataset'!D:D)</f>
        <v>Johor</v>
      </c>
      <c r="C281" s="3">
        <f>COUNTIF('Raw review dataset'!B281:B2098,A281)</f>
        <v>5</v>
      </c>
    </row>
    <row r="282">
      <c r="A282" s="3" t="str">
        <f>IFERROR(__xludf.DUMMYFUNCTION("""COMPUTED_VALUE"""),"Klinik Selva - Bandar Puteri 1")</f>
        <v>Klinik Selva - Bandar Puteri 1</v>
      </c>
      <c r="B282" s="3" t="str">
        <f>LOOKUP(A282,'Raw review dataset'!B:B,'Raw review dataset'!D:D)</f>
        <v>Kelantan</v>
      </c>
      <c r="C282" s="3">
        <f>COUNTIF('Raw review dataset'!B282:B2098,A282)</f>
        <v>5</v>
      </c>
    </row>
    <row r="283">
      <c r="A283" s="3" t="str">
        <f>IFERROR(__xludf.DUMMYFUNCTION("""COMPUTED_VALUE"""),"Klinik Orthopedik Hospital Serdang")</f>
        <v>Klinik Orthopedik Hospital Serdang</v>
      </c>
      <c r="B283" s="3" t="str">
        <f>LOOKUP(A283,'Raw review dataset'!B:B,'Raw review dataset'!D:D)</f>
        <v>Kelantan</v>
      </c>
      <c r="C283" s="3">
        <f>COUNTIF('Raw review dataset'!B283:B2098,A283)</f>
        <v>4</v>
      </c>
    </row>
    <row r="284">
      <c r="A284" s="3" t="str">
        <f>IFERROR(__xludf.DUMMYFUNCTION("""COMPUTED_VALUE"""),"Klinik Mediviron Kota Warisan, Sepang")</f>
        <v>Klinik Mediviron Kota Warisan, Sepang</v>
      </c>
      <c r="B284" s="3" t="str">
        <f>LOOKUP(A284,'Raw review dataset'!B:B,'Raw review dataset'!D:D)</f>
        <v>Perak</v>
      </c>
      <c r="C284" s="3">
        <f>COUNTIF('Raw review dataset'!B284:B2098,A284)</f>
        <v>5</v>
      </c>
    </row>
    <row r="285">
      <c r="A285" s="3" t="str">
        <f>IFERROR(__xludf.DUMMYFUNCTION("""COMPUTED_VALUE"""),"The Mind Hub, Malaysian Mental Health Association")</f>
        <v>The Mind Hub, Malaysian Mental Health Association</v>
      </c>
      <c r="B285" s="3" t="str">
        <f>LOOKUP(A285,'Raw review dataset'!B:B,'Raw review dataset'!D:D)</f>
        <v>Penang</v>
      </c>
      <c r="C285" s="3">
        <f>COUNTIF('Raw review dataset'!B285:B2098,A285)</f>
        <v>2</v>
      </c>
    </row>
    <row r="286">
      <c r="A286" s="3" t="str">
        <f>IFERROR(__xludf.DUMMYFUNCTION("""COMPUTED_VALUE"""),"Poliklinik South City")</f>
        <v>Poliklinik South City</v>
      </c>
      <c r="B286" s="3" t="str">
        <f>LOOKUP(A286,'Raw review dataset'!B:B,'Raw review dataset'!D:D)</f>
        <v>Penang</v>
      </c>
      <c r="C286" s="3">
        <f>COUNTIF('Raw review dataset'!B286:B2098,A286)</f>
        <v>5</v>
      </c>
    </row>
    <row r="287">
      <c r="A287" s="3" t="str">
        <f>IFERROR(__xludf.DUMMYFUNCTION("""COMPUTED_VALUE"""),"Subang Jaya Medical Centre (SJMC)")</f>
        <v>Subang Jaya Medical Centre (SJMC)</v>
      </c>
      <c r="B287" s="3" t="str">
        <f>LOOKUP(A287,'Raw review dataset'!B:B,'Raw review dataset'!D:D)</f>
        <v>Penang</v>
      </c>
      <c r="C287" s="3">
        <f>COUNTIF('Raw review dataset'!B287:B2098,A287)</f>
        <v>5</v>
      </c>
    </row>
    <row r="288">
      <c r="A288" s="3" t="str">
        <f>IFERROR(__xludf.DUMMYFUNCTION("""COMPUTED_VALUE"""),"Sultan Haji Ahmad Shah Hospital")</f>
        <v>Sultan Haji Ahmad Shah Hospital</v>
      </c>
      <c r="B288" s="3" t="str">
        <f>LOOKUP(A288,'Raw review dataset'!B:B,'Raw review dataset'!D:D)</f>
        <v>Penang</v>
      </c>
      <c r="C288" s="3">
        <f>COUNTIF('Raw review dataset'!B288:B2098,A288)</f>
        <v>5</v>
      </c>
    </row>
    <row r="289">
      <c r="A289" s="3" t="str">
        <f>IFERROR(__xludf.DUMMYFUNCTION("""COMPUTED_VALUE"""),"Klinik Lee")</f>
        <v>Klinik Lee</v>
      </c>
      <c r="B289" s="3" t="str">
        <f>LOOKUP(A289,'Raw review dataset'!B:B,'Raw review dataset'!D:D)</f>
        <v>Perak</v>
      </c>
      <c r="C289" s="3">
        <f>COUNTIF('Raw review dataset'!B289:B2098,A289)</f>
        <v>4</v>
      </c>
    </row>
    <row r="290">
      <c r="A290" s="3" t="str">
        <f>IFERROR(__xludf.DUMMYFUNCTION("""COMPUTED_VALUE"""),"IIUM Family Health Clinic")</f>
        <v>IIUM Family Health Clinic</v>
      </c>
      <c r="B290" s="3" t="str">
        <f>LOOKUP(A290,'Raw review dataset'!B:B,'Raw review dataset'!D:D)</f>
        <v>Perak</v>
      </c>
      <c r="C290" s="3">
        <f>COUNTIF('Raw review dataset'!B290:B2098,A290)</f>
        <v>5</v>
      </c>
    </row>
    <row r="291">
      <c r="A291" s="3" t="str">
        <f>IFERROR(__xludf.DUMMYFUNCTION("""COMPUTED_VALUE"""),"IIUM MEDICAL CENTRE")</f>
        <v>IIUM MEDICAL CENTRE</v>
      </c>
      <c r="B291" s="3" t="str">
        <f>LOOKUP(A291,'Raw review dataset'!B:B,'Raw review dataset'!D:D)</f>
        <v>Perak</v>
      </c>
      <c r="C291" s="3">
        <f>COUNTIF('Raw review dataset'!B291:B2098,A291)</f>
        <v>5</v>
      </c>
    </row>
    <row r="292">
      <c r="A292" s="3" t="str">
        <f>IFERROR(__xludf.DUMMYFUNCTION("""COMPUTED_VALUE"""),"Dr. Brian K. W. Ho")</f>
        <v>Dr. Brian K. W. Ho</v>
      </c>
      <c r="B292" s="3" t="str">
        <f>LOOKUP(A292,'Raw review dataset'!B:B,'Raw review dataset'!D:D)</f>
        <v>Johor</v>
      </c>
      <c r="C292" s="3">
        <f>COUNTIF('Raw review dataset'!B292:B2098,A292)</f>
        <v>4</v>
      </c>
    </row>
    <row r="293">
      <c r="A293" s="3" t="str">
        <f>IFERROR(__xludf.DUMMYFUNCTION("""COMPUTED_VALUE"""),"KPJ Pahang Specialist Hospital")</f>
        <v>KPJ Pahang Specialist Hospital</v>
      </c>
      <c r="B293" s="3" t="str">
        <f>LOOKUP(A293,'Raw review dataset'!B:B,'Raw review dataset'!D:D)</f>
        <v>Selangor</v>
      </c>
      <c r="C293" s="3">
        <f>COUNTIF('Raw review dataset'!B293:B2098,A293)</f>
        <v>5</v>
      </c>
    </row>
    <row r="294">
      <c r="A294" s="3" t="str">
        <f>IFERROR(__xludf.DUMMYFUNCTION("""COMPUTED_VALUE"""),"Pahang Medical Centre")</f>
        <v>Pahang Medical Centre</v>
      </c>
      <c r="B294" s="3" t="str">
        <f>LOOKUP(A294,'Raw review dataset'!B:B,'Raw review dataset'!D:D)</f>
        <v>Selangor</v>
      </c>
      <c r="C294" s="3">
        <f>COUNTIF('Raw review dataset'!B294:B2098,A294)</f>
        <v>5</v>
      </c>
    </row>
    <row r="295">
      <c r="A295" s="3" t="str">
        <f>IFERROR(__xludf.DUMMYFUNCTION("""COMPUTED_VALUE"""),"Darul Makmur Medical Centre")</f>
        <v>Darul Makmur Medical Centre</v>
      </c>
      <c r="B295" s="3" t="str">
        <f>LOOKUP(A295,'Raw review dataset'!B:B,'Raw review dataset'!D:D)</f>
        <v>Johor</v>
      </c>
      <c r="C295" s="3">
        <f>COUNTIF('Raw review dataset'!B295:B2098,A295)</f>
        <v>5</v>
      </c>
    </row>
    <row r="296">
      <c r="A296" s="3" t="str">
        <f>IFERROR(__xludf.DUMMYFUNCTION("""COMPUTED_VALUE"""),"MY HEALTH CLINIC PEKAN (24JAM)")</f>
        <v>MY HEALTH CLINIC PEKAN (24JAM)</v>
      </c>
      <c r="B296" s="3" t="str">
        <f>LOOKUP(A296,'Raw review dataset'!B:B,'Raw review dataset'!D:D)</f>
        <v>Selangor</v>
      </c>
      <c r="C296" s="3">
        <f>COUNTIF('Raw review dataset'!B296:B2098,A296)</f>
        <v>5</v>
      </c>
    </row>
    <row r="297">
      <c r="A297" s="3" t="str">
        <f>IFERROR(__xludf.DUMMYFUNCTION("""COMPUTED_VALUE"""),"Klinik Suffimas")</f>
        <v>Klinik Suffimas</v>
      </c>
      <c r="B297" s="3" t="str">
        <f>LOOKUP(A297,'Raw review dataset'!B:B,'Raw review dataset'!D:D)</f>
        <v>Kelantan</v>
      </c>
      <c r="C297" s="3">
        <f>COUNTIF('Raw review dataset'!B297:B2098,A297)</f>
        <v>2</v>
      </c>
    </row>
    <row r="298">
      <c r="A298" s="3" t="str">
        <f>IFERROR(__xludf.DUMMYFUNCTION("""COMPUTED_VALUE"""),"Mentari Mentakab")</f>
        <v>Mentari Mentakab</v>
      </c>
      <c r="B298" s="3" t="str">
        <f>LOOKUP(A298,'Raw review dataset'!B:B,'Raw review dataset'!D:D)</f>
        <v>Selangor</v>
      </c>
      <c r="C298" s="3">
        <f>COUNTIF('Raw review dataset'!B298:B2098,A298)</f>
        <v>2</v>
      </c>
    </row>
    <row r="299">
      <c r="A299" s="3" t="str">
        <f>IFERROR(__xludf.DUMMYFUNCTION("""COMPUTED_VALUE"""),"Pahang Polyclinic Surgery &amp; Maternal Child Health Centre")</f>
        <v>Pahang Polyclinic Surgery &amp; Maternal Child Health Centre</v>
      </c>
      <c r="B299" s="3" t="str">
        <f>LOOKUP(A299,'Raw review dataset'!B:B,'Raw review dataset'!D:D)</f>
        <v>Selangor</v>
      </c>
      <c r="C299" s="3">
        <f>COUNTIF('Raw review dataset'!B299:B2098,A299)</f>
        <v>5</v>
      </c>
    </row>
    <row r="300">
      <c r="A300" s="3" t="str">
        <f>IFERROR(__xludf.DUMMYFUNCTION("""COMPUTED_VALUE"""),"Kuantan Medical Centre")</f>
        <v>Kuantan Medical Centre</v>
      </c>
      <c r="B300" s="3" t="str">
        <f>LOOKUP(A300,'Raw review dataset'!B:B,'Raw review dataset'!D:D)</f>
        <v>Selangor</v>
      </c>
      <c r="C300" s="3">
        <f>COUNTIF('Raw review dataset'!B300:B2098,A300)</f>
        <v>5</v>
      </c>
    </row>
    <row r="301">
      <c r="A301" s="3" t="str">
        <f>IFERROR(__xludf.DUMMYFUNCTION("""COMPUTED_VALUE"""),"KLINIK PUTRAMEDIC KUANTAN INDERA MAHKOTA")</f>
        <v>KLINIK PUTRAMEDIC KUANTAN INDERA MAHKOTA</v>
      </c>
      <c r="B301" s="3" t="str">
        <f>LOOKUP(A301,'Raw review dataset'!B:B,'Raw review dataset'!D:D)</f>
        <v>Kelantan</v>
      </c>
      <c r="C301" s="3">
        <f>COUNTIF('Raw review dataset'!B301:B2098,A301)</f>
        <v>5</v>
      </c>
    </row>
    <row r="302">
      <c r="A302" s="3" t="str">
        <f>IFERROR(__xludf.DUMMYFUNCTION("""COMPUTED_VALUE"""),"KULLIYYAH OF MEDICINE")</f>
        <v>KULLIYYAH OF MEDICINE</v>
      </c>
      <c r="B302" s="3" t="str">
        <f>LOOKUP(A302,'Raw review dataset'!B:B,'Raw review dataset'!D:D)</f>
        <v>Selangor</v>
      </c>
      <c r="C302" s="3">
        <f>COUNTIF('Raw review dataset'!B302:B2098,A302)</f>
        <v>5</v>
      </c>
    </row>
    <row r="303">
      <c r="A303" s="3" t="str">
        <f>IFERROR(__xludf.DUMMYFUNCTION("""COMPUTED_VALUE"""),"Methadone Clinic HKL")</f>
        <v>Methadone Clinic HKL</v>
      </c>
      <c r="B303" s="3" t="str">
        <f>LOOKUP(A303,'Raw review dataset'!B:B,'Raw review dataset'!D:D)</f>
        <v>Selangor</v>
      </c>
      <c r="C303" s="3">
        <f>COUNTIF('Raw review dataset'!B303:B2098,A303)</f>
        <v>1</v>
      </c>
    </row>
    <row r="304">
      <c r="A304" s="3" t="str">
        <f>IFERROR(__xludf.DUMMYFUNCTION("""COMPUTED_VALUE"""),"Tengku Ampuan Afzan Hospital, Kuantan")</f>
        <v>Tengku Ampuan Afzan Hospital, Kuantan</v>
      </c>
      <c r="B304" s="3" t="str">
        <f>LOOKUP(A304,'Raw review dataset'!B:B,'Raw review dataset'!D:D)</f>
        <v>Penang</v>
      </c>
      <c r="C304" s="3">
        <f>COUNTIF('Raw review dataset'!B304:B2098,A304)</f>
        <v>5</v>
      </c>
    </row>
    <row r="305">
      <c r="A305" s="3" t="str">
        <f>IFERROR(__xludf.DUMMYFUNCTION("""COMPUTED_VALUE"""),"Hospital KCDC /Kuantan Clinical Diagnostic Centre Sdn. Bhd.")</f>
        <v>Hospital KCDC /Kuantan Clinical Diagnostic Centre Sdn. Bhd.</v>
      </c>
      <c r="B305" s="3" t="str">
        <f>LOOKUP(A305,'Raw review dataset'!B:B,'Raw review dataset'!D:D)</f>
        <v>Perak</v>
      </c>
      <c r="C305" s="3">
        <f>COUNTIF('Raw review dataset'!B305:B2098,A305)</f>
        <v>5</v>
      </c>
    </row>
    <row r="306">
      <c r="A306" s="3" t="str">
        <f>IFERROR(__xludf.DUMMYFUNCTION("""COMPUTED_VALUE"""),"KPJ Tawakkal Health Centre")</f>
        <v>KPJ Tawakkal Health Centre</v>
      </c>
      <c r="B306" s="3" t="str">
        <f>LOOKUP(A306,'Raw review dataset'!B:B,'Raw review dataset'!D:D)</f>
        <v>Selangor</v>
      </c>
      <c r="C306" s="3">
        <f>COUNTIF('Raw review dataset'!B306:B2098,A306)</f>
        <v>5</v>
      </c>
    </row>
    <row r="307">
      <c r="A307" s="3" t="str">
        <f>IFERROR(__xludf.DUMMYFUNCTION("""COMPUTED_VALUE"""),"Kuala Lipis Hospital")</f>
        <v>Kuala Lipis Hospital</v>
      </c>
      <c r="B307" s="3" t="str">
        <f>LOOKUP(A307,'Raw review dataset'!B:B,'Raw review dataset'!D:D)</f>
        <v>Selangor</v>
      </c>
      <c r="C307" s="3">
        <f>COUNTIF('Raw review dataset'!B307:B2098,A307)</f>
        <v>5</v>
      </c>
    </row>
    <row r="308">
      <c r="A308" s="3" t="str">
        <f>IFERROR(__xludf.DUMMYFUNCTION("""COMPUTED_VALUE"""),"Dr Wee Penang Psychiatry / Psychological Medicine Clinic")</f>
        <v>Dr Wee Penang Psychiatry / Psychological Medicine Clinic</v>
      </c>
      <c r="B308" s="3" t="str">
        <f>LOOKUP(A308,'Raw review dataset'!B:B,'Raw review dataset'!D:D)</f>
        <v>Johor</v>
      </c>
      <c r="C308" s="3">
        <f>COUNTIF('Raw review dataset'!B308:B2098,A308)</f>
        <v>10</v>
      </c>
    </row>
    <row r="309">
      <c r="A309" s="3" t="str">
        <f>IFERROR(__xludf.DUMMYFUNCTION("""COMPUTED_VALUE"""),"ONG SPECIALIST CENTRE PENANG")</f>
        <v>ONG SPECIALIST CENTRE PENANG</v>
      </c>
      <c r="B309" s="3" t="str">
        <f>LOOKUP(A309,'Raw review dataset'!B:B,'Raw review dataset'!D:D)</f>
        <v>Selangor</v>
      </c>
      <c r="C309" s="3">
        <f>COUNTIF('Raw review dataset'!B309:B2098,A309)</f>
        <v>10</v>
      </c>
    </row>
    <row r="310">
      <c r="A310" s="3" t="str">
        <f>IFERROR(__xludf.DUMMYFUNCTION("""COMPUTED_VALUE"""),"Jabatan Psikiatri @ Pulau Pinang")</f>
        <v>Jabatan Psikiatri @ Pulau Pinang</v>
      </c>
      <c r="B310" s="3" t="str">
        <f>LOOKUP(A310,'Raw review dataset'!B:B,'Raw review dataset'!D:D)</f>
        <v>Perak</v>
      </c>
      <c r="C310" s="3">
        <f>COUNTIF('Raw review dataset'!B310:B2098,A310)</f>
        <v>4</v>
      </c>
    </row>
    <row r="311">
      <c r="A311" s="3" t="str">
        <f>IFERROR(__xludf.DUMMYFUNCTION("""COMPUTED_VALUE"""),"Psychiatric House For Peculiar People")</f>
        <v>Psychiatric House For Peculiar People</v>
      </c>
      <c r="B311" s="3" t="str">
        <f>LOOKUP(A311,'Raw review dataset'!B:B,'Raw review dataset'!D:D)</f>
        <v>Penang</v>
      </c>
      <c r="C311" s="3">
        <f>COUNTIF('Raw review dataset'!B311:B2098,A311)</f>
        <v>3</v>
      </c>
    </row>
    <row r="312">
      <c r="A312" s="3" t="str">
        <f>IFERROR(__xludf.DUMMYFUNCTION("""COMPUTED_VALUE"""),"Dr. R. June George")</f>
        <v>Dr. R. June George</v>
      </c>
      <c r="B312" s="3" t="str">
        <f>LOOKUP(A312,'Raw review dataset'!B:B,'Raw review dataset'!D:D)</f>
        <v>Johor</v>
      </c>
      <c r="C312" s="3">
        <f>COUNTIF('Raw review dataset'!B312:B2098,A312)</f>
        <v>2</v>
      </c>
    </row>
    <row r="313">
      <c r="A313" s="3" t="str">
        <f>IFERROR(__xludf.DUMMYFUNCTION("""COMPUTED_VALUE"""),"Clinic Dr. Rosly")</f>
        <v>Clinic Dr. Rosly</v>
      </c>
      <c r="B313" s="3" t="str">
        <f>LOOKUP(A313,'Raw review dataset'!B:B,'Raw review dataset'!D:D)</f>
        <v>Johor</v>
      </c>
      <c r="C313" s="3">
        <f>COUNTIF('Raw review dataset'!B313:B2098,A313)</f>
        <v>3</v>
      </c>
    </row>
    <row r="314">
      <c r="A314" s="3" t="str">
        <f>IFERROR(__xludf.DUMMYFUNCTION("""COMPUTED_VALUE"""),"Metro Specialisit Hospital")</f>
        <v>Metro Specialisit Hospital</v>
      </c>
      <c r="B314" s="3" t="str">
        <f>LOOKUP(A314,'Raw review dataset'!B:B,'Raw review dataset'!D:D)</f>
        <v>Selangor</v>
      </c>
      <c r="C314" s="3">
        <f>COUNTIF('Raw review dataset'!B314:B2098,A314)</f>
        <v>5</v>
      </c>
    </row>
    <row r="315">
      <c r="A315" s="3" t="str">
        <f>IFERROR(__xludf.DUMMYFUNCTION("""COMPUTED_VALUE"""),"Putra Medical Centre Alor Setar")</f>
        <v>Putra Medical Centre Alor Setar</v>
      </c>
      <c r="B315" s="3" t="str">
        <f>LOOKUP(A315,'Raw review dataset'!B:B,'Raw review dataset'!D:D)</f>
        <v>Penang</v>
      </c>
      <c r="C315" s="3">
        <f>COUNTIF('Raw review dataset'!B315:B2098,A315)</f>
        <v>5</v>
      </c>
    </row>
    <row r="316">
      <c r="A316" s="3" t="str">
        <f>IFERROR(__xludf.DUMMYFUNCTION("""COMPUTED_VALUE"""),"Lifecare Physiotherapy Center")</f>
        <v>Lifecare Physiotherapy Center</v>
      </c>
      <c r="B316" s="3" t="str">
        <f>LOOKUP(A316,'Raw review dataset'!B:B,'Raw review dataset'!D:D)</f>
        <v>Selangor</v>
      </c>
      <c r="C316" s="3">
        <f>COUNTIF('Raw review dataset'!B316:B2098,A316)</f>
        <v>1</v>
      </c>
    </row>
    <row r="317">
      <c r="A317" s="3" t="str">
        <f>IFERROR(__xludf.DUMMYFUNCTION("""COMPUTED_VALUE"""),"INS Specialist Centre Sdn Bhd, Alor Setar")</f>
        <v>INS Specialist Centre Sdn Bhd, Alor Setar</v>
      </c>
      <c r="B317" s="3" t="str">
        <f>LOOKUP(A317,'Raw review dataset'!B:B,'Raw review dataset'!D:D)</f>
        <v>Perak</v>
      </c>
      <c r="C317" s="3">
        <f>COUNTIF('Raw review dataset'!B317:B2098,A317)</f>
        <v>5</v>
      </c>
    </row>
    <row r="318">
      <c r="A318" s="3" t="str">
        <f>IFERROR(__xludf.DUMMYFUNCTION("""COMPUTED_VALUE"""),"Klinik Vigneshwer (KIDA)")</f>
        <v>Klinik Vigneshwer (KIDA)</v>
      </c>
      <c r="B318" s="3" t="str">
        <f>LOOKUP(A318,'Raw review dataset'!B:B,'Raw review dataset'!D:D)</f>
        <v>Selangor</v>
      </c>
      <c r="C318" s="3">
        <f>COUNTIF('Raw review dataset'!B318:B2098,A318)</f>
        <v>5</v>
      </c>
    </row>
    <row r="319">
      <c r="A319" s="3" t="str">
        <f>IFERROR(__xludf.DUMMYFUNCTION("""COMPUTED_VALUE"""),"KLINIK PAKAR DR. WEE (Psychiatry/Psychological Medicine)")</f>
        <v>KLINIK PAKAR DR. WEE (Psychiatry/Psychological Medicine)</v>
      </c>
      <c r="B319" s="3" t="str">
        <f>LOOKUP(A319,'Raw review dataset'!B:B,'Raw review dataset'!D:D)</f>
        <v>Kelantan</v>
      </c>
      <c r="C319" s="3">
        <f>COUNTIF('Raw review dataset'!B319:B2098,A319)</f>
        <v>1</v>
      </c>
    </row>
    <row r="320">
      <c r="A320" s="3" t="str">
        <f>IFERROR(__xludf.DUMMYFUNCTION("""COMPUTED_VALUE"""),"Pantai Hospital Sungai Petani")</f>
        <v>Pantai Hospital Sungai Petani</v>
      </c>
      <c r="B320" s="3" t="str">
        <f>LOOKUP(A320,'Raw review dataset'!B:B,'Raw review dataset'!D:D)</f>
        <v>Selangor</v>
      </c>
      <c r="C320" s="3">
        <f>COUNTIF('Raw review dataset'!B320:B2098,A320)</f>
        <v>3</v>
      </c>
    </row>
    <row r="321">
      <c r="A321" s="3" t="str">
        <f>IFERROR(__xludf.DUMMYFUNCTION("""COMPUTED_VALUE"""),"Pantai Hospital Laguna Merbok")</f>
        <v>Pantai Hospital Laguna Merbok</v>
      </c>
      <c r="B321" s="3" t="str">
        <f>LOOKUP(A321,'Raw review dataset'!B:B,'Raw review dataset'!D:D)</f>
        <v>Selangor</v>
      </c>
      <c r="C321" s="3">
        <f>COUNTIF('Raw review dataset'!B321:B2098,A321)</f>
        <v>5</v>
      </c>
    </row>
    <row r="322">
      <c r="A322" s="3" t="str">
        <f>IFERROR(__xludf.DUMMYFUNCTION("""COMPUTED_VALUE"""),"KPJ Healthcare Berhad")</f>
        <v>KPJ Healthcare Berhad</v>
      </c>
      <c r="B322" s="3" t="str">
        <f>LOOKUP(A322,'Raw review dataset'!B:B,'Raw review dataset'!D:D)</f>
        <v>Selangor</v>
      </c>
      <c r="C322" s="3">
        <f>COUNTIF('Raw review dataset'!B322:B2098,A322)</f>
        <v>1</v>
      </c>
    </row>
    <row r="323">
      <c r="A323" s="3" t="str">
        <f>IFERROR(__xludf.DUMMYFUNCTION("""COMPUTED_VALUE"""),"Klinik Govin")</f>
        <v>Klinik Govin</v>
      </c>
      <c r="B323" s="3" t="str">
        <f>LOOKUP(A323,'Raw review dataset'!B:B,'Raw review dataset'!D:D)</f>
        <v>Perak</v>
      </c>
      <c r="C323" s="3">
        <f>COUNTIF('Raw review dataset'!B323:B2098,A323)</f>
        <v>4</v>
      </c>
    </row>
    <row r="324">
      <c r="A324" s="3" t="str">
        <f>IFERROR(__xludf.DUMMYFUNCTION("""COMPUTED_VALUE"""),"Hospital Alor Setar Lama")</f>
        <v>Hospital Alor Setar Lama</v>
      </c>
      <c r="B324" s="3" t="str">
        <f>LOOKUP(A324,'Raw review dataset'!B:B,'Raw review dataset'!D:D)</f>
        <v>Perak</v>
      </c>
      <c r="C324" s="3">
        <f>COUNTIF('Raw review dataset'!B324:B2098,A324)</f>
        <v>4</v>
      </c>
    </row>
    <row r="325">
      <c r="A325" s="3" t="str">
        <f>IFERROR(__xludf.DUMMYFUNCTION("""COMPUTED_VALUE"""),"Klinik Kulim")</f>
        <v>Klinik Kulim</v>
      </c>
      <c r="B325" s="3" t="str">
        <f>LOOKUP(A325,'Raw review dataset'!B:B,'Raw review dataset'!D:D)</f>
        <v>Perak</v>
      </c>
      <c r="C325" s="3">
        <f>COUNTIF('Raw review dataset'!B325:B2098,A325)</f>
        <v>5</v>
      </c>
    </row>
    <row r="326">
      <c r="A326" s="3" t="str">
        <f>IFERROR(__xludf.DUMMYFUNCTION("""COMPUTED_VALUE"""),"RHC Training Centre")</f>
        <v>RHC Training Centre</v>
      </c>
      <c r="B326" s="3" t="str">
        <f>LOOKUP(A326,'Raw review dataset'!B:B,'Raw review dataset'!D:D)</f>
        <v>Penang</v>
      </c>
      <c r="C326" s="3">
        <f>COUNTIF('Raw review dataset'!B326:B2098,A326)</f>
        <v>1</v>
      </c>
    </row>
    <row r="327">
      <c r="A327" s="3" t="str">
        <f>IFERROR(__xludf.DUMMYFUNCTION("""COMPUTED_VALUE"""),"Clinical Research Center (CRC) Alor Setar, Hospital Sultanah Bahiyah")</f>
        <v>Clinical Research Center (CRC) Alor Setar, Hospital Sultanah Bahiyah</v>
      </c>
      <c r="B327" s="3" t="str">
        <f>LOOKUP(A327,'Raw review dataset'!B:B,'Raw review dataset'!D:D)</f>
        <v>Johor</v>
      </c>
      <c r="C327" s="3">
        <f>COUNTIF('Raw review dataset'!B327:B2098,A327)</f>
        <v>2</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2022-06-06T04:34:54Z</dcterms:created>
  <dc:creator>openpyxl</dc:creator>
</cp:coreProperties>
</file>