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kelleyyao_cpp_edu/Documents/"/>
    </mc:Choice>
  </mc:AlternateContent>
  <xr:revisionPtr revIDLastSave="0" documentId="8_{B9C2D6C9-BE03-418E-A91B-FD7DD97341D2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Insured" sheetId="1" r:id="rId1"/>
    <sheet name="Insurer Company" sheetId="3" r:id="rId2"/>
    <sheet name="Contract Policy" sheetId="4" r:id="rId3"/>
    <sheet name="Additional Contract" sheetId="5" r:id="rId4"/>
    <sheet name="Adjustor" sheetId="7" r:id="rId5"/>
    <sheet name="Claim" sheetId="6" r:id="rId6"/>
    <sheet name="Underwriter" sheetId="8" r:id="rId7"/>
    <sheet name="Billing" sheetId="9" r:id="rId8"/>
    <sheet name="Broker_Info" sheetId="2" r:id="rId9"/>
    <sheet name="Broker Comission" sheetId="11" r:id="rId10"/>
    <sheet name="Inspector" sheetId="10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25" i="2"/>
  <c r="E24" i="2"/>
  <c r="E23" i="2"/>
  <c r="E22" i="2"/>
  <c r="E21" i="2"/>
  <c r="E20" i="2"/>
  <c r="E19" i="2"/>
  <c r="E18" i="2"/>
  <c r="E17" i="2"/>
  <c r="C11" i="11"/>
  <c r="C10" i="11"/>
  <c r="C9" i="11"/>
  <c r="C8" i="11"/>
  <c r="C7" i="11"/>
  <c r="C6" i="11"/>
  <c r="C5" i="11"/>
  <c r="C4" i="11"/>
  <c r="C3" i="11"/>
  <c r="C2" i="11"/>
  <c r="H2" i="8"/>
  <c r="C2" i="2"/>
  <c r="I3" i="5"/>
  <c r="I4" i="5"/>
  <c r="I5" i="5"/>
  <c r="I6" i="5"/>
  <c r="I7" i="5"/>
  <c r="I8" i="5"/>
  <c r="I9" i="5"/>
  <c r="I10" i="5"/>
  <c r="I11" i="5"/>
  <c r="I2" i="5"/>
  <c r="H3" i="5"/>
  <c r="H4" i="5"/>
  <c r="H5" i="5"/>
  <c r="H6" i="5"/>
  <c r="H7" i="5"/>
  <c r="H8" i="5"/>
  <c r="H9" i="5"/>
  <c r="H10" i="5"/>
  <c r="H11" i="5"/>
  <c r="H2" i="5"/>
  <c r="F3" i="1"/>
  <c r="G11" i="6"/>
  <c r="G10" i="6"/>
  <c r="G9" i="6"/>
  <c r="G8" i="6"/>
  <c r="G7" i="6"/>
  <c r="G6" i="6"/>
  <c r="G5" i="6"/>
  <c r="C3" i="2"/>
  <c r="I3" i="2" s="1"/>
  <c r="C4" i="2"/>
  <c r="I4" i="2" s="1"/>
  <c r="C5" i="2"/>
  <c r="I5" i="2" s="1"/>
  <c r="C6" i="2"/>
  <c r="I6" i="2" s="1"/>
  <c r="C7" i="2"/>
  <c r="I7" i="2" s="1"/>
  <c r="C8" i="2"/>
  <c r="I8" i="2" s="1"/>
  <c r="C9" i="2"/>
  <c r="I9" i="2" s="1"/>
  <c r="C10" i="2"/>
  <c r="I10" i="2" s="1"/>
  <c r="C11" i="2"/>
  <c r="I11" i="2" s="1"/>
  <c r="J3" i="5"/>
  <c r="J4" i="5"/>
  <c r="J5" i="5"/>
  <c r="J6" i="5"/>
  <c r="J7" i="5"/>
  <c r="J8" i="5"/>
  <c r="J9" i="5"/>
  <c r="J10" i="5"/>
  <c r="J11" i="5"/>
  <c r="J2" i="5"/>
  <c r="G2" i="5"/>
  <c r="G3" i="5"/>
  <c r="G4" i="5"/>
  <c r="G5" i="5"/>
  <c r="G6" i="5"/>
  <c r="G7" i="5"/>
  <c r="G8" i="5"/>
  <c r="G9" i="5"/>
  <c r="G10" i="5"/>
  <c r="G11" i="5"/>
  <c r="E2" i="4"/>
  <c r="J11" i="4"/>
  <c r="J10" i="4"/>
  <c r="J9" i="4"/>
  <c r="J8" i="4"/>
  <c r="J7" i="4"/>
  <c r="J6" i="4"/>
  <c r="J5" i="4"/>
  <c r="J4" i="4"/>
  <c r="J3" i="4"/>
  <c r="J2" i="4"/>
  <c r="H5" i="4"/>
  <c r="E5" i="9" s="1"/>
  <c r="H3" i="4"/>
  <c r="E3" i="9" s="1"/>
  <c r="H4" i="4"/>
  <c r="E4" i="9" s="1"/>
  <c r="H6" i="4"/>
  <c r="E6" i="9" s="1"/>
  <c r="H7" i="4"/>
  <c r="E7" i="9" s="1"/>
  <c r="H8" i="4"/>
  <c r="E8" i="9" s="1"/>
  <c r="H9" i="4"/>
  <c r="E9" i="9" s="1"/>
  <c r="H10" i="4"/>
  <c r="E10" i="9" s="1"/>
  <c r="H11" i="4"/>
  <c r="E11" i="9" s="1"/>
  <c r="E3" i="4"/>
  <c r="E4" i="4"/>
  <c r="E5" i="4"/>
  <c r="E6" i="4"/>
  <c r="E7" i="4"/>
  <c r="E8" i="4"/>
  <c r="E9" i="4"/>
  <c r="E10" i="4"/>
  <c r="E11" i="4"/>
  <c r="D3" i="4"/>
  <c r="D4" i="4"/>
  <c r="D5" i="4"/>
  <c r="D6" i="4"/>
  <c r="D7" i="4"/>
  <c r="D8" i="4"/>
  <c r="D9" i="4"/>
  <c r="D10" i="4"/>
  <c r="D11" i="4"/>
  <c r="B3" i="4"/>
  <c r="B4" i="4"/>
  <c r="B5" i="4"/>
  <c r="B6" i="4"/>
  <c r="B7" i="4"/>
  <c r="B8" i="4"/>
  <c r="B9" i="4"/>
  <c r="B10" i="4"/>
  <c r="B11" i="4"/>
  <c r="H2" i="4"/>
  <c r="E2" i="9" s="1"/>
  <c r="B2" i="4"/>
  <c r="D2" i="4"/>
  <c r="G4" i="6"/>
  <c r="G3" i="6"/>
  <c r="G2" i="6"/>
  <c r="E11" i="6"/>
  <c r="E10" i="6"/>
  <c r="E9" i="6"/>
  <c r="E8" i="6"/>
  <c r="E7" i="6"/>
  <c r="E6" i="6"/>
  <c r="E5" i="6"/>
  <c r="E4" i="6"/>
  <c r="E2" i="10" s="1"/>
  <c r="E3" i="6"/>
  <c r="E8" i="10" s="1"/>
  <c r="E2" i="6"/>
  <c r="E4" i="10" s="1"/>
  <c r="D4" i="6"/>
  <c r="D2" i="10" s="1"/>
  <c r="D5" i="6"/>
  <c r="D11" i="10" s="1"/>
  <c r="D6" i="6"/>
  <c r="D5" i="10" s="1"/>
  <c r="D7" i="6"/>
  <c r="D10" i="10" s="1"/>
  <c r="D8" i="6"/>
  <c r="D6" i="10" s="1"/>
  <c r="D9" i="6"/>
  <c r="D7" i="10" s="1"/>
  <c r="D10" i="6"/>
  <c r="D3" i="10" s="1"/>
  <c r="D11" i="6"/>
  <c r="D9" i="10" s="1"/>
  <c r="D3" i="6"/>
  <c r="D8" i="10" s="1"/>
  <c r="D2" i="6"/>
  <c r="D4" i="10" s="1"/>
  <c r="G11" i="2"/>
  <c r="G3" i="2"/>
  <c r="G4" i="2"/>
  <c r="G5" i="2"/>
  <c r="G6" i="2"/>
  <c r="G7" i="2"/>
  <c r="G8" i="2"/>
  <c r="G9" i="2"/>
  <c r="G10" i="2"/>
  <c r="G2" i="2"/>
  <c r="F4" i="1"/>
  <c r="F5" i="1"/>
  <c r="F6" i="1"/>
  <c r="F7" i="1"/>
  <c r="F8" i="1"/>
  <c r="F9" i="1"/>
  <c r="F10" i="1"/>
  <c r="F11" i="1"/>
  <c r="F2" i="1"/>
  <c r="E11" i="10" l="1"/>
  <c r="F11" i="10"/>
  <c r="E5" i="10"/>
  <c r="F5" i="10"/>
  <c r="E10" i="10"/>
  <c r="F10" i="10"/>
  <c r="E6" i="10"/>
  <c r="F6" i="10"/>
  <c r="E7" i="10"/>
  <c r="F7" i="10"/>
  <c r="E3" i="10"/>
  <c r="F3" i="10"/>
  <c r="E9" i="10"/>
  <c r="F9" i="10"/>
  <c r="F4" i="10"/>
  <c r="F8" i="10"/>
  <c r="F2" i="10"/>
  <c r="I2" i="2"/>
  <c r="C11" i="4"/>
  <c r="E11" i="5"/>
  <c r="F11" i="5" s="1"/>
  <c r="C10" i="4"/>
  <c r="E10" i="5"/>
  <c r="F10" i="5" s="1"/>
  <c r="C9" i="4"/>
  <c r="E9" i="5"/>
  <c r="F9" i="5" s="1"/>
  <c r="C8" i="4"/>
  <c r="E8" i="5"/>
  <c r="F8" i="5" s="1"/>
  <c r="C7" i="4"/>
  <c r="E7" i="5"/>
  <c r="F7" i="5" s="1"/>
  <c r="C6" i="4"/>
  <c r="E6" i="5"/>
  <c r="F6" i="5" s="1"/>
  <c r="C5" i="4"/>
  <c r="E5" i="5"/>
  <c r="F5" i="5" s="1"/>
  <c r="C4" i="4"/>
  <c r="E4" i="5"/>
  <c r="F4" i="5" s="1"/>
  <c r="C3" i="4"/>
  <c r="E3" i="5"/>
  <c r="F3" i="5" s="1"/>
  <c r="C2" i="4"/>
  <c r="E2" i="5"/>
  <c r="F2" i="5" s="1"/>
</calcChain>
</file>

<file path=xl/sharedStrings.xml><?xml version="1.0" encoding="utf-8"?>
<sst xmlns="http://schemas.openxmlformats.org/spreadsheetml/2006/main" count="475" uniqueCount="282">
  <si>
    <t>Insured ID (PK)</t>
  </si>
  <si>
    <t>First Name</t>
  </si>
  <si>
    <t>Last Name</t>
  </si>
  <si>
    <t>Address</t>
  </si>
  <si>
    <t>Phone #</t>
  </si>
  <si>
    <t>Email</t>
  </si>
  <si>
    <t>Policy #(FK)</t>
  </si>
  <si>
    <t>Bank Account</t>
  </si>
  <si>
    <t>Duran</t>
  </si>
  <si>
    <t>2186 Yellowbrick Rd</t>
  </si>
  <si>
    <t>249-840-3754</t>
  </si>
  <si>
    <t>001</t>
  </si>
  <si>
    <t>John Jacob</t>
  </si>
  <si>
    <t>Jingleheimer Schmidt</t>
  </si>
  <si>
    <t>2784  No Where Blvd</t>
  </si>
  <si>
    <t>894-314-2009</t>
  </si>
  <si>
    <t>002</t>
  </si>
  <si>
    <t>Santa</t>
  </si>
  <si>
    <t>Claus</t>
  </si>
  <si>
    <t>527 This Way St</t>
  </si>
  <si>
    <t>143-147-0402</t>
  </si>
  <si>
    <t>003</t>
  </si>
  <si>
    <t>Enrique</t>
  </si>
  <si>
    <t>iglesias</t>
  </si>
  <si>
    <t>2060 Montana Ave</t>
  </si>
  <si>
    <t>301-776-9944</t>
  </si>
  <si>
    <t>004</t>
  </si>
  <si>
    <t>Light</t>
  </si>
  <si>
    <t>Yagami</t>
  </si>
  <si>
    <t>2942 Tree Lane</t>
  </si>
  <si>
    <t>513-596-8033</t>
  </si>
  <si>
    <t>005</t>
  </si>
  <si>
    <t>Fish</t>
  </si>
  <si>
    <t>Lord</t>
  </si>
  <si>
    <t>2301 Roaring Eagle Dr</t>
  </si>
  <si>
    <t>570-792-3132</t>
  </si>
  <si>
    <t>006</t>
  </si>
  <si>
    <t>Fin</t>
  </si>
  <si>
    <t>Diesel</t>
  </si>
  <si>
    <t>832 Rosefield Rd</t>
  </si>
  <si>
    <t>157-848-8505</t>
  </si>
  <si>
    <t>007</t>
  </si>
  <si>
    <t>Muffin</t>
  </si>
  <si>
    <t>Man</t>
  </si>
  <si>
    <t>2609 Drury Lane</t>
  </si>
  <si>
    <t>563-129-6741</t>
  </si>
  <si>
    <t>008</t>
  </si>
  <si>
    <t>Marcellus</t>
  </si>
  <si>
    <t>Wallace</t>
  </si>
  <si>
    <t>1708 Marvel St</t>
  </si>
  <si>
    <t>667-251-2164</t>
  </si>
  <si>
    <t>009</t>
  </si>
  <si>
    <t>Johnny</t>
  </si>
  <si>
    <t>Tsunami</t>
  </si>
  <si>
    <t>1537 Windy Ave</t>
  </si>
  <si>
    <t>697-122-8252</t>
  </si>
  <si>
    <t>010</t>
  </si>
  <si>
    <t>101301123@gmail.com</t>
  </si>
  <si>
    <t>102302123@gmail.com</t>
  </si>
  <si>
    <t>103303123@gmail.com</t>
  </si>
  <si>
    <t>104304123@gmail.com</t>
  </si>
  <si>
    <t>105305123@gmail.com</t>
  </si>
  <si>
    <t>106306123@gmail.com</t>
  </si>
  <si>
    <t>107307123@gmail.com</t>
  </si>
  <si>
    <t>108308123@gmail.com</t>
  </si>
  <si>
    <t>109309123@gmail.com</t>
  </si>
  <si>
    <t>110310123@gmail.com</t>
  </si>
  <si>
    <t>Company ID (PK)</t>
  </si>
  <si>
    <t>Company Name</t>
  </si>
  <si>
    <t>Policy # (FK)</t>
  </si>
  <si>
    <t>Underwriter ID (FK)</t>
  </si>
  <si>
    <t>Broker ID (FK)</t>
  </si>
  <si>
    <t>Company Address</t>
  </si>
  <si>
    <t>Venus Insurance</t>
  </si>
  <si>
    <t>123 Innovation Rd.</t>
  </si>
  <si>
    <t>Nonstate Insurance</t>
  </si>
  <si>
    <t>456 Company Dr.</t>
  </si>
  <si>
    <t>Harvesters Insurance</t>
  </si>
  <si>
    <t>789 Propsperity Ave.</t>
  </si>
  <si>
    <t>CompanyAddress</t>
  </si>
  <si>
    <t>789 Prosperity Ave.</t>
  </si>
  <si>
    <t>SEICO</t>
  </si>
  <si>
    <t>Regressive</t>
  </si>
  <si>
    <t>BBB</t>
  </si>
  <si>
    <t>CANADA-AYE</t>
  </si>
  <si>
    <t>The Lieutenant</t>
  </si>
  <si>
    <t>Nomadicers</t>
  </si>
  <si>
    <t>Stayers</t>
  </si>
  <si>
    <t>Policy #(PK)</t>
  </si>
  <si>
    <t>Coverage Limits A</t>
  </si>
  <si>
    <t>Coverage Limits B</t>
  </si>
  <si>
    <t>Coverage Limits C</t>
  </si>
  <si>
    <t>Coverage Limits D</t>
  </si>
  <si>
    <t>Liability A</t>
  </si>
  <si>
    <t>Liability B</t>
  </si>
  <si>
    <t xml:space="preserve">Premium </t>
  </si>
  <si>
    <t>Insured ID(FK)</t>
  </si>
  <si>
    <t>Policy Address</t>
  </si>
  <si>
    <t>Company ID (FK)</t>
  </si>
  <si>
    <t>UnderwriterID(FK)</t>
  </si>
  <si>
    <t>Billing ID(FK)</t>
  </si>
  <si>
    <t>Inspector ID(FK)</t>
  </si>
  <si>
    <t>BrokerID(FK)</t>
  </si>
  <si>
    <t>should be removed</t>
  </si>
  <si>
    <t>AdditionalPolicy# (PK)</t>
  </si>
  <si>
    <t>Policy# (FK)</t>
  </si>
  <si>
    <t>InsuredFirstName</t>
  </si>
  <si>
    <t>InsuredLastName</t>
  </si>
  <si>
    <t>DwellingCovA</t>
  </si>
  <si>
    <t>DwellingCovB</t>
  </si>
  <si>
    <t>DwellingCovC</t>
  </si>
  <si>
    <t>DwellingCovD</t>
  </si>
  <si>
    <t>DwellingCovE</t>
  </si>
  <si>
    <t>DwellingCovF</t>
  </si>
  <si>
    <t xml:space="preserve">Santa </t>
  </si>
  <si>
    <t xml:space="preserve">Light </t>
  </si>
  <si>
    <t>**Will complete before meeting - LW</t>
  </si>
  <si>
    <t>*** not sure I did what we are looking for, just stepped down cov incrementally, similar to contract-HH</t>
  </si>
  <si>
    <t>Adjustor_ID (PK)</t>
  </si>
  <si>
    <t>Adjustor_Fname</t>
  </si>
  <si>
    <t>Adjustor_Lname</t>
  </si>
  <si>
    <t>Claim_Num (FK)</t>
  </si>
  <si>
    <t>Policy#(FK)</t>
  </si>
  <si>
    <t>Adjustor_Phone</t>
  </si>
  <si>
    <t>Adjustor_Email</t>
  </si>
  <si>
    <t>Molly</t>
  </si>
  <si>
    <t>Smith</t>
  </si>
  <si>
    <t>111-222-3333</t>
  </si>
  <si>
    <t>Frank</t>
  </si>
  <si>
    <t>Williams</t>
  </si>
  <si>
    <t>222-111-3333</t>
  </si>
  <si>
    <t>Harry</t>
  </si>
  <si>
    <t>Wilde</t>
  </si>
  <si>
    <t>123-123-1233</t>
  </si>
  <si>
    <t>Jasmine</t>
  </si>
  <si>
    <t>Lee</t>
  </si>
  <si>
    <t>123-123-1234</t>
  </si>
  <si>
    <t>Lily</t>
  </si>
  <si>
    <t>Tomlin</t>
  </si>
  <si>
    <t>123-123-1235</t>
  </si>
  <si>
    <t>Tony</t>
  </si>
  <si>
    <t>Stark</t>
  </si>
  <si>
    <t>123-123-1236</t>
  </si>
  <si>
    <t>Dan</t>
  </si>
  <si>
    <t>Freeman</t>
  </si>
  <si>
    <t>123-123-1237</t>
  </si>
  <si>
    <t>Joe</t>
  </si>
  <si>
    <t>Alsyth</t>
  </si>
  <si>
    <t>123-123-1238</t>
  </si>
  <si>
    <t>Judy</t>
  </si>
  <si>
    <t>Garland</t>
  </si>
  <si>
    <t>123-123-1239</t>
  </si>
  <si>
    <t>Anne</t>
  </si>
  <si>
    <t>Morrison</t>
  </si>
  <si>
    <t>123-123-1230</t>
  </si>
  <si>
    <t>5) Claim (PK)</t>
  </si>
  <si>
    <t>Claim#(PK)</t>
  </si>
  <si>
    <t>InsuredFName (FK)</t>
  </si>
  <si>
    <t>InsuredLName (FK)</t>
  </si>
  <si>
    <t>Claim_Address</t>
  </si>
  <si>
    <t>Policy Address​ (FK)</t>
  </si>
  <si>
    <t>Adjustor ID (FK)</t>
  </si>
  <si>
    <t>123 Merry Lane</t>
  </si>
  <si>
    <t>456 Noname Rd</t>
  </si>
  <si>
    <t>789 Emotional Damage Pl</t>
  </si>
  <si>
    <t>112 Del Mar Blvd</t>
  </si>
  <si>
    <t>321 Colorado Blvd</t>
  </si>
  <si>
    <t>223 Happyland Crt</t>
  </si>
  <si>
    <t>4654 Where Pl</t>
  </si>
  <si>
    <t>765 Imagination Rd.</t>
  </si>
  <si>
    <t>876 Dull Pl</t>
  </si>
  <si>
    <t>115 IDK Rd</t>
  </si>
  <si>
    <t>This row ^</t>
  </si>
  <si>
    <t>which is correct PK?</t>
  </si>
  <si>
    <t>This row is in Hayden's word doc</t>
  </si>
  <si>
    <t>UnderWriterID (PK)</t>
  </si>
  <si>
    <t>BrokerID (FK)</t>
  </si>
  <si>
    <t>InsuredFName</t>
  </si>
  <si>
    <t>InsuredLName</t>
  </si>
  <si>
    <t>UWFName</t>
  </si>
  <si>
    <t>UWLName</t>
  </si>
  <si>
    <t>Ming</t>
  </si>
  <si>
    <t>--policy has to be 300s</t>
  </si>
  <si>
    <t>Meilin</t>
  </si>
  <si>
    <t>Priya</t>
  </si>
  <si>
    <t>Mangal</t>
  </si>
  <si>
    <t>Miriam</t>
  </si>
  <si>
    <t>Mendelsohn</t>
  </si>
  <si>
    <t>Abby</t>
  </si>
  <si>
    <t>Park</t>
  </si>
  <si>
    <t>Mike</t>
  </si>
  <si>
    <t>Wazowski</t>
  </si>
  <si>
    <t>James</t>
  </si>
  <si>
    <t>Sullivan</t>
  </si>
  <si>
    <t>Randal</t>
  </si>
  <si>
    <t>Boggs</t>
  </si>
  <si>
    <t xml:space="preserve">Henry </t>
  </si>
  <si>
    <t>Watermoose</t>
  </si>
  <si>
    <t xml:space="preserve">johnny </t>
  </si>
  <si>
    <t>George</t>
  </si>
  <si>
    <t>Sanderson</t>
  </si>
  <si>
    <t>UWPhone</t>
  </si>
  <si>
    <t>123-456-7890</t>
  </si>
  <si>
    <t>321-654-9870</t>
  </si>
  <si>
    <t>213-564-8790</t>
  </si>
  <si>
    <t>111-222-3330</t>
  </si>
  <si>
    <t>333-222-1110</t>
  </si>
  <si>
    <t>111-333-2220</t>
  </si>
  <si>
    <t>222-333-1110</t>
  </si>
  <si>
    <t>987-654-3210</t>
  </si>
  <si>
    <t>789-456-1230</t>
  </si>
  <si>
    <t>Billing ID (PK)</t>
  </si>
  <si>
    <t>payment method</t>
  </si>
  <si>
    <t>payment plan</t>
  </si>
  <si>
    <t>fees</t>
  </si>
  <si>
    <t>premium</t>
  </si>
  <si>
    <t>Bank transfer</t>
  </si>
  <si>
    <t>Annual</t>
  </si>
  <si>
    <t>Credit Card</t>
  </si>
  <si>
    <t>Semi-annual</t>
  </si>
  <si>
    <t>Monthly</t>
  </si>
  <si>
    <t>Check</t>
  </si>
  <si>
    <t>Broker_ID(PK)</t>
  </si>
  <si>
    <t>Policy_Num(FK)</t>
  </si>
  <si>
    <t>Commission_rate</t>
  </si>
  <si>
    <t>Fname</t>
  </si>
  <si>
    <t>Lname</t>
  </si>
  <si>
    <t>Phone_num</t>
  </si>
  <si>
    <t>Rep_ID</t>
  </si>
  <si>
    <t>Contract_Type</t>
  </si>
  <si>
    <t>Reynolds</t>
  </si>
  <si>
    <t>878-907-6732</t>
  </si>
  <si>
    <t>Leandra</t>
  </si>
  <si>
    <t>913-472-8973</t>
  </si>
  <si>
    <t>Dennis</t>
  </si>
  <si>
    <t>563-897-3421</t>
  </si>
  <si>
    <t>Ronald</t>
  </si>
  <si>
    <t>Mcdonald</t>
  </si>
  <si>
    <t>213-908-7623</t>
  </si>
  <si>
    <t>Charlie</t>
  </si>
  <si>
    <t>Kelly</t>
  </si>
  <si>
    <t>915-234-9843</t>
  </si>
  <si>
    <t>Ian</t>
  </si>
  <si>
    <t>Malcolm</t>
  </si>
  <si>
    <t>626-564-0021</t>
  </si>
  <si>
    <t>Styles</t>
  </si>
  <si>
    <t>999-878-8043</t>
  </si>
  <si>
    <t>John</t>
  </si>
  <si>
    <t>Hammond</t>
  </si>
  <si>
    <t>777-546-1234</t>
  </si>
  <si>
    <t>Evelyn</t>
  </si>
  <si>
    <t>Quan</t>
  </si>
  <si>
    <t>112-987-6543</t>
  </si>
  <si>
    <t>Miles</t>
  </si>
  <si>
    <t>Morales</t>
  </si>
  <si>
    <t>331-456-9876</t>
  </si>
  <si>
    <t>Company_ID</t>
  </si>
  <si>
    <t>Reynolds@gmail.com</t>
  </si>
  <si>
    <t>LReynolds@gmail.com</t>
  </si>
  <si>
    <t>DReynolds@gmail.com</t>
  </si>
  <si>
    <t>RMcdonald@gmail.com</t>
  </si>
  <si>
    <t>CKelly@gmail.com</t>
  </si>
  <si>
    <t>IMalcolm@gmail.com</t>
  </si>
  <si>
    <t>HStyles@gmail.com</t>
  </si>
  <si>
    <t>JHammond@gmail.com</t>
  </si>
  <si>
    <t>EQuan@gmail.com</t>
  </si>
  <si>
    <t>MMorales@gmail.com</t>
  </si>
  <si>
    <t>InspectorID</t>
  </si>
  <si>
    <t>PolicyID (FK)</t>
  </si>
  <si>
    <t>Company Ins Name</t>
  </si>
  <si>
    <t>Policy Address (FK)</t>
  </si>
  <si>
    <t>InspectorID (PK)</t>
  </si>
  <si>
    <r>
      <t>Insert rows to table V:</t>
    </r>
    <r>
      <rPr>
        <sz val="6"/>
        <color theme="1"/>
        <rFont val="Courier New"/>
        <family val="3"/>
      </rPr>
      <t>USE CH_07_S22;</t>
    </r>
  </si>
  <si>
    <t>INSERT INTO V VALUES(21231,'D&amp;E Supply','Singh','615','228-3245','TN','Y');</t>
  </si>
  <si>
    <t>INSERT INTO V VALUES(21344,'Gomez Bros.','Ortega','615','889-2546','KY','N');</t>
  </si>
  <si>
    <t>INSERT INTO V VALUES(22567,'Dome Supply','Smith','901','678-1419','GA','N');</t>
  </si>
  <si>
    <t>INSERT INTO V VALUES(23119,'Randsets Ltd.','Anderson','901','678-3998','GA','Y');</t>
  </si>
  <si>
    <t>INSERT INTO V VALUES(24004,'Brackman Bros.','Browning','615','228-1410','TN','N');</t>
  </si>
  <si>
    <t>INSERT INTO V VALUES(24288,'ORDVA, Inc.','Hakford','615','898-1234','TN','Y');</t>
  </si>
  <si>
    <t>INSERT INTO V VALUES(25443,'B&amp;K, Inc.','Smith','904','227-0093','FL','N');</t>
  </si>
  <si>
    <t>INSERT INTO V VALUES(25501,'Damal Supplies','Smythe','615','890-3529','TN','N');</t>
  </si>
  <si>
    <t>INSERT INTO V VALUES(25595,'Rubicon Systems','Orton','904','456-0092','FL','Y');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</si>
</sst>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</numFmts>
  <fonts count="15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444444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6"/>
      <color theme="1"/>
      <name val="Courier New"/>
      <family val="3"/>
    </font>
    <font>
      <sz val="8"/>
      <color theme="1"/>
      <name val="Arial"/>
    </font>
    <font>
      <sz val="6"/>
      <color rgb="FF000000"/>
      <name val="Courier New"/>
      <family val="3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EBE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165" fontId="5" fillId="0" borderId="0" xfId="0" quotePrefix="1" applyNumberFormat="1" applyFont="1"/>
    <xf numFmtId="165" fontId="0" fillId="0" borderId="0" xfId="0" applyNumberFormat="1"/>
    <xf numFmtId="0" fontId="9" fillId="0" borderId="0" xfId="0" applyFont="1"/>
    <xf numFmtId="0" fontId="10" fillId="0" borderId="0" xfId="0" applyFont="1"/>
    <xf numFmtId="165" fontId="5" fillId="0" borderId="0" xfId="0" applyNumberFormat="1" applyFont="1"/>
    <xf numFmtId="0" fontId="2" fillId="3" borderId="0" xfId="0" applyFont="1" applyFill="1"/>
    <xf numFmtId="0" fontId="0" fillId="3" borderId="0" xfId="0" applyFill="1"/>
    <xf numFmtId="0" fontId="11" fillId="0" borderId="0" xfId="2"/>
    <xf numFmtId="0" fontId="4" fillId="3" borderId="0" xfId="0" applyFont="1" applyFill="1"/>
    <xf numFmtId="0" fontId="12" fillId="2" borderId="0" xfId="0" applyFont="1" applyFill="1" applyAlignment="1">
      <alignment wrapText="1"/>
    </xf>
    <xf numFmtId="0" fontId="14" fillId="0" borderId="0" xfId="0" applyFont="1"/>
    <xf numFmtId="0" fontId="13" fillId="3" borderId="0" xfId="0" applyFont="1" applyFill="1"/>
    <xf numFmtId="0" fontId="14" fillId="3" borderId="0" xfId="0" applyFont="1" applyFill="1"/>
    <xf numFmtId="0" fontId="2" fillId="4" borderId="0" xfId="0" applyFont="1" applyFill="1"/>
    <xf numFmtId="0" fontId="0" fillId="4" borderId="0" xfId="0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14</xdr:row>
      <xdr:rowOff>76200</xdr:rowOff>
    </xdr:from>
    <xdr:to>
      <xdr:col>10</xdr:col>
      <xdr:colOff>66675</xdr:colOff>
      <xdr:row>21</xdr:row>
      <xdr:rowOff>19050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7DDE4A62-65B3-1684-B781-B738F183DC81}"/>
            </a:ext>
          </a:extLst>
        </xdr:cNvPr>
        <xdr:cNvSpPr txBox="1"/>
      </xdr:nvSpPr>
      <xdr:spPr>
        <a:xfrm>
          <a:off x="8515350" y="2609850"/>
          <a:ext cx="2190750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Coverage A- Dwelling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Coverage B- Other Structures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Coverage C- Personal Property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Coverage D- Loss of Use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Liability A- Lawsuits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Liability B- Medical Payments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108308123@gmail.com" TargetMode="External"/><Relationship Id="rId3" Type="http://schemas.openxmlformats.org/officeDocument/2006/relationships/hyperlink" Target="mailto:103303123@gmail.com" TargetMode="External"/><Relationship Id="rId7" Type="http://schemas.openxmlformats.org/officeDocument/2006/relationships/hyperlink" Target="mailto:107307123@gmail.com" TargetMode="External"/><Relationship Id="rId2" Type="http://schemas.openxmlformats.org/officeDocument/2006/relationships/hyperlink" Target="mailto:102302123@gmail.com" TargetMode="External"/><Relationship Id="rId1" Type="http://schemas.openxmlformats.org/officeDocument/2006/relationships/hyperlink" Target="mailto:101301123@gmail.com" TargetMode="External"/><Relationship Id="rId6" Type="http://schemas.openxmlformats.org/officeDocument/2006/relationships/hyperlink" Target="mailto:106306123@gmail.com" TargetMode="External"/><Relationship Id="rId5" Type="http://schemas.openxmlformats.org/officeDocument/2006/relationships/hyperlink" Target="mailto:105305123@gmail.com" TargetMode="External"/><Relationship Id="rId10" Type="http://schemas.openxmlformats.org/officeDocument/2006/relationships/hyperlink" Target="mailto:110310123@gmail.com" TargetMode="External"/><Relationship Id="rId4" Type="http://schemas.openxmlformats.org/officeDocument/2006/relationships/hyperlink" Target="mailto:104304123@gmail.com" TargetMode="External"/><Relationship Id="rId9" Type="http://schemas.openxmlformats.org/officeDocument/2006/relationships/hyperlink" Target="mailto:109309123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Hammond@gmail.com" TargetMode="External"/><Relationship Id="rId3" Type="http://schemas.openxmlformats.org/officeDocument/2006/relationships/hyperlink" Target="mailto:DReynolds@gmail.com" TargetMode="External"/><Relationship Id="rId7" Type="http://schemas.openxmlformats.org/officeDocument/2006/relationships/hyperlink" Target="mailto:HStyles@gmail.com" TargetMode="External"/><Relationship Id="rId2" Type="http://schemas.openxmlformats.org/officeDocument/2006/relationships/hyperlink" Target="mailto:LReynolds@gmail.com" TargetMode="External"/><Relationship Id="rId1" Type="http://schemas.openxmlformats.org/officeDocument/2006/relationships/hyperlink" Target="mailto:Reynolds@gmail.com" TargetMode="External"/><Relationship Id="rId6" Type="http://schemas.openxmlformats.org/officeDocument/2006/relationships/hyperlink" Target="mailto:IMalcolm@gmail.com" TargetMode="External"/><Relationship Id="rId5" Type="http://schemas.openxmlformats.org/officeDocument/2006/relationships/hyperlink" Target="mailto:CKelly@gmail.com" TargetMode="External"/><Relationship Id="rId10" Type="http://schemas.openxmlformats.org/officeDocument/2006/relationships/hyperlink" Target="mailto:MMorales@gmail.com" TargetMode="External"/><Relationship Id="rId4" Type="http://schemas.openxmlformats.org/officeDocument/2006/relationships/hyperlink" Target="mailto:RMcdonald@gmail.com" TargetMode="External"/><Relationship Id="rId9" Type="http://schemas.openxmlformats.org/officeDocument/2006/relationships/hyperlink" Target="mailto:EQu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opLeftCell="A14" workbookViewId="0">
      <selection activeCell="E18" sqref="E18"/>
    </sheetView>
  </sheetViews>
  <sheetFormatPr defaultRowHeight="14.45"/>
  <cols>
    <col min="1" max="1" width="14.140625" bestFit="1" customWidth="1"/>
    <col min="2" max="2" width="11" customWidth="1"/>
    <col min="3" max="3" width="20" bestFit="1" customWidth="1"/>
    <col min="4" max="4" width="20.5703125" bestFit="1" customWidth="1"/>
    <col min="5" max="5" width="22.28515625" bestFit="1" customWidth="1"/>
    <col min="6" max="6" width="44.5703125" bestFit="1" customWidth="1"/>
    <col min="7" max="7" width="12.7109375" customWidth="1"/>
    <col min="8" max="8" width="16.5703125" bestFit="1" customWidth="1"/>
    <col min="9" max="9" width="11" customWidth="1"/>
  </cols>
  <sheetData>
    <row r="1" spans="1: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101</v>
      </c>
      <c r="B2" t="s">
        <v>8</v>
      </c>
      <c r="C2" t="s">
        <v>8</v>
      </c>
      <c r="D2" t="s">
        <v>9</v>
      </c>
      <c r="E2" s="7" t="s">
        <v>10</v>
      </c>
      <c r="F2" t="str">
        <f>_xlfn.CONCAT(B2,C2, "123@gmail.com")</f>
        <v>DuranDuran123@gmail.com</v>
      </c>
      <c r="G2">
        <v>301</v>
      </c>
      <c r="H2" s="6" t="s">
        <v>11</v>
      </c>
    </row>
    <row r="3" spans="1:8">
      <c r="A3">
        <v>102</v>
      </c>
      <c r="B3" t="s">
        <v>12</v>
      </c>
      <c r="C3" s="4" t="s">
        <v>13</v>
      </c>
      <c r="D3" t="s">
        <v>14</v>
      </c>
      <c r="E3" s="7" t="s">
        <v>15</v>
      </c>
      <c r="F3" t="str">
        <f>_xlfn.CONCAT(B3,C3, "123@gmail.com")</f>
        <v>John JacobJingleheimer Schmidt123@gmail.com</v>
      </c>
      <c r="G3">
        <v>302</v>
      </c>
      <c r="H3" s="6" t="s">
        <v>16</v>
      </c>
    </row>
    <row r="4" spans="1:8">
      <c r="A4">
        <v>103</v>
      </c>
      <c r="B4" t="s">
        <v>17</v>
      </c>
      <c r="C4" t="s">
        <v>18</v>
      </c>
      <c r="D4" t="s">
        <v>19</v>
      </c>
      <c r="E4" s="7" t="s">
        <v>20</v>
      </c>
      <c r="F4" t="str">
        <f t="shared" ref="F3:F11" si="0">_xlfn.CONCAT(B4,C4, "123@gmail.com")</f>
        <v>SantaClaus123@gmail.com</v>
      </c>
      <c r="G4">
        <v>303</v>
      </c>
      <c r="H4" s="6" t="s">
        <v>21</v>
      </c>
    </row>
    <row r="5" spans="1:8">
      <c r="A5">
        <v>104</v>
      </c>
      <c r="B5" t="s">
        <v>22</v>
      </c>
      <c r="C5" s="5" t="s">
        <v>23</v>
      </c>
      <c r="D5" t="s">
        <v>24</v>
      </c>
      <c r="E5" s="7" t="s">
        <v>25</v>
      </c>
      <c r="F5" t="str">
        <f t="shared" si="0"/>
        <v>Enriqueiglesias123@gmail.com</v>
      </c>
      <c r="G5">
        <v>304</v>
      </c>
      <c r="H5" s="6" t="s">
        <v>26</v>
      </c>
    </row>
    <row r="6" spans="1:8">
      <c r="A6">
        <v>105</v>
      </c>
      <c r="B6" t="s">
        <v>27</v>
      </c>
      <c r="C6" s="5" t="s">
        <v>28</v>
      </c>
      <c r="D6" t="s">
        <v>29</v>
      </c>
      <c r="E6" s="7" t="s">
        <v>30</v>
      </c>
      <c r="F6" t="str">
        <f t="shared" si="0"/>
        <v>LightYagami123@gmail.com</v>
      </c>
      <c r="G6">
        <v>305</v>
      </c>
      <c r="H6" s="6" t="s">
        <v>31</v>
      </c>
    </row>
    <row r="7" spans="1:8">
      <c r="A7">
        <v>106</v>
      </c>
      <c r="B7" t="s">
        <v>32</v>
      </c>
      <c r="C7" t="s">
        <v>33</v>
      </c>
      <c r="D7" t="s">
        <v>34</v>
      </c>
      <c r="E7" s="7" t="s">
        <v>35</v>
      </c>
      <c r="F7" t="str">
        <f t="shared" si="0"/>
        <v>FishLord123@gmail.com</v>
      </c>
      <c r="G7">
        <v>306</v>
      </c>
      <c r="H7" s="6" t="s">
        <v>36</v>
      </c>
    </row>
    <row r="8" spans="1:8">
      <c r="A8">
        <v>107</v>
      </c>
      <c r="B8" t="s">
        <v>37</v>
      </c>
      <c r="C8" t="s">
        <v>38</v>
      </c>
      <c r="D8" t="s">
        <v>39</v>
      </c>
      <c r="E8" s="7" t="s">
        <v>40</v>
      </c>
      <c r="F8" t="str">
        <f t="shared" si="0"/>
        <v>FinDiesel123@gmail.com</v>
      </c>
      <c r="G8">
        <v>307</v>
      </c>
      <c r="H8" s="6" t="s">
        <v>41</v>
      </c>
    </row>
    <row r="9" spans="1:8">
      <c r="A9">
        <v>108</v>
      </c>
      <c r="B9" t="s">
        <v>42</v>
      </c>
      <c r="C9" t="s">
        <v>43</v>
      </c>
      <c r="D9" t="s">
        <v>44</v>
      </c>
      <c r="E9" s="7" t="s">
        <v>45</v>
      </c>
      <c r="F9" t="str">
        <f t="shared" si="0"/>
        <v>MuffinMan123@gmail.com</v>
      </c>
      <c r="G9">
        <v>308</v>
      </c>
      <c r="H9" s="6" t="s">
        <v>46</v>
      </c>
    </row>
    <row r="10" spans="1:8">
      <c r="A10">
        <v>109</v>
      </c>
      <c r="B10" t="s">
        <v>47</v>
      </c>
      <c r="C10" t="s">
        <v>48</v>
      </c>
      <c r="D10" t="s">
        <v>49</v>
      </c>
      <c r="E10" s="7" t="s">
        <v>50</v>
      </c>
      <c r="F10" t="str">
        <f t="shared" si="0"/>
        <v>MarcellusWallace123@gmail.com</v>
      </c>
      <c r="G10">
        <v>309</v>
      </c>
      <c r="H10" s="6" t="s">
        <v>51</v>
      </c>
    </row>
    <row r="11" spans="1:8">
      <c r="A11">
        <v>110</v>
      </c>
      <c r="B11" t="s">
        <v>52</v>
      </c>
      <c r="C11" t="s">
        <v>53</v>
      </c>
      <c r="D11" t="s">
        <v>54</v>
      </c>
      <c r="E11" s="7" t="s">
        <v>55</v>
      </c>
      <c r="F11" t="str">
        <f t="shared" si="0"/>
        <v>JohnnyTsunami123@gmail.com</v>
      </c>
      <c r="G11">
        <v>310</v>
      </c>
      <c r="H11" s="6" t="s">
        <v>56</v>
      </c>
    </row>
    <row r="17" spans="1:6" ht="15">
      <c r="A17" t="s">
        <v>0</v>
      </c>
      <c r="B17" s="1" t="s">
        <v>6</v>
      </c>
      <c r="C17" s="1" t="s">
        <v>1</v>
      </c>
      <c r="D17" s="1" t="s">
        <v>2</v>
      </c>
      <c r="E17" s="1" t="s">
        <v>5</v>
      </c>
      <c r="F17" s="1" t="s">
        <v>3</v>
      </c>
    </row>
    <row r="18" spans="1:6" ht="15">
      <c r="A18">
        <v>101</v>
      </c>
      <c r="B18">
        <v>301</v>
      </c>
      <c r="C18" t="s">
        <v>8</v>
      </c>
      <c r="D18" t="s">
        <v>8</v>
      </c>
      <c r="E18" t="s">
        <v>57</v>
      </c>
      <c r="F18" t="s">
        <v>9</v>
      </c>
    </row>
    <row r="19" spans="1:6" ht="15">
      <c r="A19">
        <v>102</v>
      </c>
      <c r="B19">
        <v>302</v>
      </c>
      <c r="C19" t="s">
        <v>12</v>
      </c>
      <c r="D19" s="4" t="s">
        <v>13</v>
      </c>
      <c r="E19" t="s">
        <v>58</v>
      </c>
      <c r="F19" t="s">
        <v>14</v>
      </c>
    </row>
    <row r="20" spans="1:6">
      <c r="A20">
        <v>103</v>
      </c>
      <c r="B20">
        <v>303</v>
      </c>
      <c r="C20" t="s">
        <v>17</v>
      </c>
      <c r="D20" t="s">
        <v>18</v>
      </c>
      <c r="E20" t="s">
        <v>59</v>
      </c>
      <c r="F20" t="s">
        <v>19</v>
      </c>
    </row>
    <row r="21" spans="1:6" ht="15">
      <c r="A21">
        <v>104</v>
      </c>
      <c r="B21">
        <v>304</v>
      </c>
      <c r="C21" t="s">
        <v>22</v>
      </c>
      <c r="D21" s="5" t="s">
        <v>23</v>
      </c>
      <c r="E21" t="s">
        <v>60</v>
      </c>
      <c r="F21" t="s">
        <v>24</v>
      </c>
    </row>
    <row r="22" spans="1:6" ht="15">
      <c r="A22">
        <v>105</v>
      </c>
      <c r="B22">
        <v>305</v>
      </c>
      <c r="C22" t="s">
        <v>27</v>
      </c>
      <c r="D22" s="5" t="s">
        <v>28</v>
      </c>
      <c r="E22" t="s">
        <v>61</v>
      </c>
      <c r="F22" t="s">
        <v>29</v>
      </c>
    </row>
    <row r="23" spans="1:6">
      <c r="A23">
        <v>106</v>
      </c>
      <c r="B23">
        <v>306</v>
      </c>
      <c r="C23" t="s">
        <v>32</v>
      </c>
      <c r="D23" t="s">
        <v>33</v>
      </c>
      <c r="E23" t="s">
        <v>62</v>
      </c>
      <c r="F23" t="s">
        <v>34</v>
      </c>
    </row>
    <row r="24" spans="1:6">
      <c r="A24">
        <v>107</v>
      </c>
      <c r="B24">
        <v>307</v>
      </c>
      <c r="C24" t="s">
        <v>37</v>
      </c>
      <c r="D24" t="s">
        <v>38</v>
      </c>
      <c r="E24" t="s">
        <v>63</v>
      </c>
      <c r="F24" t="s">
        <v>39</v>
      </c>
    </row>
    <row r="25" spans="1:6">
      <c r="A25">
        <v>108</v>
      </c>
      <c r="B25">
        <v>308</v>
      </c>
      <c r="C25" t="s">
        <v>42</v>
      </c>
      <c r="D25" t="s">
        <v>43</v>
      </c>
      <c r="E25" t="s">
        <v>64</v>
      </c>
      <c r="F25" t="s">
        <v>44</v>
      </c>
    </row>
    <row r="26" spans="1:6">
      <c r="A26">
        <v>109</v>
      </c>
      <c r="B26">
        <v>309</v>
      </c>
      <c r="C26" t="s">
        <v>47</v>
      </c>
      <c r="D26" t="s">
        <v>48</v>
      </c>
      <c r="E26" t="s">
        <v>65</v>
      </c>
      <c r="F26" t="s">
        <v>49</v>
      </c>
    </row>
    <row r="27" spans="1:6">
      <c r="A27">
        <v>110</v>
      </c>
      <c r="B27">
        <v>310</v>
      </c>
      <c r="C27" t="s">
        <v>52</v>
      </c>
      <c r="D27" t="s">
        <v>53</v>
      </c>
      <c r="E27" t="s">
        <v>66</v>
      </c>
      <c r="F27" t="s">
        <v>54</v>
      </c>
    </row>
    <row r="28" spans="1:6">
      <c r="E28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23B6-77F7-4B28-B9B2-E4DC6876ED60}">
  <dimension ref="A1:C11"/>
  <sheetViews>
    <sheetView workbookViewId="0">
      <selection activeCell="A2" sqref="A2"/>
    </sheetView>
  </sheetViews>
  <sheetFormatPr defaultRowHeight="15"/>
  <cols>
    <col min="1" max="1" width="13.42578125" bestFit="1" customWidth="1"/>
    <col min="2" max="2" width="16" bestFit="1" customWidth="1"/>
    <col min="3" max="3" width="16.5703125" bestFit="1" customWidth="1"/>
  </cols>
  <sheetData>
    <row r="1" spans="1:3" ht="15.75">
      <c r="A1" t="s">
        <v>222</v>
      </c>
      <c r="B1" s="3" t="s">
        <v>223</v>
      </c>
      <c r="C1" t="s">
        <v>224</v>
      </c>
    </row>
    <row r="2" spans="1:3">
      <c r="A2">
        <v>1624</v>
      </c>
      <c r="B2">
        <v>301</v>
      </c>
      <c r="C2">
        <f ca="1">RANDBETWEEN(5,10)</f>
        <v>5</v>
      </c>
    </row>
    <row r="3" spans="1:3">
      <c r="A3">
        <v>1648</v>
      </c>
      <c r="B3">
        <v>302</v>
      </c>
      <c r="C3">
        <f t="shared" ref="C3:C11" ca="1" si="0">RANDBETWEEN(5,10)</f>
        <v>8</v>
      </c>
    </row>
    <row r="4" spans="1:3">
      <c r="A4">
        <v>1038</v>
      </c>
      <c r="B4">
        <v>303</v>
      </c>
      <c r="C4">
        <f t="shared" ca="1" si="0"/>
        <v>7</v>
      </c>
    </row>
    <row r="5" spans="1:3">
      <c r="A5">
        <v>1116</v>
      </c>
      <c r="B5">
        <v>304</v>
      </c>
      <c r="C5">
        <f t="shared" ca="1" si="0"/>
        <v>9</v>
      </c>
    </row>
    <row r="6" spans="1:3">
      <c r="A6">
        <v>1882</v>
      </c>
      <c r="B6">
        <v>305</v>
      </c>
      <c r="C6">
        <f t="shared" ca="1" si="0"/>
        <v>7</v>
      </c>
    </row>
    <row r="7" spans="1:3">
      <c r="A7">
        <v>1580</v>
      </c>
      <c r="B7">
        <v>306</v>
      </c>
      <c r="C7">
        <f t="shared" ca="1" si="0"/>
        <v>10</v>
      </c>
    </row>
    <row r="8" spans="1:3">
      <c r="A8">
        <v>1299</v>
      </c>
      <c r="B8">
        <v>307</v>
      </c>
      <c r="C8">
        <f t="shared" ca="1" si="0"/>
        <v>9</v>
      </c>
    </row>
    <row r="9" spans="1:3">
      <c r="A9">
        <v>1748</v>
      </c>
      <c r="B9">
        <v>308</v>
      </c>
      <c r="C9">
        <f t="shared" ca="1" si="0"/>
        <v>7</v>
      </c>
    </row>
    <row r="10" spans="1:3">
      <c r="A10">
        <v>1775</v>
      </c>
      <c r="B10">
        <v>309</v>
      </c>
      <c r="C10">
        <f t="shared" ca="1" si="0"/>
        <v>9</v>
      </c>
    </row>
    <row r="11" spans="1:3">
      <c r="A11">
        <v>1548</v>
      </c>
      <c r="B11">
        <v>310</v>
      </c>
      <c r="C11">
        <f t="shared" ca="1" si="0"/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D24C-F19A-4C34-8809-8FCBC54454F8}">
  <dimension ref="A1:N33"/>
  <sheetViews>
    <sheetView tabSelected="1" topLeftCell="A14" workbookViewId="0">
      <selection activeCell="B17" sqref="B17"/>
    </sheetView>
  </sheetViews>
  <sheetFormatPr defaultRowHeight="14.45"/>
  <cols>
    <col min="1" max="1" width="15.28515625" bestFit="1" customWidth="1"/>
    <col min="2" max="2" width="15.7109375" bestFit="1" customWidth="1"/>
    <col min="3" max="3" width="23.42578125" bestFit="1" customWidth="1"/>
    <col min="4" max="4" width="15.140625" customWidth="1"/>
    <col min="5" max="5" width="20" bestFit="1" customWidth="1"/>
    <col min="6" max="6" width="17.85546875" bestFit="1" customWidth="1"/>
  </cols>
  <sheetData>
    <row r="1" spans="1:6">
      <c r="A1" t="s">
        <v>267</v>
      </c>
      <c r="B1" t="s">
        <v>268</v>
      </c>
      <c r="C1" t="s">
        <v>269</v>
      </c>
      <c r="D1" t="s">
        <v>177</v>
      </c>
      <c r="E1" t="s">
        <v>178</v>
      </c>
      <c r="F1" t="s">
        <v>270</v>
      </c>
    </row>
    <row r="2" spans="1:6">
      <c r="A2">
        <v>721</v>
      </c>
      <c r="B2">
        <v>303</v>
      </c>
      <c r="C2" t="s">
        <v>83</v>
      </c>
      <c r="D2" t="str">
        <f>INDEX(Claim!$C$1:$G$11,MATCH(Inspector!$B2,Claim!$C$1:$C$11,0),2)</f>
        <v>Santa</v>
      </c>
      <c r="E2" t="str">
        <f>INDEX(Claim!$C$1:$G$11,MATCH(Inspector!$B2,Claim!$C$1:$C$11,0),3)</f>
        <v>Claus</v>
      </c>
      <c r="F2" t="str">
        <f>INDEX(Claim!$C$1:$G$11,MATCH(Inspector!$B2,Claim!$C$1:$C$11,0),4)</f>
        <v>789 Emotional Damage Pl</v>
      </c>
    </row>
    <row r="3" spans="1:6" ht="15">
      <c r="A3">
        <v>722</v>
      </c>
      <c r="B3">
        <v>309</v>
      </c>
      <c r="C3" t="s">
        <v>84</v>
      </c>
      <c r="D3" t="str">
        <f>INDEX(Claim!$C$1:$G$11,MATCH(Inspector!$B3,Claim!$C$1:$C$11,0),2)</f>
        <v>Marcellus</v>
      </c>
      <c r="E3" t="str">
        <f>INDEX(Claim!$C$1:$G$11,MATCH(Inspector!$B3,Claim!$C$1:$C$11,0),3)</f>
        <v>Wallace</v>
      </c>
      <c r="F3" t="str">
        <f>INDEX(Claim!$C$1:$G$11,MATCH(Inspector!$B3,Claim!$C$1:$C$11,0),4)</f>
        <v>876 Dull Pl</v>
      </c>
    </row>
    <row r="4" spans="1:6" ht="15">
      <c r="A4">
        <v>723</v>
      </c>
      <c r="B4">
        <v>301</v>
      </c>
      <c r="C4" t="s">
        <v>77</v>
      </c>
      <c r="D4" t="str">
        <f>INDEX(Claim!$C$1:$G$11,MATCH(Inspector!$B4,Claim!$C$1:$C$11,0),2)</f>
        <v>Duran</v>
      </c>
      <c r="E4" t="str">
        <f>INDEX(Claim!$C$1:$G$11,MATCH(Inspector!$B4,Claim!$C$1:$C$11,0),3)</f>
        <v>Duran</v>
      </c>
      <c r="F4" t="str">
        <f>INDEX(Claim!$C$1:$G$11,MATCH(Inspector!$B4,Claim!$C$1:$C$11,0),4)</f>
        <v>123 Merry Lane</v>
      </c>
    </row>
    <row r="5" spans="1:6" ht="15">
      <c r="A5">
        <v>724</v>
      </c>
      <c r="B5">
        <v>305</v>
      </c>
      <c r="C5" t="s">
        <v>86</v>
      </c>
      <c r="D5" t="str">
        <f>INDEX(Claim!$C$1:$G$11,MATCH(Inspector!$B5,Claim!$C$1:$C$11,0),2)</f>
        <v>Light</v>
      </c>
      <c r="E5" t="str">
        <f>INDEX(Claim!$C$1:$G$11,MATCH(Inspector!$B5,Claim!$C$1:$C$11,0),3)</f>
        <v>Yagami</v>
      </c>
      <c r="F5" t="str">
        <f>INDEX(Claim!$C$1:$G$11,MATCH(Inspector!$B5,Claim!$C$1:$C$11,0),4)</f>
        <v>321 Colorado Blvd</v>
      </c>
    </row>
    <row r="6" spans="1:6" ht="15">
      <c r="A6">
        <v>725</v>
      </c>
      <c r="B6">
        <v>307</v>
      </c>
      <c r="C6" t="s">
        <v>75</v>
      </c>
      <c r="D6" t="str">
        <f>INDEX(Claim!$C$1:$G$11,MATCH(Inspector!$B6,Claim!$C$1:$C$11,0),2)</f>
        <v>Fin</v>
      </c>
      <c r="E6" t="str">
        <f>INDEX(Claim!$C$1:$G$11,MATCH(Inspector!$B6,Claim!$C$1:$C$11,0),3)</f>
        <v>Diesel</v>
      </c>
      <c r="F6" t="str">
        <f>INDEX(Claim!$C$1:$G$11,MATCH(Inspector!$B6,Claim!$C$1:$C$11,0),4)</f>
        <v>4654 Where Pl</v>
      </c>
    </row>
    <row r="7" spans="1:6" ht="15">
      <c r="A7">
        <v>726</v>
      </c>
      <c r="B7">
        <v>308</v>
      </c>
      <c r="C7" t="s">
        <v>82</v>
      </c>
      <c r="D7" t="str">
        <f>INDEX(Claim!$C$1:$G$11,MATCH(Inspector!$B7,Claim!$C$1:$C$11,0),2)</f>
        <v>Muffin</v>
      </c>
      <c r="E7" t="str">
        <f>INDEX(Claim!$C$1:$G$11,MATCH(Inspector!$B7,Claim!$C$1:$C$11,0),3)</f>
        <v>Man</v>
      </c>
      <c r="F7" t="str">
        <f>INDEX(Claim!$C$1:$G$11,MATCH(Inspector!$B7,Claim!$C$1:$C$11,0),4)</f>
        <v>765 Imagination Rd.</v>
      </c>
    </row>
    <row r="8" spans="1:6" ht="15">
      <c r="A8">
        <v>727</v>
      </c>
      <c r="B8">
        <v>302</v>
      </c>
      <c r="C8" t="s">
        <v>81</v>
      </c>
      <c r="D8" t="str">
        <f>INDEX(Claim!$C$1:$G$11,MATCH(Inspector!$B8,Claim!$C$1:$C$11,0),2)</f>
        <v>John Jacob</v>
      </c>
      <c r="E8" t="str">
        <f>INDEX(Claim!$C$1:$G$11,MATCH(Inspector!$B8,Claim!$C$1:$C$11,0),3)</f>
        <v>Jingleheimer Schmidt</v>
      </c>
      <c r="F8" t="str">
        <f>INDEX(Claim!$C$1:$G$11,MATCH(Inspector!$B8,Claim!$C$1:$C$11,0),4)</f>
        <v>456 Noname Rd</v>
      </c>
    </row>
    <row r="9" spans="1:6" ht="15">
      <c r="A9">
        <v>728</v>
      </c>
      <c r="B9">
        <v>310</v>
      </c>
      <c r="C9" t="s">
        <v>87</v>
      </c>
      <c r="D9" t="str">
        <f>INDEX(Claim!$C$1:$G$11,MATCH(Inspector!$B9,Claim!$C$1:$C$11,0),2)</f>
        <v>Johnny</v>
      </c>
      <c r="E9" t="str">
        <f>INDEX(Claim!$C$1:$G$11,MATCH(Inspector!$B9,Claim!$C$1:$C$11,0),3)</f>
        <v>Tsunami</v>
      </c>
      <c r="F9" t="str">
        <f>INDEX(Claim!$C$1:$G$11,MATCH(Inspector!$B9,Claim!$C$1:$C$11,0),4)</f>
        <v>115 IDK Rd</v>
      </c>
    </row>
    <row r="10" spans="1:6" ht="15">
      <c r="A10">
        <v>729</v>
      </c>
      <c r="B10">
        <v>306</v>
      </c>
      <c r="C10" t="s">
        <v>85</v>
      </c>
      <c r="D10" t="str">
        <f>INDEX(Claim!$C$1:$G$11,MATCH(Inspector!$B10,Claim!$C$1:$C$11,0),2)</f>
        <v>Fish</v>
      </c>
      <c r="E10" t="str">
        <f>INDEX(Claim!$C$1:$G$11,MATCH(Inspector!$B10,Claim!$C$1:$C$11,0),3)</f>
        <v>Lord</v>
      </c>
      <c r="F10" t="str">
        <f>INDEX(Claim!$C$1:$G$11,MATCH(Inspector!$B10,Claim!$C$1:$C$11,0),4)</f>
        <v>223 Happyland Crt</v>
      </c>
    </row>
    <row r="11" spans="1:6" ht="15">
      <c r="A11">
        <v>730</v>
      </c>
      <c r="B11">
        <v>304</v>
      </c>
      <c r="C11" t="s">
        <v>73</v>
      </c>
      <c r="D11" t="str">
        <f>INDEX(Claim!$C$1:$G$11,MATCH(Inspector!$B11,Claim!$C$1:$C$11,0),2)</f>
        <v>Enrique</v>
      </c>
      <c r="E11" t="str">
        <f>INDEX(Claim!$C$1:$G$11,MATCH(Inspector!$B11,Claim!$C$1:$C$11,0),3)</f>
        <v>iglesias</v>
      </c>
      <c r="F11" t="str">
        <f>INDEX(Claim!$C$1:$G$11,MATCH(Inspector!$B11,Claim!$C$1:$C$11,0),4)</f>
        <v>112 Del Mar Blvd</v>
      </c>
    </row>
    <row r="12" spans="1:6" ht="15"/>
    <row r="16" spans="1:6">
      <c r="A16" t="s">
        <v>271</v>
      </c>
      <c r="B16" t="s">
        <v>98</v>
      </c>
    </row>
    <row r="17" spans="1:14">
      <c r="A17">
        <v>721</v>
      </c>
      <c r="B17">
        <v>201</v>
      </c>
    </row>
    <row r="18" spans="1:14">
      <c r="A18">
        <v>722</v>
      </c>
      <c r="B18">
        <v>201</v>
      </c>
    </row>
    <row r="19" spans="1:14">
      <c r="A19">
        <v>723</v>
      </c>
      <c r="B19">
        <v>201</v>
      </c>
    </row>
    <row r="20" spans="1:14">
      <c r="A20">
        <v>724</v>
      </c>
      <c r="B20">
        <v>201</v>
      </c>
    </row>
    <row r="21" spans="1:14">
      <c r="A21">
        <v>725</v>
      </c>
      <c r="B21">
        <v>201</v>
      </c>
    </row>
    <row r="22" spans="1:14">
      <c r="A22">
        <v>726</v>
      </c>
      <c r="B22">
        <v>202</v>
      </c>
    </row>
    <row r="23" spans="1:14">
      <c r="A23">
        <v>727</v>
      </c>
      <c r="B23">
        <v>202</v>
      </c>
    </row>
    <row r="24" spans="1:14" ht="15">
      <c r="A24">
        <v>728</v>
      </c>
      <c r="B24">
        <v>202</v>
      </c>
      <c r="N24" s="12" t="s">
        <v>272</v>
      </c>
    </row>
    <row r="25" spans="1:14" ht="15">
      <c r="A25">
        <v>729</v>
      </c>
      <c r="B25">
        <v>202</v>
      </c>
      <c r="N25" s="13" t="s">
        <v>273</v>
      </c>
    </row>
    <row r="26" spans="1:14" ht="15">
      <c r="A26">
        <v>730</v>
      </c>
      <c r="B26">
        <v>202</v>
      </c>
      <c r="N26" s="13" t="s">
        <v>274</v>
      </c>
    </row>
    <row r="27" spans="1:14" ht="15">
      <c r="N27" s="13" t="s">
        <v>275</v>
      </c>
    </row>
    <row r="28" spans="1:14" ht="15">
      <c r="N28" s="13" t="s">
        <v>276</v>
      </c>
    </row>
    <row r="29" spans="1:14" ht="15">
      <c r="N29" s="13" t="s">
        <v>277</v>
      </c>
    </row>
    <row r="30" spans="1:14" ht="15">
      <c r="N30" s="13" t="s">
        <v>278</v>
      </c>
    </row>
    <row r="31" spans="1:14" ht="15">
      <c r="N31" s="13" t="s">
        <v>279</v>
      </c>
    </row>
    <row r="32" spans="1:14" ht="15">
      <c r="N32" s="13" t="s">
        <v>280</v>
      </c>
    </row>
    <row r="33" spans="14:14" ht="15">
      <c r="N33" s="13" t="s">
        <v>281</v>
      </c>
    </row>
  </sheetData>
  <sortState xmlns:xlrd2="http://schemas.microsoft.com/office/spreadsheetml/2017/richdata2" ref="D2:E11">
    <sortCondition descending="1" ref="D2:D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2D8B-092C-4EE2-9AD9-4DA12365C93F}">
  <dimension ref="A1:F26"/>
  <sheetViews>
    <sheetView workbookViewId="0">
      <selection activeCell="B11" sqref="B11"/>
    </sheetView>
  </sheetViews>
  <sheetFormatPr defaultRowHeight="14.45"/>
  <cols>
    <col min="1" max="1" width="18.7109375" customWidth="1"/>
    <col min="2" max="2" width="18.85546875" bestFit="1" customWidth="1"/>
    <col min="3" max="3" width="15.28515625" customWidth="1"/>
    <col min="4" max="4" width="17.5703125" customWidth="1"/>
    <col min="5" max="5" width="15.42578125" customWidth="1"/>
  </cols>
  <sheetData>
    <row r="1" spans="1:6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</row>
    <row r="2" spans="1:6">
      <c r="A2">
        <v>201</v>
      </c>
      <c r="B2" t="s">
        <v>73</v>
      </c>
      <c r="C2">
        <v>301</v>
      </c>
      <c r="D2">
        <v>701</v>
      </c>
      <c r="E2">
        <v>1624</v>
      </c>
      <c r="F2" t="s">
        <v>74</v>
      </c>
    </row>
    <row r="3" spans="1:6">
      <c r="A3">
        <v>202</v>
      </c>
      <c r="B3" t="s">
        <v>75</v>
      </c>
      <c r="C3">
        <v>302</v>
      </c>
      <c r="D3">
        <v>702</v>
      </c>
      <c r="E3">
        <v>1648</v>
      </c>
      <c r="F3" t="s">
        <v>76</v>
      </c>
    </row>
    <row r="4" spans="1:6">
      <c r="A4">
        <v>203</v>
      </c>
      <c r="B4" t="s">
        <v>77</v>
      </c>
      <c r="C4">
        <v>303</v>
      </c>
      <c r="D4">
        <v>703</v>
      </c>
      <c r="E4">
        <v>1038</v>
      </c>
      <c r="F4" t="s">
        <v>78</v>
      </c>
    </row>
    <row r="6" spans="1:6">
      <c r="A6" t="s">
        <v>67</v>
      </c>
      <c r="B6" t="s">
        <v>68</v>
      </c>
      <c r="C6" t="s">
        <v>79</v>
      </c>
    </row>
    <row r="7" spans="1:6">
      <c r="A7">
        <v>201</v>
      </c>
      <c r="B7" t="s">
        <v>73</v>
      </c>
      <c r="C7" t="s">
        <v>74</v>
      </c>
    </row>
    <row r="8" spans="1:6">
      <c r="A8">
        <v>202</v>
      </c>
      <c r="B8" t="s">
        <v>75</v>
      </c>
      <c r="C8" t="s">
        <v>76</v>
      </c>
    </row>
    <row r="9" spans="1:6">
      <c r="A9">
        <v>203</v>
      </c>
      <c r="B9" t="s">
        <v>77</v>
      </c>
      <c r="C9" t="s">
        <v>80</v>
      </c>
    </row>
    <row r="20" spans="1:5">
      <c r="A20">
        <v>204</v>
      </c>
      <c r="B20" t="s">
        <v>81</v>
      </c>
      <c r="C20">
        <v>304</v>
      </c>
      <c r="D20">
        <v>704</v>
      </c>
      <c r="E20">
        <v>1116</v>
      </c>
    </row>
    <row r="21" spans="1:5">
      <c r="A21">
        <v>205</v>
      </c>
      <c r="B21" t="s">
        <v>82</v>
      </c>
      <c r="C21">
        <v>305</v>
      </c>
      <c r="D21">
        <v>705</v>
      </c>
      <c r="E21">
        <v>1882</v>
      </c>
    </row>
    <row r="22" spans="1:5">
      <c r="A22">
        <v>206</v>
      </c>
      <c r="B22" t="s">
        <v>83</v>
      </c>
      <c r="C22">
        <v>306</v>
      </c>
      <c r="D22">
        <v>706</v>
      </c>
      <c r="E22">
        <v>1580</v>
      </c>
    </row>
    <row r="23" spans="1:5">
      <c r="A23">
        <v>207</v>
      </c>
      <c r="B23" t="s">
        <v>84</v>
      </c>
      <c r="C23">
        <v>307</v>
      </c>
      <c r="D23">
        <v>707</v>
      </c>
      <c r="E23">
        <v>1299</v>
      </c>
    </row>
    <row r="24" spans="1:5">
      <c r="A24">
        <v>208</v>
      </c>
      <c r="B24" t="s">
        <v>85</v>
      </c>
      <c r="C24">
        <v>308</v>
      </c>
      <c r="D24">
        <v>708</v>
      </c>
      <c r="E24">
        <v>1748</v>
      </c>
    </row>
    <row r="25" spans="1:5">
      <c r="A25">
        <v>209</v>
      </c>
      <c r="B25" t="s">
        <v>86</v>
      </c>
      <c r="C25">
        <v>309</v>
      </c>
      <c r="D25">
        <v>709</v>
      </c>
      <c r="E25">
        <v>1775</v>
      </c>
    </row>
    <row r="26" spans="1:5">
      <c r="A26">
        <v>210</v>
      </c>
      <c r="B26" t="s">
        <v>87</v>
      </c>
      <c r="C26">
        <v>310</v>
      </c>
      <c r="D26">
        <v>710</v>
      </c>
      <c r="E26">
        <v>1548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7B87C-CA82-41FC-92D0-04873F52CF16}">
  <dimension ref="A1:O14"/>
  <sheetViews>
    <sheetView workbookViewId="0">
      <pane xSplit="1" topLeftCell="G1" activePane="topRight" state="frozen"/>
      <selection pane="topRight" activeCell="L10" sqref="L10"/>
    </sheetView>
  </sheetViews>
  <sheetFormatPr defaultRowHeight="14.45"/>
  <cols>
    <col min="1" max="1" width="11.28515625" bestFit="1" customWidth="1"/>
    <col min="2" max="2" width="16.85546875" bestFit="1" customWidth="1"/>
    <col min="3" max="4" width="16.7109375" bestFit="1" customWidth="1"/>
    <col min="5" max="5" width="16.85546875" bestFit="1" customWidth="1"/>
    <col min="6" max="6" width="16.28515625" customWidth="1"/>
    <col min="7" max="7" width="17.140625" customWidth="1"/>
    <col min="8" max="8" width="14.28515625" customWidth="1"/>
    <col min="9" max="9" width="12.85546875" style="16" bestFit="1" customWidth="1"/>
    <col min="10" max="10" width="20.5703125" bestFit="1" customWidth="1"/>
    <col min="11" max="11" width="15.7109375" style="16" bestFit="1" customWidth="1"/>
    <col min="12" max="12" width="17.42578125" bestFit="1" customWidth="1"/>
    <col min="13" max="13" width="12.140625" bestFit="1" customWidth="1"/>
    <col min="14" max="14" width="15.28515625" bestFit="1" customWidth="1"/>
    <col min="15" max="15" width="12.28515625" bestFit="1" customWidth="1"/>
  </cols>
  <sheetData>
    <row r="1" spans="1:15">
      <c r="A1" s="2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s="18" t="s">
        <v>96</v>
      </c>
      <c r="J1" t="s">
        <v>97</v>
      </c>
      <c r="K1" s="16" t="s">
        <v>98</v>
      </c>
      <c r="L1" t="s">
        <v>99</v>
      </c>
      <c r="M1" t="s">
        <v>100</v>
      </c>
      <c r="N1" t="s">
        <v>101</v>
      </c>
      <c r="O1" t="s">
        <v>102</v>
      </c>
    </row>
    <row r="2" spans="1:15">
      <c r="A2">
        <v>301</v>
      </c>
      <c r="B2" s="8">
        <f t="shared" ref="B2:B11" ca="1" si="0">RANDBETWEEN(500000,1200000)</f>
        <v>992702</v>
      </c>
      <c r="C2" s="8">
        <f t="shared" ref="C2:C11" ca="1" si="1">B2*0.1</f>
        <v>99270.200000000012</v>
      </c>
      <c r="D2" s="8">
        <f t="shared" ref="D2:D11" ca="1" si="2">RANDBETWEEN(80000,100000)</f>
        <v>96650</v>
      </c>
      <c r="E2" s="8">
        <f t="shared" ref="E2:E11" ca="1" si="3">RANDBETWEEN(50000,75000)</f>
        <v>56041</v>
      </c>
      <c r="F2" s="8">
        <v>15000</v>
      </c>
      <c r="G2" s="8">
        <v>5000</v>
      </c>
      <c r="H2" s="8">
        <f t="shared" ref="H2:H11" ca="1" si="4">RANDBETWEEN(1200,3000)</f>
        <v>1384</v>
      </c>
      <c r="I2" s="16">
        <v>101</v>
      </c>
      <c r="J2" t="str">
        <f>INDEX(Insured!$D$1:$G$11,MATCH('Contract Policy'!$A2,'Contract Policy'!$A$1:$A$11,0),1)</f>
        <v>2186 Yellowbrick Rd</v>
      </c>
      <c r="K2" s="16">
        <v>201</v>
      </c>
    </row>
    <row r="3" spans="1:15">
      <c r="A3">
        <v>302</v>
      </c>
      <c r="B3" s="8">
        <f t="shared" ca="1" si="0"/>
        <v>593742</v>
      </c>
      <c r="C3" s="8">
        <f t="shared" ca="1" si="1"/>
        <v>59374.200000000004</v>
      </c>
      <c r="D3" s="8">
        <f t="shared" ca="1" si="2"/>
        <v>97213</v>
      </c>
      <c r="E3" s="8">
        <f t="shared" ca="1" si="3"/>
        <v>62614</v>
      </c>
      <c r="F3" s="8">
        <v>5000</v>
      </c>
      <c r="G3" s="8">
        <v>10000</v>
      </c>
      <c r="H3" s="8">
        <f t="shared" ca="1" si="4"/>
        <v>2388</v>
      </c>
      <c r="I3" s="16">
        <v>102</v>
      </c>
      <c r="J3" t="str">
        <f>INDEX(Insured!$D$1:$G$11,MATCH('Contract Policy'!$A3,'Contract Policy'!$A$1:$A$11,0),1)</f>
        <v>2784  No Where Blvd</v>
      </c>
      <c r="K3" s="16">
        <v>201</v>
      </c>
    </row>
    <row r="4" spans="1:15">
      <c r="A4">
        <v>303</v>
      </c>
      <c r="B4" s="8">
        <f t="shared" ca="1" si="0"/>
        <v>689278</v>
      </c>
      <c r="C4" s="8">
        <f t="shared" ca="1" si="1"/>
        <v>68927.8</v>
      </c>
      <c r="D4" s="8">
        <f t="shared" ca="1" si="2"/>
        <v>87178</v>
      </c>
      <c r="E4" s="8">
        <f t="shared" ca="1" si="3"/>
        <v>63002</v>
      </c>
      <c r="F4" s="8">
        <v>10000</v>
      </c>
      <c r="G4" s="8">
        <v>5000</v>
      </c>
      <c r="H4" s="8">
        <f t="shared" ca="1" si="4"/>
        <v>2509</v>
      </c>
      <c r="I4" s="16">
        <v>103</v>
      </c>
      <c r="J4" t="str">
        <f>INDEX(Insured!$D$1:$G$11,MATCH('Contract Policy'!$A4,'Contract Policy'!$A$1:$A$11,0),1)</f>
        <v>527 This Way St</v>
      </c>
      <c r="K4" s="16">
        <v>201</v>
      </c>
    </row>
    <row r="5" spans="1:15">
      <c r="A5">
        <v>304</v>
      </c>
      <c r="B5" s="8">
        <f t="shared" ca="1" si="0"/>
        <v>832405</v>
      </c>
      <c r="C5" s="8">
        <f t="shared" ca="1" si="1"/>
        <v>83240.5</v>
      </c>
      <c r="D5" s="8">
        <f t="shared" ca="1" si="2"/>
        <v>84065</v>
      </c>
      <c r="E5" s="8">
        <f t="shared" ca="1" si="3"/>
        <v>53683</v>
      </c>
      <c r="F5" s="8">
        <v>5000</v>
      </c>
      <c r="G5" s="8">
        <v>10000</v>
      </c>
      <c r="H5" s="8">
        <f t="shared" ca="1" si="4"/>
        <v>2804</v>
      </c>
      <c r="I5" s="16">
        <v>104</v>
      </c>
      <c r="J5" t="str">
        <f>INDEX(Insured!$D$1:$G$11,MATCH('Contract Policy'!$A5,'Contract Policy'!$A$1:$A$11,0),1)</f>
        <v>2060 Montana Ave</v>
      </c>
      <c r="K5" s="16">
        <v>201</v>
      </c>
    </row>
    <row r="6" spans="1:15">
      <c r="A6">
        <v>305</v>
      </c>
      <c r="B6" s="8">
        <f t="shared" ca="1" si="0"/>
        <v>861493</v>
      </c>
      <c r="C6" s="8">
        <f t="shared" ca="1" si="1"/>
        <v>86149.3</v>
      </c>
      <c r="D6" s="8">
        <f t="shared" ca="1" si="2"/>
        <v>84900</v>
      </c>
      <c r="E6" s="8">
        <f t="shared" ca="1" si="3"/>
        <v>58327</v>
      </c>
      <c r="F6" s="8">
        <v>10000</v>
      </c>
      <c r="G6" s="8">
        <v>5000</v>
      </c>
      <c r="H6" s="8">
        <f t="shared" ca="1" si="4"/>
        <v>1921</v>
      </c>
      <c r="I6" s="16">
        <v>105</v>
      </c>
      <c r="J6" t="str">
        <f>INDEX(Insured!$D$1:$G$11,MATCH('Contract Policy'!$A6,'Contract Policy'!$A$1:$A$11,0),1)</f>
        <v>2942 Tree Lane</v>
      </c>
      <c r="K6" s="16">
        <v>201</v>
      </c>
    </row>
    <row r="7" spans="1:15">
      <c r="A7">
        <v>306</v>
      </c>
      <c r="B7" s="8">
        <f t="shared" ca="1" si="0"/>
        <v>1146763</v>
      </c>
      <c r="C7" s="8">
        <f t="shared" ca="1" si="1"/>
        <v>114676.3</v>
      </c>
      <c r="D7" s="8">
        <f t="shared" ca="1" si="2"/>
        <v>85152</v>
      </c>
      <c r="E7" s="8">
        <f t="shared" ca="1" si="3"/>
        <v>63964</v>
      </c>
      <c r="F7" s="8">
        <v>30000</v>
      </c>
      <c r="G7" s="8">
        <v>10000</v>
      </c>
      <c r="H7" s="8">
        <f t="shared" ca="1" si="4"/>
        <v>2626</v>
      </c>
      <c r="I7" s="16">
        <v>106</v>
      </c>
      <c r="J7" t="str">
        <f>INDEX(Insured!$D$1:$G$11,MATCH('Contract Policy'!$A7,'Contract Policy'!$A$1:$A$11,0),1)</f>
        <v>2301 Roaring Eagle Dr</v>
      </c>
      <c r="K7" s="16">
        <v>201</v>
      </c>
    </row>
    <row r="8" spans="1:15">
      <c r="A8">
        <v>307</v>
      </c>
      <c r="B8" s="8">
        <f t="shared" ca="1" si="0"/>
        <v>527401</v>
      </c>
      <c r="C8" s="8">
        <f t="shared" ca="1" si="1"/>
        <v>52740.100000000006</v>
      </c>
      <c r="D8" s="8">
        <f t="shared" ca="1" si="2"/>
        <v>80551</v>
      </c>
      <c r="E8" s="8">
        <f t="shared" ca="1" si="3"/>
        <v>73285</v>
      </c>
      <c r="F8" s="8">
        <v>10000</v>
      </c>
      <c r="G8" s="8">
        <v>5000</v>
      </c>
      <c r="H8" s="8">
        <f t="shared" ca="1" si="4"/>
        <v>1724</v>
      </c>
      <c r="I8" s="16">
        <v>107</v>
      </c>
      <c r="J8" t="str">
        <f>INDEX(Insured!$D$1:$G$11,MATCH('Contract Policy'!$A8,'Contract Policy'!$A$1:$A$11,0),1)</f>
        <v>832 Rosefield Rd</v>
      </c>
      <c r="K8" s="16">
        <v>201</v>
      </c>
    </row>
    <row r="9" spans="1:15">
      <c r="A9">
        <v>308</v>
      </c>
      <c r="B9" s="8">
        <f t="shared" ca="1" si="0"/>
        <v>658630</v>
      </c>
      <c r="C9" s="8">
        <f t="shared" ca="1" si="1"/>
        <v>65863</v>
      </c>
      <c r="D9" s="8">
        <f t="shared" ca="1" si="2"/>
        <v>84244</v>
      </c>
      <c r="E9" s="8">
        <f t="shared" ca="1" si="3"/>
        <v>74929</v>
      </c>
      <c r="F9" s="8">
        <v>5000</v>
      </c>
      <c r="G9" s="8">
        <v>10000</v>
      </c>
      <c r="H9" s="8">
        <f t="shared" ca="1" si="4"/>
        <v>1371</v>
      </c>
      <c r="I9" s="16">
        <v>108</v>
      </c>
      <c r="J9" t="str">
        <f>INDEX(Insured!$D$1:$G$11,MATCH('Contract Policy'!$A9,'Contract Policy'!$A$1:$A$11,0),1)</f>
        <v>2609 Drury Lane</v>
      </c>
      <c r="K9" s="16">
        <v>202</v>
      </c>
    </row>
    <row r="10" spans="1:15">
      <c r="A10">
        <v>309</v>
      </c>
      <c r="B10" s="8">
        <f t="shared" ca="1" si="0"/>
        <v>1165174</v>
      </c>
      <c r="C10" s="8">
        <f t="shared" ca="1" si="1"/>
        <v>116517.40000000001</v>
      </c>
      <c r="D10" s="8">
        <f t="shared" ca="1" si="2"/>
        <v>92941</v>
      </c>
      <c r="E10" s="8">
        <f t="shared" ca="1" si="3"/>
        <v>54999</v>
      </c>
      <c r="F10" s="8">
        <v>15000</v>
      </c>
      <c r="G10" s="8">
        <v>5000</v>
      </c>
      <c r="H10" s="8">
        <f t="shared" ca="1" si="4"/>
        <v>1667</v>
      </c>
      <c r="I10" s="16">
        <v>109</v>
      </c>
      <c r="J10" t="str">
        <f>INDEX(Insured!$D$1:$G$11,MATCH('Contract Policy'!$A10,'Contract Policy'!$A$1:$A$11,0),1)</f>
        <v>1708 Marvel St</v>
      </c>
      <c r="K10" s="16">
        <v>202</v>
      </c>
    </row>
    <row r="11" spans="1:15">
      <c r="A11">
        <v>310</v>
      </c>
      <c r="B11" s="8">
        <f t="shared" ca="1" si="0"/>
        <v>693408</v>
      </c>
      <c r="C11" s="8">
        <f t="shared" ca="1" si="1"/>
        <v>69340.800000000003</v>
      </c>
      <c r="D11" s="8">
        <f t="shared" ca="1" si="2"/>
        <v>86680</v>
      </c>
      <c r="E11" s="8">
        <f t="shared" ca="1" si="3"/>
        <v>61557</v>
      </c>
      <c r="F11" s="8">
        <v>10000</v>
      </c>
      <c r="G11" s="8">
        <v>5000</v>
      </c>
      <c r="H11" s="8">
        <f t="shared" ca="1" si="4"/>
        <v>1785</v>
      </c>
      <c r="I11" s="16">
        <v>110</v>
      </c>
      <c r="J11" t="str">
        <f>INDEX(Insured!$D$1:$G$11,MATCH('Contract Policy'!$A11,'Contract Policy'!$A$1:$A$11,0),1)</f>
        <v>1537 Windy Ave</v>
      </c>
      <c r="K11" s="16">
        <v>202</v>
      </c>
    </row>
    <row r="14" spans="1:15">
      <c r="C14" s="16" t="s">
        <v>103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B5E2-A488-4885-919F-0D00076ACDE1}">
  <dimension ref="A1:J13"/>
  <sheetViews>
    <sheetView workbookViewId="0">
      <selection activeCell="C9" sqref="C9"/>
    </sheetView>
  </sheetViews>
  <sheetFormatPr defaultRowHeight="14.45"/>
  <cols>
    <col min="1" max="1" width="20.5703125" bestFit="1" customWidth="1"/>
    <col min="2" max="2" width="15" bestFit="1" customWidth="1"/>
    <col min="3" max="3" width="19" customWidth="1"/>
    <col min="4" max="4" width="20" bestFit="1" customWidth="1"/>
    <col min="5" max="11" width="20" customWidth="1"/>
  </cols>
  <sheetData>
    <row r="1" spans="1:10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s="1" t="s">
        <v>110</v>
      </c>
      <c r="H1" s="1" t="s">
        <v>111</v>
      </c>
      <c r="I1" t="s">
        <v>112</v>
      </c>
      <c r="J1" t="s">
        <v>113</v>
      </c>
    </row>
    <row r="2" spans="1:10">
      <c r="A2">
        <v>401</v>
      </c>
      <c r="B2">
        <v>301</v>
      </c>
      <c r="C2" t="s">
        <v>8</v>
      </c>
      <c r="D2" t="s">
        <v>8</v>
      </c>
      <c r="E2" s="8">
        <f ca="1">'Contract Policy'!B2</f>
        <v>992702</v>
      </c>
      <c r="F2" s="9">
        <f t="shared" ref="F2:F11" ca="1" si="0">E2*0.1</f>
        <v>99270.200000000012</v>
      </c>
      <c r="G2" s="10">
        <f ca="1">RANDBETWEEN(75000,100000)</f>
        <v>92146</v>
      </c>
      <c r="H2" s="14">
        <f ca="1">RANDBETWEEN(40000,60000)</f>
        <v>40127</v>
      </c>
      <c r="I2" s="14">
        <f ca="1">RANDBETWEEN(20000,45000)</f>
        <v>39995</v>
      </c>
      <c r="J2" s="11">
        <f ca="1">RANDBETWEEN(10000,25000)</f>
        <v>15001</v>
      </c>
    </row>
    <row r="3" spans="1:10">
      <c r="A3">
        <v>402</v>
      </c>
      <c r="B3">
        <v>302</v>
      </c>
      <c r="C3" t="s">
        <v>12</v>
      </c>
      <c r="D3" s="1" t="s">
        <v>13</v>
      </c>
      <c r="E3" s="8">
        <f ca="1">'Contract Policy'!B3</f>
        <v>593742</v>
      </c>
      <c r="F3" s="9">
        <f t="shared" ca="1" si="0"/>
        <v>59374.200000000004</v>
      </c>
      <c r="G3" s="10">
        <f t="shared" ref="G3:G11" ca="1" si="1">RANDBETWEEN(75000,100000)</f>
        <v>86667</v>
      </c>
      <c r="H3" s="14">
        <f ca="1">RANDBETWEEN(40000,60000)</f>
        <v>56277</v>
      </c>
      <c r="I3" s="14">
        <f ca="1">RANDBETWEEN(20000,45000)</f>
        <v>27167</v>
      </c>
      <c r="J3" s="11">
        <f t="shared" ref="J3:J11" ca="1" si="2">RANDBETWEEN(10000,25000)</f>
        <v>21273</v>
      </c>
    </row>
    <row r="4" spans="1:10">
      <c r="A4">
        <v>403</v>
      </c>
      <c r="B4">
        <v>303</v>
      </c>
      <c r="C4" t="s">
        <v>114</v>
      </c>
      <c r="D4" t="s">
        <v>18</v>
      </c>
      <c r="E4" s="8">
        <f ca="1">'Contract Policy'!B4</f>
        <v>689278</v>
      </c>
      <c r="F4" s="9">
        <f t="shared" ca="1" si="0"/>
        <v>68927.8</v>
      </c>
      <c r="G4" s="10">
        <f t="shared" ca="1" si="1"/>
        <v>82035</v>
      </c>
      <c r="H4" s="14">
        <f ca="1">RANDBETWEEN(40000,60000)</f>
        <v>45476</v>
      </c>
      <c r="I4" s="14">
        <f ca="1">RANDBETWEEN(20000,45000)</f>
        <v>33060</v>
      </c>
      <c r="J4" s="11">
        <f t="shared" ca="1" si="2"/>
        <v>24291</v>
      </c>
    </row>
    <row r="5" spans="1:10">
      <c r="A5">
        <v>404</v>
      </c>
      <c r="B5">
        <v>304</v>
      </c>
      <c r="C5" t="s">
        <v>22</v>
      </c>
      <c r="D5" s="5" t="s">
        <v>23</v>
      </c>
      <c r="E5" s="8">
        <f ca="1">'Contract Policy'!B5</f>
        <v>832405</v>
      </c>
      <c r="F5" s="9">
        <f ca="1">E5*0.1</f>
        <v>83240.5</v>
      </c>
      <c r="G5" s="10">
        <f t="shared" ca="1" si="1"/>
        <v>88455</v>
      </c>
      <c r="H5" s="14">
        <f ca="1">RANDBETWEEN(40000,60000)</f>
        <v>53870</v>
      </c>
      <c r="I5" s="14">
        <f ca="1">RANDBETWEEN(20000,45000)</f>
        <v>23453</v>
      </c>
      <c r="J5" s="11">
        <f t="shared" ca="1" si="2"/>
        <v>14930</v>
      </c>
    </row>
    <row r="6" spans="1:10">
      <c r="A6">
        <v>405</v>
      </c>
      <c r="B6">
        <v>305</v>
      </c>
      <c r="C6" t="s">
        <v>115</v>
      </c>
      <c r="D6" s="5" t="s">
        <v>28</v>
      </c>
      <c r="E6" s="8">
        <f ca="1">'Contract Policy'!B6</f>
        <v>861493</v>
      </c>
      <c r="F6" s="9">
        <f t="shared" ca="1" si="0"/>
        <v>86149.3</v>
      </c>
      <c r="G6" s="10">
        <f t="shared" ca="1" si="1"/>
        <v>81937</v>
      </c>
      <c r="H6" s="14">
        <f ca="1">RANDBETWEEN(40000,60000)</f>
        <v>52106</v>
      </c>
      <c r="I6" s="14">
        <f ca="1">RANDBETWEEN(20000,45000)</f>
        <v>24785</v>
      </c>
      <c r="J6" s="11">
        <f t="shared" ca="1" si="2"/>
        <v>24872</v>
      </c>
    </row>
    <row r="7" spans="1:10">
      <c r="A7">
        <v>406</v>
      </c>
      <c r="B7">
        <v>306</v>
      </c>
      <c r="C7" t="s">
        <v>32</v>
      </c>
      <c r="D7" t="s">
        <v>33</v>
      </c>
      <c r="E7" s="8">
        <f ca="1">'Contract Policy'!B7</f>
        <v>1146763</v>
      </c>
      <c r="F7" s="9">
        <f t="shared" ca="1" si="0"/>
        <v>114676.3</v>
      </c>
      <c r="G7" s="10">
        <f t="shared" ca="1" si="1"/>
        <v>82158</v>
      </c>
      <c r="H7" s="14">
        <f ca="1">RANDBETWEEN(40000,60000)</f>
        <v>48344</v>
      </c>
      <c r="I7" s="14">
        <f ca="1">RANDBETWEEN(20000,45000)</f>
        <v>25283</v>
      </c>
      <c r="J7" s="11">
        <f t="shared" ca="1" si="2"/>
        <v>12318</v>
      </c>
    </row>
    <row r="8" spans="1:10">
      <c r="A8">
        <v>407</v>
      </c>
      <c r="B8">
        <v>307</v>
      </c>
      <c r="C8" t="s">
        <v>37</v>
      </c>
      <c r="D8" t="s">
        <v>38</v>
      </c>
      <c r="E8" s="8">
        <f ca="1">'Contract Policy'!B8</f>
        <v>527401</v>
      </c>
      <c r="F8" s="9">
        <f t="shared" ca="1" si="0"/>
        <v>52740.100000000006</v>
      </c>
      <c r="G8" s="10">
        <f t="shared" ca="1" si="1"/>
        <v>77497</v>
      </c>
      <c r="H8" s="14">
        <f ca="1">RANDBETWEEN(40000,60000)</f>
        <v>48885</v>
      </c>
      <c r="I8" s="14">
        <f ca="1">RANDBETWEEN(20000,45000)</f>
        <v>27517</v>
      </c>
      <c r="J8" s="11">
        <f t="shared" ca="1" si="2"/>
        <v>10407</v>
      </c>
    </row>
    <row r="9" spans="1:10">
      <c r="A9">
        <v>408</v>
      </c>
      <c r="B9">
        <v>308</v>
      </c>
      <c r="C9" t="s">
        <v>42</v>
      </c>
      <c r="D9" t="s">
        <v>43</v>
      </c>
      <c r="E9" s="8">
        <f ca="1">'Contract Policy'!B9</f>
        <v>658630</v>
      </c>
      <c r="F9" s="9">
        <f t="shared" ca="1" si="0"/>
        <v>65863</v>
      </c>
      <c r="G9" s="10">
        <f t="shared" ca="1" si="1"/>
        <v>81215</v>
      </c>
      <c r="H9" s="14">
        <f ca="1">RANDBETWEEN(40000,60000)</f>
        <v>43392</v>
      </c>
      <c r="I9" s="14">
        <f ca="1">RANDBETWEEN(20000,45000)</f>
        <v>41874</v>
      </c>
      <c r="J9" s="11">
        <f t="shared" ca="1" si="2"/>
        <v>16829</v>
      </c>
    </row>
    <row r="10" spans="1:10">
      <c r="A10">
        <v>409</v>
      </c>
      <c r="B10">
        <v>309</v>
      </c>
      <c r="C10" t="s">
        <v>47</v>
      </c>
      <c r="D10" t="s">
        <v>48</v>
      </c>
      <c r="E10" s="8">
        <f ca="1">'Contract Policy'!B10</f>
        <v>1165174</v>
      </c>
      <c r="F10" s="9">
        <f t="shared" ca="1" si="0"/>
        <v>116517.40000000001</v>
      </c>
      <c r="G10" s="10">
        <f t="shared" ca="1" si="1"/>
        <v>78279</v>
      </c>
      <c r="H10" s="14">
        <f ca="1">RANDBETWEEN(40000,60000)</f>
        <v>50566</v>
      </c>
      <c r="I10" s="14">
        <f ca="1">RANDBETWEEN(20000,45000)</f>
        <v>37080</v>
      </c>
      <c r="J10" s="11">
        <f t="shared" ca="1" si="2"/>
        <v>16705</v>
      </c>
    </row>
    <row r="11" spans="1:10">
      <c r="A11">
        <v>410</v>
      </c>
      <c r="B11">
        <v>310</v>
      </c>
      <c r="C11" t="s">
        <v>52</v>
      </c>
      <c r="D11" t="s">
        <v>53</v>
      </c>
      <c r="E11" s="8">
        <f ca="1">'Contract Policy'!B11</f>
        <v>693408</v>
      </c>
      <c r="F11" s="9">
        <f t="shared" ca="1" si="0"/>
        <v>69340.800000000003</v>
      </c>
      <c r="G11" s="10">
        <f t="shared" ca="1" si="1"/>
        <v>76332</v>
      </c>
      <c r="H11" s="14">
        <f ca="1">RANDBETWEEN(40000,60000)</f>
        <v>51654</v>
      </c>
      <c r="I11" s="14">
        <f ca="1">RANDBETWEEN(20000,45000)</f>
        <v>33447</v>
      </c>
      <c r="J11" s="11">
        <f t="shared" ca="1" si="2"/>
        <v>23205</v>
      </c>
    </row>
    <row r="12" spans="1:10">
      <c r="G12" t="s">
        <v>116</v>
      </c>
    </row>
    <row r="13" spans="1:10">
      <c r="G13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23610-9CAA-46EF-9C49-ED1AE806C2EE}">
  <dimension ref="A1:G14"/>
  <sheetViews>
    <sheetView workbookViewId="0">
      <selection activeCell="D1" sqref="D1:E1048576"/>
    </sheetView>
  </sheetViews>
  <sheetFormatPr defaultRowHeight="14.45"/>
  <cols>
    <col min="1" max="1" width="16" bestFit="1" customWidth="1"/>
    <col min="2" max="2" width="15.42578125" customWidth="1"/>
    <col min="3" max="3" width="15.5703125" bestFit="1" customWidth="1"/>
    <col min="4" max="4" width="15.28515625" style="16" bestFit="1" customWidth="1"/>
    <col min="5" max="5" width="15" style="16" bestFit="1" customWidth="1"/>
    <col min="6" max="6" width="15" customWidth="1"/>
    <col min="7" max="7" width="22.28515625" bestFit="1" customWidth="1"/>
  </cols>
  <sheetData>
    <row r="1" spans="1:7">
      <c r="A1" t="s">
        <v>118</v>
      </c>
      <c r="B1" t="s">
        <v>119</v>
      </c>
      <c r="C1" t="s">
        <v>120</v>
      </c>
      <c r="D1" s="16" t="s">
        <v>121</v>
      </c>
      <c r="E1" s="16" t="s">
        <v>122</v>
      </c>
      <c r="F1" t="s">
        <v>123</v>
      </c>
      <c r="G1" t="s">
        <v>124</v>
      </c>
    </row>
    <row r="2" spans="1:7" ht="15">
      <c r="A2">
        <v>601</v>
      </c>
      <c r="B2" t="s">
        <v>125</v>
      </c>
      <c r="C2" t="s">
        <v>126</v>
      </c>
      <c r="D2" s="16">
        <v>2465</v>
      </c>
      <c r="E2" s="16">
        <v>301</v>
      </c>
      <c r="F2" t="s">
        <v>127</v>
      </c>
      <c r="G2" s="17" t="s">
        <v>57</v>
      </c>
    </row>
    <row r="3" spans="1:7" ht="15">
      <c r="A3">
        <v>602</v>
      </c>
      <c r="B3" t="s">
        <v>128</v>
      </c>
      <c r="C3" t="s">
        <v>129</v>
      </c>
      <c r="D3" s="16">
        <v>2549</v>
      </c>
      <c r="E3" s="16">
        <v>302</v>
      </c>
      <c r="F3" t="s">
        <v>130</v>
      </c>
      <c r="G3" s="17" t="s">
        <v>58</v>
      </c>
    </row>
    <row r="4" spans="1:7" ht="15">
      <c r="A4">
        <v>603</v>
      </c>
      <c r="B4" t="s">
        <v>131</v>
      </c>
      <c r="C4" t="s">
        <v>132</v>
      </c>
      <c r="D4" s="16">
        <v>2632</v>
      </c>
      <c r="E4" s="16">
        <v>303</v>
      </c>
      <c r="F4" t="s">
        <v>133</v>
      </c>
      <c r="G4" s="17" t="s">
        <v>59</v>
      </c>
    </row>
    <row r="5" spans="1:7" ht="15">
      <c r="A5">
        <v>604</v>
      </c>
      <c r="B5" t="s">
        <v>134</v>
      </c>
      <c r="C5" t="s">
        <v>135</v>
      </c>
      <c r="D5" s="16">
        <v>2033</v>
      </c>
      <c r="E5" s="16">
        <v>304</v>
      </c>
      <c r="F5" t="s">
        <v>136</v>
      </c>
      <c r="G5" s="17" t="s">
        <v>60</v>
      </c>
    </row>
    <row r="6" spans="1:7" ht="15">
      <c r="A6">
        <v>605</v>
      </c>
      <c r="B6" t="s">
        <v>137</v>
      </c>
      <c r="C6" t="s">
        <v>138</v>
      </c>
      <c r="D6" s="16">
        <v>2915</v>
      </c>
      <c r="E6" s="16">
        <v>305</v>
      </c>
      <c r="F6" t="s">
        <v>139</v>
      </c>
      <c r="G6" s="17" t="s">
        <v>61</v>
      </c>
    </row>
    <row r="7" spans="1:7" ht="15">
      <c r="A7">
        <v>606</v>
      </c>
      <c r="B7" t="s">
        <v>140</v>
      </c>
      <c r="C7" t="s">
        <v>141</v>
      </c>
      <c r="D7" s="16">
        <v>2011</v>
      </c>
      <c r="E7" s="16">
        <v>306</v>
      </c>
      <c r="F7" t="s">
        <v>142</v>
      </c>
      <c r="G7" s="17" t="s">
        <v>62</v>
      </c>
    </row>
    <row r="8" spans="1:7" ht="15">
      <c r="A8">
        <v>607</v>
      </c>
      <c r="B8" t="s">
        <v>143</v>
      </c>
      <c r="C8" t="s">
        <v>144</v>
      </c>
      <c r="D8" s="16">
        <v>2977</v>
      </c>
      <c r="E8" s="16">
        <v>307</v>
      </c>
      <c r="F8" t="s">
        <v>145</v>
      </c>
      <c r="G8" s="17" t="s">
        <v>63</v>
      </c>
    </row>
    <row r="9" spans="1:7" ht="15">
      <c r="A9">
        <v>608</v>
      </c>
      <c r="B9" t="s">
        <v>146</v>
      </c>
      <c r="C9" t="s">
        <v>147</v>
      </c>
      <c r="D9" s="16">
        <v>2853</v>
      </c>
      <c r="E9" s="16">
        <v>308</v>
      </c>
      <c r="F9" t="s">
        <v>148</v>
      </c>
      <c r="G9" s="17" t="s">
        <v>64</v>
      </c>
    </row>
    <row r="10" spans="1:7" ht="15">
      <c r="A10">
        <v>609</v>
      </c>
      <c r="B10" t="s">
        <v>149</v>
      </c>
      <c r="C10" t="s">
        <v>150</v>
      </c>
      <c r="D10" s="16">
        <v>2195</v>
      </c>
      <c r="E10" s="16">
        <v>309</v>
      </c>
      <c r="F10" t="s">
        <v>151</v>
      </c>
      <c r="G10" s="17" t="s">
        <v>65</v>
      </c>
    </row>
    <row r="11" spans="1:7" ht="15">
      <c r="A11">
        <v>610</v>
      </c>
      <c r="B11" t="s">
        <v>152</v>
      </c>
      <c r="C11" t="s">
        <v>153</v>
      </c>
      <c r="D11" s="16">
        <v>2483</v>
      </c>
      <c r="E11" s="16">
        <v>310</v>
      </c>
      <c r="F11" t="s">
        <v>154</v>
      </c>
      <c r="G11" s="17" t="s">
        <v>66</v>
      </c>
    </row>
    <row r="14" spans="1:7">
      <c r="C14" s="16" t="s">
        <v>103</v>
      </c>
    </row>
  </sheetData>
  <hyperlinks>
    <hyperlink ref="G2" r:id="rId1" xr:uid="{CF0B6F36-C5F8-4E59-82FA-46F0E1CDBBF3}"/>
    <hyperlink ref="G3" r:id="rId2" xr:uid="{E0915B96-145C-4896-8E3B-6FB114DD00C0}"/>
    <hyperlink ref="G4" r:id="rId3" xr:uid="{5DCCA32B-D46E-4A05-9BDF-733E1185F77D}"/>
    <hyperlink ref="G5" r:id="rId4" xr:uid="{172D4A70-7F25-4F0F-BDA4-976BEAFD8494}"/>
    <hyperlink ref="G6" r:id="rId5" xr:uid="{F7A8458E-805E-4BFC-BA04-B4CA728FEC00}"/>
    <hyperlink ref="G7" r:id="rId6" xr:uid="{F28595FC-3266-4C5C-8B3B-451EB3E940E4}"/>
    <hyperlink ref="G8" r:id="rId7" xr:uid="{26DA60FB-7A8B-4576-A454-833E6DE8489B}"/>
    <hyperlink ref="G9" r:id="rId8" xr:uid="{6C9C4746-A3BF-41AF-9FC7-1B8744E8AF57}"/>
    <hyperlink ref="G10" r:id="rId9" xr:uid="{21AB2775-F8B5-4A84-AD91-14D6A82B555B}"/>
    <hyperlink ref="G11" r:id="rId10" xr:uid="{5C8B7B78-0EE8-4CDF-8985-B9D9F7F10C4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7767-20A0-4662-A8F1-5D74AB64412F}">
  <dimension ref="A1:H14"/>
  <sheetViews>
    <sheetView workbookViewId="0">
      <selection activeCell="F16" sqref="F16"/>
    </sheetView>
  </sheetViews>
  <sheetFormatPr defaultRowHeight="14.45"/>
  <cols>
    <col min="1" max="1" width="10.140625" style="20" bestFit="1" customWidth="1"/>
    <col min="2" max="2" width="10.5703125" style="22" bestFit="1" customWidth="1"/>
    <col min="3" max="3" width="10.7109375" bestFit="1" customWidth="1"/>
    <col min="4" max="4" width="18" style="16" bestFit="1" customWidth="1"/>
    <col min="5" max="5" width="20" style="16" bestFit="1" customWidth="1"/>
    <col min="6" max="6" width="20" style="24" customWidth="1"/>
    <col min="7" max="7" width="20.140625" style="16" bestFit="1" customWidth="1"/>
  </cols>
  <sheetData>
    <row r="1" spans="1:8" ht="32.25">
      <c r="A1" s="19" t="s">
        <v>155</v>
      </c>
      <c r="B1" s="21" t="s">
        <v>156</v>
      </c>
      <c r="C1" s="1" t="s">
        <v>122</v>
      </c>
      <c r="D1" s="15" t="s">
        <v>157</v>
      </c>
      <c r="E1" s="15" t="s">
        <v>158</v>
      </c>
      <c r="F1" s="23" t="s">
        <v>159</v>
      </c>
      <c r="G1" s="15" t="s">
        <v>160</v>
      </c>
      <c r="H1" t="s">
        <v>161</v>
      </c>
    </row>
    <row r="2" spans="1:8" ht="15">
      <c r="A2" s="20">
        <v>501</v>
      </c>
      <c r="B2" s="22">
        <v>2465</v>
      </c>
      <c r="C2">
        <v>301</v>
      </c>
      <c r="D2" s="16" t="str">
        <f>INDEX(Insured!$B$1:$G$11,MATCH(Claim!C2,Insured!G:G,0),1)</f>
        <v>Duran</v>
      </c>
      <c r="E2" s="16" t="str">
        <f>INDEX(Insured!$B$1:$G$11,MATCH(Claim!C2,Insured!G:G,0),2)</f>
        <v>Duran</v>
      </c>
      <c r="F2" s="24" t="s">
        <v>162</v>
      </c>
      <c r="G2" s="16" t="str">
        <f>INDEX(Insured!$B$1:$G$11,MATCH(Claim!C2,Insured!G:G,0),3)</f>
        <v>2186 Yellowbrick Rd</v>
      </c>
    </row>
    <row r="3" spans="1:8" ht="15">
      <c r="A3" s="20">
        <v>502</v>
      </c>
      <c r="B3" s="22">
        <v>2549</v>
      </c>
      <c r="C3">
        <v>302</v>
      </c>
      <c r="D3" s="16" t="str">
        <f>INDEX(Insured!$B$1:$G$11,MATCH(Claim!C3,Insured!G:G,0),1)</f>
        <v>John Jacob</v>
      </c>
      <c r="E3" s="16" t="str">
        <f>INDEX(Insured!$B$1:$G$11,MATCH(Claim!C3,Insured!G:G,0),2)</f>
        <v>Jingleheimer Schmidt</v>
      </c>
      <c r="F3" s="24" t="s">
        <v>163</v>
      </c>
      <c r="G3" s="16" t="str">
        <f>INDEX(Insured!$B$1:$G$11,MATCH(Claim!C3,Insured!G:G,0),3)</f>
        <v>2784  No Where Blvd</v>
      </c>
    </row>
    <row r="4" spans="1:8" ht="15">
      <c r="A4" s="20">
        <v>503</v>
      </c>
      <c r="B4" s="22">
        <v>2632</v>
      </c>
      <c r="C4">
        <v>303</v>
      </c>
      <c r="D4" s="16" t="str">
        <f>INDEX(Insured!$B$1:$G$11,MATCH(Claim!C4,Insured!G:G,0),1)</f>
        <v>Santa</v>
      </c>
      <c r="E4" s="16" t="str">
        <f>INDEX(Insured!$B$1:$G$11,MATCH(Claim!C4,Insured!G:G,0),2)</f>
        <v>Claus</v>
      </c>
      <c r="F4" s="24" t="s">
        <v>164</v>
      </c>
      <c r="G4" s="16" t="str">
        <f>INDEX(Insured!$B$1:$G$11,MATCH(Claim!C4,Insured!G:G,0),3)</f>
        <v>527 This Way St</v>
      </c>
    </row>
    <row r="5" spans="1:8" ht="15">
      <c r="A5" s="20">
        <v>504</v>
      </c>
      <c r="B5" s="22">
        <v>2033</v>
      </c>
      <c r="C5">
        <v>304</v>
      </c>
      <c r="D5" s="16" t="str">
        <f>INDEX(Insured!$B$1:$G$11,MATCH(Claim!C5,Insured!G:G,0),1)</f>
        <v>Enrique</v>
      </c>
      <c r="E5" s="16" t="str">
        <f>INDEX(Insured!$B$1:$G$11,MATCH(Claim!C5,Insured!G:G,0),2)</f>
        <v>iglesias</v>
      </c>
      <c r="F5" s="24" t="s">
        <v>165</v>
      </c>
      <c r="G5" s="16" t="str">
        <f>INDEX(Insured!$B$1:$G$11,MATCH(Claim!C5,Insured!G:G,0),3)</f>
        <v>2060 Montana Ave</v>
      </c>
    </row>
    <row r="6" spans="1:8" ht="15">
      <c r="A6" s="20">
        <v>505</v>
      </c>
      <c r="B6" s="22">
        <v>2915</v>
      </c>
      <c r="C6">
        <v>305</v>
      </c>
      <c r="D6" s="16" t="str">
        <f>INDEX(Insured!$B$1:$G$11,MATCH(Claim!C6,Insured!G:G,0),1)</f>
        <v>Light</v>
      </c>
      <c r="E6" s="16" t="str">
        <f>INDEX(Insured!$B$1:$G$11,MATCH(Claim!C6,Insured!G:G,0),2)</f>
        <v>Yagami</v>
      </c>
      <c r="F6" s="24" t="s">
        <v>166</v>
      </c>
      <c r="G6" s="16" t="str">
        <f>INDEX(Insured!$B$1:$G$11,MATCH(Claim!C6,Insured!G:G,0),3)</f>
        <v>2942 Tree Lane</v>
      </c>
    </row>
    <row r="7" spans="1:8" ht="15">
      <c r="A7" s="20">
        <v>506</v>
      </c>
      <c r="B7" s="22">
        <v>2011</v>
      </c>
      <c r="C7">
        <v>306</v>
      </c>
      <c r="D7" s="16" t="str">
        <f>INDEX(Insured!$B$1:$G$11,MATCH(Claim!C7,Insured!G:G,0),1)</f>
        <v>Fish</v>
      </c>
      <c r="E7" s="16" t="str">
        <f>INDEX(Insured!$B$1:$G$11,MATCH(Claim!C7,Insured!G:G,0),2)</f>
        <v>Lord</v>
      </c>
      <c r="F7" s="24" t="s">
        <v>167</v>
      </c>
      <c r="G7" s="16" t="str">
        <f>INDEX(Insured!$B$1:$G$11,MATCH(Claim!C7,Insured!G:G,0),3)</f>
        <v>2301 Roaring Eagle Dr</v>
      </c>
    </row>
    <row r="8" spans="1:8" ht="15">
      <c r="A8" s="20">
        <v>507</v>
      </c>
      <c r="B8" s="22">
        <v>2977</v>
      </c>
      <c r="C8">
        <v>307</v>
      </c>
      <c r="D8" s="16" t="str">
        <f>INDEX(Insured!$B$1:$G$11,MATCH(Claim!C8,Insured!G:G,0),1)</f>
        <v>Fin</v>
      </c>
      <c r="E8" s="16" t="str">
        <f>INDEX(Insured!$B$1:$G$11,MATCH(Claim!C8,Insured!G:G,0),2)</f>
        <v>Diesel</v>
      </c>
      <c r="F8" s="24" t="s">
        <v>168</v>
      </c>
      <c r="G8" s="16" t="str">
        <f>INDEX(Insured!$B$1:$G$11,MATCH(Claim!C8,Insured!G:G,0),3)</f>
        <v>832 Rosefield Rd</v>
      </c>
    </row>
    <row r="9" spans="1:8" ht="15">
      <c r="A9" s="20">
        <v>508</v>
      </c>
      <c r="B9" s="22">
        <v>2853</v>
      </c>
      <c r="C9">
        <v>308</v>
      </c>
      <c r="D9" s="16" t="str">
        <f>INDEX(Insured!$B$1:$G$11,MATCH(Claim!C9,Insured!G:G,0),1)</f>
        <v>Muffin</v>
      </c>
      <c r="E9" s="16" t="str">
        <f>INDEX(Insured!$B$1:$G$11,MATCH(Claim!C9,Insured!G:G,0),2)</f>
        <v>Man</v>
      </c>
      <c r="F9" s="24" t="s">
        <v>169</v>
      </c>
      <c r="G9" s="16" t="str">
        <f>INDEX(Insured!$B$1:$G$11,MATCH(Claim!C9,Insured!G:G,0),3)</f>
        <v>2609 Drury Lane</v>
      </c>
    </row>
    <row r="10" spans="1:8" ht="15">
      <c r="A10" s="20">
        <v>509</v>
      </c>
      <c r="B10" s="22">
        <v>2195</v>
      </c>
      <c r="C10">
        <v>309</v>
      </c>
      <c r="D10" s="16" t="str">
        <f>INDEX(Insured!$B$1:$G$11,MATCH(Claim!C10,Insured!G:G,0),1)</f>
        <v>Marcellus</v>
      </c>
      <c r="E10" s="16" t="str">
        <f>INDEX(Insured!$B$1:$G$11,MATCH(Claim!C10,Insured!G:G,0),2)</f>
        <v>Wallace</v>
      </c>
      <c r="F10" s="24" t="s">
        <v>170</v>
      </c>
      <c r="G10" s="16" t="str">
        <f>INDEX(Insured!$B$1:$G$11,MATCH(Claim!C10,Insured!G:G,0),3)</f>
        <v>1708 Marvel St</v>
      </c>
    </row>
    <row r="11" spans="1:8" ht="15">
      <c r="A11" s="20">
        <v>510</v>
      </c>
      <c r="B11" s="22">
        <v>2483</v>
      </c>
      <c r="C11">
        <v>310</v>
      </c>
      <c r="D11" s="16" t="str">
        <f>INDEX(Insured!$B$1:$G$11,MATCH(Claim!C11,Insured!G:G,0),1)</f>
        <v>Johnny</v>
      </c>
      <c r="E11" s="16" t="str">
        <f>INDEX(Insured!$B$1:$G$11,MATCH(Claim!C11,Insured!G:G,0),2)</f>
        <v>Tsunami</v>
      </c>
      <c r="F11" s="24" t="s">
        <v>171</v>
      </c>
      <c r="G11" s="16" t="str">
        <f>INDEX(Insured!$B$1:$G$11,MATCH(Claim!C11,Insured!G:G,0),3)</f>
        <v>1537 Windy Ave</v>
      </c>
    </row>
    <row r="14" spans="1:8">
      <c r="A14" s="20" t="s">
        <v>172</v>
      </c>
      <c r="B14" s="22" t="s">
        <v>173</v>
      </c>
      <c r="F14" s="24" t="s">
        <v>174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FAEF3-5B3B-4ED0-A05B-B628A4287D91}">
  <dimension ref="A1:I27"/>
  <sheetViews>
    <sheetView topLeftCell="A13" workbookViewId="0">
      <selection activeCell="E18" sqref="E18:E27"/>
    </sheetView>
  </sheetViews>
  <sheetFormatPr defaultRowHeight="14.45"/>
  <cols>
    <col min="1" max="1" width="18.42578125" bestFit="1" customWidth="1"/>
    <col min="2" max="2" width="11.7109375" bestFit="1" customWidth="1"/>
    <col min="3" max="3" width="12.7109375" bestFit="1" customWidth="1"/>
    <col min="4" max="4" width="14" bestFit="1" customWidth="1"/>
    <col min="5" max="5" width="20" bestFit="1" customWidth="1"/>
    <col min="6" max="6" width="10.5703125" bestFit="1" customWidth="1"/>
    <col min="7" max="7" width="11.7109375" bestFit="1" customWidth="1"/>
    <col min="8" max="8" width="15.7109375" bestFit="1" customWidth="1"/>
    <col min="9" max="9" width="20.5703125" customWidth="1"/>
    <col min="16384" max="16384" width="9.140625" bestFit="1" customWidth="1"/>
  </cols>
  <sheetData>
    <row r="1" spans="1:9">
      <c r="A1" t="s">
        <v>175</v>
      </c>
      <c r="B1" t="s">
        <v>69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98</v>
      </c>
    </row>
    <row r="2" spans="1:9">
      <c r="A2">
        <v>701</v>
      </c>
      <c r="B2">
        <v>101</v>
      </c>
      <c r="C2">
        <v>1624</v>
      </c>
      <c r="D2" t="s">
        <v>8</v>
      </c>
      <c r="E2" t="s">
        <v>8</v>
      </c>
      <c r="F2" t="s">
        <v>181</v>
      </c>
      <c r="G2" t="s">
        <v>135</v>
      </c>
      <c r="H2" t="e">
        <f>INDEX('Contract Policy'!A1:K11,MATCH(Underwriter!B2,'Contract Policy'!A:A,0),10)</f>
        <v>#N/A</v>
      </c>
      <c r="I2" t="s">
        <v>182</v>
      </c>
    </row>
    <row r="3" spans="1:9">
      <c r="A3">
        <v>702</v>
      </c>
      <c r="B3">
        <v>102</v>
      </c>
      <c r="C3">
        <v>1648</v>
      </c>
      <c r="D3" t="s">
        <v>12</v>
      </c>
      <c r="E3" s="1" t="s">
        <v>13</v>
      </c>
      <c r="F3" t="s">
        <v>183</v>
      </c>
      <c r="G3" t="s">
        <v>135</v>
      </c>
    </row>
    <row r="4" spans="1:9">
      <c r="A4">
        <v>703</v>
      </c>
      <c r="B4">
        <v>103</v>
      </c>
      <c r="C4">
        <v>1038</v>
      </c>
      <c r="D4" t="s">
        <v>114</v>
      </c>
      <c r="E4" t="s">
        <v>18</v>
      </c>
      <c r="F4" t="s">
        <v>184</v>
      </c>
      <c r="G4" t="s">
        <v>185</v>
      </c>
    </row>
    <row r="5" spans="1:9">
      <c r="A5">
        <v>704</v>
      </c>
      <c r="B5">
        <v>104</v>
      </c>
      <c r="C5">
        <v>1116</v>
      </c>
      <c r="D5" t="s">
        <v>22</v>
      </c>
      <c r="E5" s="5" t="s">
        <v>23</v>
      </c>
      <c r="F5" t="s">
        <v>186</v>
      </c>
      <c r="G5" t="s">
        <v>187</v>
      </c>
    </row>
    <row r="6" spans="1:9">
      <c r="A6">
        <v>705</v>
      </c>
      <c r="B6">
        <v>105</v>
      </c>
      <c r="C6">
        <v>1882</v>
      </c>
      <c r="D6" t="s">
        <v>115</v>
      </c>
      <c r="E6" s="5" t="s">
        <v>28</v>
      </c>
      <c r="F6" t="s">
        <v>188</v>
      </c>
      <c r="G6" t="s">
        <v>189</v>
      </c>
    </row>
    <row r="7" spans="1:9">
      <c r="A7">
        <v>706</v>
      </c>
      <c r="B7">
        <v>106</v>
      </c>
      <c r="C7">
        <v>1580</v>
      </c>
      <c r="D7" t="s">
        <v>32</v>
      </c>
      <c r="E7" t="s">
        <v>33</v>
      </c>
      <c r="F7" t="s">
        <v>190</v>
      </c>
      <c r="G7" t="s">
        <v>191</v>
      </c>
    </row>
    <row r="8" spans="1:9">
      <c r="A8">
        <v>707</v>
      </c>
      <c r="B8">
        <v>107</v>
      </c>
      <c r="C8">
        <v>1299</v>
      </c>
      <c r="D8" t="s">
        <v>37</v>
      </c>
      <c r="E8" t="s">
        <v>38</v>
      </c>
      <c r="F8" t="s">
        <v>192</v>
      </c>
      <c r="G8" t="s">
        <v>193</v>
      </c>
    </row>
    <row r="9" spans="1:9">
      <c r="A9">
        <v>708</v>
      </c>
      <c r="B9">
        <v>108</v>
      </c>
      <c r="C9">
        <v>1748</v>
      </c>
      <c r="D9" t="s">
        <v>42</v>
      </c>
      <c r="E9" t="s">
        <v>43</v>
      </c>
      <c r="F9" t="s">
        <v>194</v>
      </c>
      <c r="G9" t="s">
        <v>195</v>
      </c>
    </row>
    <row r="10" spans="1:9">
      <c r="A10">
        <v>709</v>
      </c>
      <c r="B10">
        <v>109</v>
      </c>
      <c r="C10">
        <v>1775</v>
      </c>
      <c r="D10" t="s">
        <v>47</v>
      </c>
      <c r="E10" t="s">
        <v>48</v>
      </c>
      <c r="F10" t="s">
        <v>196</v>
      </c>
      <c r="G10" t="s">
        <v>197</v>
      </c>
    </row>
    <row r="11" spans="1:9">
      <c r="A11">
        <v>710</v>
      </c>
      <c r="B11">
        <v>110</v>
      </c>
      <c r="C11">
        <v>1548</v>
      </c>
      <c r="D11" t="s">
        <v>198</v>
      </c>
      <c r="E11" t="s">
        <v>53</v>
      </c>
      <c r="F11" t="s">
        <v>199</v>
      </c>
      <c r="G11" t="s">
        <v>200</v>
      </c>
    </row>
    <row r="17" spans="1:5">
      <c r="A17" t="s">
        <v>175</v>
      </c>
      <c r="B17" t="s">
        <v>179</v>
      </c>
      <c r="C17" t="s">
        <v>180</v>
      </c>
      <c r="D17" t="s">
        <v>201</v>
      </c>
      <c r="E17" t="s">
        <v>98</v>
      </c>
    </row>
    <row r="18" spans="1:5">
      <c r="A18">
        <v>701</v>
      </c>
      <c r="B18" t="s">
        <v>181</v>
      </c>
      <c r="C18" t="s">
        <v>135</v>
      </c>
      <c r="D18" t="s">
        <v>202</v>
      </c>
      <c r="E18">
        <v>201</v>
      </c>
    </row>
    <row r="19" spans="1:5">
      <c r="A19">
        <v>702</v>
      </c>
      <c r="B19" t="s">
        <v>183</v>
      </c>
      <c r="C19" t="s">
        <v>135</v>
      </c>
      <c r="D19" t="s">
        <v>203</v>
      </c>
      <c r="E19">
        <v>201</v>
      </c>
    </row>
    <row r="20" spans="1:5">
      <c r="A20">
        <v>703</v>
      </c>
      <c r="B20" t="s">
        <v>184</v>
      </c>
      <c r="C20" t="s">
        <v>185</v>
      </c>
      <c r="D20" t="s">
        <v>204</v>
      </c>
      <c r="E20">
        <v>201</v>
      </c>
    </row>
    <row r="21" spans="1:5">
      <c r="A21">
        <v>704</v>
      </c>
      <c r="B21" t="s">
        <v>186</v>
      </c>
      <c r="C21" t="s">
        <v>187</v>
      </c>
      <c r="D21" t="s">
        <v>205</v>
      </c>
      <c r="E21">
        <v>201</v>
      </c>
    </row>
    <row r="22" spans="1:5">
      <c r="A22">
        <v>705</v>
      </c>
      <c r="B22" t="s">
        <v>188</v>
      </c>
      <c r="C22" t="s">
        <v>189</v>
      </c>
      <c r="D22" t="s">
        <v>206</v>
      </c>
      <c r="E22">
        <v>201</v>
      </c>
    </row>
    <row r="23" spans="1:5">
      <c r="A23">
        <v>706</v>
      </c>
      <c r="B23" t="s">
        <v>190</v>
      </c>
      <c r="C23" t="s">
        <v>191</v>
      </c>
      <c r="D23" t="s">
        <v>207</v>
      </c>
      <c r="E23">
        <v>201</v>
      </c>
    </row>
    <row r="24" spans="1:5">
      <c r="A24">
        <v>707</v>
      </c>
      <c r="B24" t="s">
        <v>192</v>
      </c>
      <c r="C24" t="s">
        <v>193</v>
      </c>
      <c r="D24" t="s">
        <v>208</v>
      </c>
      <c r="E24">
        <v>201</v>
      </c>
    </row>
    <row r="25" spans="1:5">
      <c r="A25">
        <v>708</v>
      </c>
      <c r="B25" t="s">
        <v>194</v>
      </c>
      <c r="C25" t="s">
        <v>195</v>
      </c>
      <c r="D25" t="s">
        <v>209</v>
      </c>
      <c r="E25">
        <v>202</v>
      </c>
    </row>
    <row r="26" spans="1:5">
      <c r="A26">
        <v>709</v>
      </c>
      <c r="B26" t="s">
        <v>196</v>
      </c>
      <c r="C26" t="s">
        <v>197</v>
      </c>
      <c r="D26" t="s">
        <v>210</v>
      </c>
      <c r="E26">
        <v>202</v>
      </c>
    </row>
    <row r="27" spans="1:5">
      <c r="A27">
        <v>710</v>
      </c>
      <c r="B27" t="s">
        <v>199</v>
      </c>
      <c r="C27" t="s">
        <v>200</v>
      </c>
      <c r="D27" t="s">
        <v>202</v>
      </c>
      <c r="E27">
        <v>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3FB0C-BCC2-4D7E-BE4C-9CA75579A01A}">
  <dimension ref="A1:E11"/>
  <sheetViews>
    <sheetView workbookViewId="0">
      <selection activeCell="F19" sqref="F19"/>
    </sheetView>
  </sheetViews>
  <sheetFormatPr defaultRowHeight="14.45"/>
  <cols>
    <col min="1" max="1" width="18.28515625" customWidth="1"/>
    <col min="2" max="2" width="16.42578125" bestFit="1" customWidth="1"/>
    <col min="3" max="3" width="13.28515625" bestFit="1" customWidth="1"/>
    <col min="4" max="4" width="13" customWidth="1"/>
    <col min="5" max="5" width="13.42578125" customWidth="1"/>
    <col min="6" max="6" width="15.140625" customWidth="1"/>
  </cols>
  <sheetData>
    <row r="1" spans="1:5">
      <c r="A1" s="1" t="s">
        <v>211</v>
      </c>
      <c r="B1" s="1" t="s">
        <v>212</v>
      </c>
      <c r="C1" s="1" t="s">
        <v>213</v>
      </c>
      <c r="D1" t="s">
        <v>214</v>
      </c>
      <c r="E1" t="s">
        <v>215</v>
      </c>
    </row>
    <row r="2" spans="1:5">
      <c r="A2">
        <v>801</v>
      </c>
      <c r="B2" t="s">
        <v>216</v>
      </c>
      <c r="C2" t="s">
        <v>217</v>
      </c>
      <c r="D2" s="8">
        <v>5</v>
      </c>
      <c r="E2" s="9">
        <f ca="1">'Contract Policy'!H2</f>
        <v>1384</v>
      </c>
    </row>
    <row r="3" spans="1:5">
      <c r="A3">
        <v>802</v>
      </c>
      <c r="B3" t="s">
        <v>218</v>
      </c>
      <c r="C3" t="s">
        <v>219</v>
      </c>
      <c r="D3" s="8">
        <v>5</v>
      </c>
      <c r="E3" s="9">
        <f ca="1">'Contract Policy'!H3</f>
        <v>2388</v>
      </c>
    </row>
    <row r="4" spans="1:5">
      <c r="A4">
        <v>803</v>
      </c>
      <c r="B4" t="s">
        <v>216</v>
      </c>
      <c r="C4" t="s">
        <v>220</v>
      </c>
      <c r="D4" s="8">
        <v>5</v>
      </c>
      <c r="E4" s="9">
        <f ca="1">'Contract Policy'!H4</f>
        <v>2509</v>
      </c>
    </row>
    <row r="5" spans="1:5">
      <c r="A5">
        <v>804</v>
      </c>
      <c r="B5" t="s">
        <v>221</v>
      </c>
      <c r="C5" t="s">
        <v>220</v>
      </c>
      <c r="D5" s="8">
        <v>5</v>
      </c>
      <c r="E5" s="9">
        <f ca="1">'Contract Policy'!H5</f>
        <v>2804</v>
      </c>
    </row>
    <row r="6" spans="1:5">
      <c r="A6">
        <v>805</v>
      </c>
      <c r="B6" t="s">
        <v>221</v>
      </c>
      <c r="C6" t="s">
        <v>220</v>
      </c>
      <c r="D6" s="8">
        <v>5</v>
      </c>
      <c r="E6" s="9">
        <f ca="1">'Contract Policy'!H6</f>
        <v>1921</v>
      </c>
    </row>
    <row r="7" spans="1:5">
      <c r="A7">
        <v>806</v>
      </c>
      <c r="B7" t="s">
        <v>216</v>
      </c>
      <c r="C7" t="s">
        <v>220</v>
      </c>
      <c r="D7" s="8">
        <v>5</v>
      </c>
      <c r="E7" s="9">
        <f ca="1">'Contract Policy'!H7</f>
        <v>2626</v>
      </c>
    </row>
    <row r="8" spans="1:5">
      <c r="A8">
        <v>807</v>
      </c>
      <c r="B8" t="s">
        <v>216</v>
      </c>
      <c r="C8" t="s">
        <v>219</v>
      </c>
      <c r="D8" s="8">
        <v>5</v>
      </c>
      <c r="E8" s="9">
        <f ca="1">'Contract Policy'!H8</f>
        <v>1724</v>
      </c>
    </row>
    <row r="9" spans="1:5">
      <c r="A9">
        <v>808</v>
      </c>
      <c r="B9" t="s">
        <v>216</v>
      </c>
      <c r="C9" t="s">
        <v>217</v>
      </c>
      <c r="D9" s="8">
        <v>5</v>
      </c>
      <c r="E9" s="9">
        <f ca="1">'Contract Policy'!H9</f>
        <v>1371</v>
      </c>
    </row>
    <row r="10" spans="1:5">
      <c r="A10">
        <v>809</v>
      </c>
      <c r="B10" t="s">
        <v>218</v>
      </c>
      <c r="C10" t="s">
        <v>217</v>
      </c>
      <c r="D10" s="8">
        <v>5</v>
      </c>
      <c r="E10" s="9">
        <f ca="1">'Contract Policy'!H10</f>
        <v>1667</v>
      </c>
    </row>
    <row r="11" spans="1:5">
      <c r="A11">
        <v>810</v>
      </c>
      <c r="B11" t="s">
        <v>218</v>
      </c>
      <c r="C11" t="s">
        <v>219</v>
      </c>
      <c r="D11" s="8">
        <v>5</v>
      </c>
      <c r="E11" s="9">
        <f ca="1">'Contract Policy'!H11</f>
        <v>1785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0951A-844A-47CB-B8BF-D7417F5D3ECA}">
  <dimension ref="A1:J39"/>
  <sheetViews>
    <sheetView topLeftCell="A10" workbookViewId="0">
      <selection activeCell="A16" sqref="A16"/>
    </sheetView>
  </sheetViews>
  <sheetFormatPr defaultRowHeight="14.45"/>
  <cols>
    <col min="1" max="1" width="13.42578125" customWidth="1"/>
    <col min="2" max="2" width="16" bestFit="1" customWidth="1"/>
    <col min="3" max="3" width="16.5703125" bestFit="1" customWidth="1"/>
    <col min="4" max="4" width="12.140625" customWidth="1"/>
    <col min="5" max="5" width="22.42578125" bestFit="1" customWidth="1"/>
    <col min="6" max="6" width="13.42578125" bestFit="1" customWidth="1"/>
    <col min="7" max="7" width="22.42578125" bestFit="1" customWidth="1"/>
    <col min="8" max="8" width="11" bestFit="1" customWidth="1"/>
    <col min="9" max="9" width="14.140625" bestFit="1" customWidth="1"/>
    <col min="10" max="10" width="15.7109375" bestFit="1" customWidth="1"/>
  </cols>
  <sheetData>
    <row r="1" spans="1:10" ht="15.6">
      <c r="A1" t="s">
        <v>222</v>
      </c>
      <c r="B1" s="3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5</v>
      </c>
      <c r="H1" t="s">
        <v>228</v>
      </c>
      <c r="I1" t="s">
        <v>229</v>
      </c>
      <c r="J1" t="s">
        <v>98</v>
      </c>
    </row>
    <row r="2" spans="1:10">
      <c r="A2">
        <v>1624</v>
      </c>
      <c r="B2">
        <v>301</v>
      </c>
      <c r="C2">
        <f ca="1">RANDBETWEEN(5,10)</f>
        <v>9</v>
      </c>
      <c r="D2" t="s">
        <v>128</v>
      </c>
      <c r="E2" t="s">
        <v>230</v>
      </c>
      <c r="F2" t="s">
        <v>231</v>
      </c>
      <c r="G2" t="str">
        <f>LEFT(D2,1)&amp;E2&amp;"@gmail.com"</f>
        <v>FReynolds@gmail.com</v>
      </c>
      <c r="H2">
        <v>901</v>
      </c>
      <c r="I2" t="str">
        <f ca="1">IF(C2&gt;=7, "Independent","Captive")</f>
        <v>Independent</v>
      </c>
    </row>
    <row r="3" spans="1:10">
      <c r="A3">
        <v>1648</v>
      </c>
      <c r="B3">
        <v>302</v>
      </c>
      <c r="C3">
        <f t="shared" ref="C3:C11" ca="1" si="0">RANDBETWEEN(5,10)</f>
        <v>8</v>
      </c>
      <c r="D3" t="s">
        <v>232</v>
      </c>
      <c r="E3" t="s">
        <v>230</v>
      </c>
      <c r="F3" t="s">
        <v>233</v>
      </c>
      <c r="G3" t="str">
        <f t="shared" ref="G3:G11" si="1">LEFT(D3,1)&amp;E3&amp;"@gmail.com"</f>
        <v>LReynolds@gmail.com</v>
      </c>
      <c r="H3">
        <v>902</v>
      </c>
      <c r="I3" t="str">
        <f t="shared" ref="I3:I11" ca="1" si="2">IF(C3&gt;=7, "Independent","Captive")</f>
        <v>Independent</v>
      </c>
    </row>
    <row r="4" spans="1:10">
      <c r="A4">
        <v>1038</v>
      </c>
      <c r="B4">
        <v>303</v>
      </c>
      <c r="C4">
        <f t="shared" ca="1" si="0"/>
        <v>10</v>
      </c>
      <c r="D4" t="s">
        <v>234</v>
      </c>
      <c r="E4" t="s">
        <v>230</v>
      </c>
      <c r="F4" t="s">
        <v>235</v>
      </c>
      <c r="G4" t="str">
        <f t="shared" si="1"/>
        <v>DReynolds@gmail.com</v>
      </c>
      <c r="H4">
        <v>903</v>
      </c>
      <c r="I4" t="str">
        <f t="shared" ca="1" si="2"/>
        <v>Independent</v>
      </c>
    </row>
    <row r="5" spans="1:10">
      <c r="A5">
        <v>1116</v>
      </c>
      <c r="B5">
        <v>304</v>
      </c>
      <c r="C5">
        <f t="shared" ca="1" si="0"/>
        <v>6</v>
      </c>
      <c r="D5" t="s">
        <v>236</v>
      </c>
      <c r="E5" t="s">
        <v>237</v>
      </c>
      <c r="F5" t="s">
        <v>238</v>
      </c>
      <c r="G5" t="str">
        <f t="shared" si="1"/>
        <v>RMcdonald@gmail.com</v>
      </c>
      <c r="H5">
        <v>904</v>
      </c>
      <c r="I5" t="str">
        <f t="shared" ca="1" si="2"/>
        <v>Captive</v>
      </c>
    </row>
    <row r="6" spans="1:10">
      <c r="A6">
        <v>1882</v>
      </c>
      <c r="B6">
        <v>305</v>
      </c>
      <c r="C6">
        <f t="shared" ca="1" si="0"/>
        <v>8</v>
      </c>
      <c r="D6" t="s">
        <v>239</v>
      </c>
      <c r="E6" t="s">
        <v>240</v>
      </c>
      <c r="F6" t="s">
        <v>241</v>
      </c>
      <c r="G6" t="str">
        <f t="shared" si="1"/>
        <v>CKelly@gmail.com</v>
      </c>
      <c r="H6">
        <v>905</v>
      </c>
      <c r="I6" t="str">
        <f t="shared" ca="1" si="2"/>
        <v>Independent</v>
      </c>
    </row>
    <row r="7" spans="1:10">
      <c r="A7">
        <v>1580</v>
      </c>
      <c r="B7">
        <v>306</v>
      </c>
      <c r="C7">
        <f t="shared" ca="1" si="0"/>
        <v>8</v>
      </c>
      <c r="D7" t="s">
        <v>242</v>
      </c>
      <c r="E7" t="s">
        <v>243</v>
      </c>
      <c r="F7" t="s">
        <v>244</v>
      </c>
      <c r="G7" t="str">
        <f t="shared" si="1"/>
        <v>IMalcolm@gmail.com</v>
      </c>
      <c r="H7">
        <v>906</v>
      </c>
      <c r="I7" t="str">
        <f t="shared" ca="1" si="2"/>
        <v>Independent</v>
      </c>
    </row>
    <row r="8" spans="1:10">
      <c r="A8">
        <v>1299</v>
      </c>
      <c r="B8">
        <v>307</v>
      </c>
      <c r="C8">
        <f t="shared" ca="1" si="0"/>
        <v>8</v>
      </c>
      <c r="D8" t="s">
        <v>131</v>
      </c>
      <c r="E8" t="s">
        <v>245</v>
      </c>
      <c r="F8" t="s">
        <v>246</v>
      </c>
      <c r="G8" t="str">
        <f t="shared" si="1"/>
        <v>HStyles@gmail.com</v>
      </c>
      <c r="H8">
        <v>907</v>
      </c>
      <c r="I8" t="str">
        <f t="shared" ca="1" si="2"/>
        <v>Independent</v>
      </c>
    </row>
    <row r="9" spans="1:10">
      <c r="A9">
        <v>1748</v>
      </c>
      <c r="B9">
        <v>308</v>
      </c>
      <c r="C9">
        <f t="shared" ca="1" si="0"/>
        <v>6</v>
      </c>
      <c r="D9" t="s">
        <v>247</v>
      </c>
      <c r="E9" t="s">
        <v>248</v>
      </c>
      <c r="F9" t="s">
        <v>249</v>
      </c>
      <c r="G9" t="str">
        <f t="shared" si="1"/>
        <v>JHammond@gmail.com</v>
      </c>
      <c r="H9">
        <v>908</v>
      </c>
      <c r="I9" t="str">
        <f t="shared" ca="1" si="2"/>
        <v>Captive</v>
      </c>
    </row>
    <row r="10" spans="1:10">
      <c r="A10">
        <v>1775</v>
      </c>
      <c r="B10">
        <v>309</v>
      </c>
      <c r="C10">
        <f t="shared" ca="1" si="0"/>
        <v>8</v>
      </c>
      <c r="D10" t="s">
        <v>250</v>
      </c>
      <c r="E10" t="s">
        <v>251</v>
      </c>
      <c r="F10" t="s">
        <v>252</v>
      </c>
      <c r="G10" t="str">
        <f t="shared" si="1"/>
        <v>EQuan@gmail.com</v>
      </c>
      <c r="H10">
        <v>909</v>
      </c>
      <c r="I10" t="str">
        <f t="shared" ca="1" si="2"/>
        <v>Independent</v>
      </c>
    </row>
    <row r="11" spans="1:10">
      <c r="A11">
        <v>1548</v>
      </c>
      <c r="B11">
        <v>310</v>
      </c>
      <c r="C11">
        <f t="shared" ca="1" si="0"/>
        <v>8</v>
      </c>
      <c r="D11" t="s">
        <v>253</v>
      </c>
      <c r="E11" t="s">
        <v>254</v>
      </c>
      <c r="F11" t="s">
        <v>255</v>
      </c>
      <c r="G11" t="str">
        <f t="shared" si="1"/>
        <v>MMorales@gmail.com</v>
      </c>
      <c r="H11">
        <v>910</v>
      </c>
      <c r="I11" t="str">
        <f t="shared" ca="1" si="2"/>
        <v>Independent</v>
      </c>
    </row>
    <row r="15" spans="1:10">
      <c r="A15" t="s">
        <v>222</v>
      </c>
      <c r="B15" t="s">
        <v>225</v>
      </c>
      <c r="C15" t="s">
        <v>226</v>
      </c>
      <c r="D15" t="s">
        <v>227</v>
      </c>
      <c r="E15" t="s">
        <v>5</v>
      </c>
      <c r="F15" t="s">
        <v>256</v>
      </c>
    </row>
    <row r="16" spans="1:10">
      <c r="A16">
        <v>1624</v>
      </c>
      <c r="B16" t="s">
        <v>128</v>
      </c>
      <c r="C16" t="s">
        <v>230</v>
      </c>
      <c r="D16" t="s">
        <v>231</v>
      </c>
      <c r="E16" t="str">
        <f>LEFT(B16,E131)&amp;C16&amp;"@gmail.com"</f>
        <v>Reynolds@gmail.com</v>
      </c>
      <c r="F16">
        <v>201</v>
      </c>
    </row>
    <row r="17" spans="1:6">
      <c r="A17">
        <v>1648</v>
      </c>
      <c r="B17" t="s">
        <v>232</v>
      </c>
      <c r="C17" t="s">
        <v>230</v>
      </c>
      <c r="D17" t="s">
        <v>233</v>
      </c>
      <c r="E17" t="str">
        <f t="shared" ref="E17:E25" si="3">LEFT(B17,1)&amp;C17&amp;"@gmail.com"</f>
        <v>LReynolds@gmail.com</v>
      </c>
      <c r="F17">
        <v>201</v>
      </c>
    </row>
    <row r="18" spans="1:6">
      <c r="A18">
        <v>1038</v>
      </c>
      <c r="B18" t="s">
        <v>234</v>
      </c>
      <c r="C18" t="s">
        <v>230</v>
      </c>
      <c r="D18" t="s">
        <v>235</v>
      </c>
      <c r="E18" t="str">
        <f t="shared" si="3"/>
        <v>DReynolds@gmail.com</v>
      </c>
      <c r="F18">
        <v>201</v>
      </c>
    </row>
    <row r="19" spans="1:6">
      <c r="A19">
        <v>1116</v>
      </c>
      <c r="B19" t="s">
        <v>236</v>
      </c>
      <c r="C19" t="s">
        <v>237</v>
      </c>
      <c r="D19" t="s">
        <v>238</v>
      </c>
      <c r="E19" t="str">
        <f t="shared" si="3"/>
        <v>RMcdonald@gmail.com</v>
      </c>
      <c r="F19">
        <v>201</v>
      </c>
    </row>
    <row r="20" spans="1:6">
      <c r="A20">
        <v>1882</v>
      </c>
      <c r="B20" t="s">
        <v>239</v>
      </c>
      <c r="C20" t="s">
        <v>240</v>
      </c>
      <c r="D20" t="s">
        <v>241</v>
      </c>
      <c r="E20" t="str">
        <f t="shared" si="3"/>
        <v>CKelly@gmail.com</v>
      </c>
      <c r="F20">
        <v>201</v>
      </c>
    </row>
    <row r="21" spans="1:6">
      <c r="A21">
        <v>1580</v>
      </c>
      <c r="B21" t="s">
        <v>242</v>
      </c>
      <c r="C21" t="s">
        <v>243</v>
      </c>
      <c r="D21" t="s">
        <v>244</v>
      </c>
      <c r="E21" t="str">
        <f t="shared" si="3"/>
        <v>IMalcolm@gmail.com</v>
      </c>
      <c r="F21">
        <v>202</v>
      </c>
    </row>
    <row r="22" spans="1:6">
      <c r="A22">
        <v>1299</v>
      </c>
      <c r="B22" t="s">
        <v>131</v>
      </c>
      <c r="C22" t="s">
        <v>245</v>
      </c>
      <c r="D22" t="s">
        <v>246</v>
      </c>
      <c r="E22" t="str">
        <f t="shared" si="3"/>
        <v>HStyles@gmail.com</v>
      </c>
      <c r="F22">
        <v>202</v>
      </c>
    </row>
    <row r="23" spans="1:6">
      <c r="A23">
        <v>1748</v>
      </c>
      <c r="B23" t="s">
        <v>247</v>
      </c>
      <c r="C23" t="s">
        <v>248</v>
      </c>
      <c r="D23" t="s">
        <v>249</v>
      </c>
      <c r="E23" t="str">
        <f t="shared" si="3"/>
        <v>JHammond@gmail.com</v>
      </c>
      <c r="F23">
        <v>202</v>
      </c>
    </row>
    <row r="24" spans="1:6">
      <c r="A24">
        <v>1775</v>
      </c>
      <c r="B24" t="s">
        <v>250</v>
      </c>
      <c r="C24" t="s">
        <v>251</v>
      </c>
      <c r="D24" t="s">
        <v>252</v>
      </c>
      <c r="E24" t="str">
        <f t="shared" si="3"/>
        <v>EQuan@gmail.com</v>
      </c>
      <c r="F24">
        <v>202</v>
      </c>
    </row>
    <row r="25" spans="1:6">
      <c r="A25">
        <v>1548</v>
      </c>
      <c r="B25" t="s">
        <v>253</v>
      </c>
      <c r="C25" t="s">
        <v>254</v>
      </c>
      <c r="D25" t="s">
        <v>255</v>
      </c>
      <c r="E25" t="str">
        <f t="shared" si="3"/>
        <v>MMorales@gmail.com</v>
      </c>
      <c r="F25">
        <v>202</v>
      </c>
    </row>
    <row r="30" spans="1:6" ht="15">
      <c r="E30" s="17" t="s">
        <v>257</v>
      </c>
    </row>
    <row r="31" spans="1:6" ht="15">
      <c r="E31" s="17" t="s">
        <v>258</v>
      </c>
    </row>
    <row r="32" spans="1:6" ht="15">
      <c r="E32" s="17" t="s">
        <v>259</v>
      </c>
    </row>
    <row r="33" spans="5:5" ht="15">
      <c r="E33" s="17" t="s">
        <v>260</v>
      </c>
    </row>
    <row r="34" spans="5:5" ht="15">
      <c r="E34" s="17" t="s">
        <v>261</v>
      </c>
    </row>
    <row r="35" spans="5:5" ht="15">
      <c r="E35" s="17" t="s">
        <v>262</v>
      </c>
    </row>
    <row r="36" spans="5:5" ht="15">
      <c r="E36" s="17" t="s">
        <v>263</v>
      </c>
    </row>
    <row r="37" spans="5:5" ht="15">
      <c r="E37" s="17" t="s">
        <v>264</v>
      </c>
    </row>
    <row r="38" spans="5:5" ht="15">
      <c r="E38" s="17" t="s">
        <v>265</v>
      </c>
    </row>
    <row r="39" spans="5:5" ht="15">
      <c r="E39" s="17" t="s">
        <v>266</v>
      </c>
    </row>
  </sheetData>
  <hyperlinks>
    <hyperlink ref="E30" r:id="rId1" xr:uid="{74C9AD4B-27F1-4006-92A7-941F53A9DD3E}"/>
    <hyperlink ref="E31" r:id="rId2" xr:uid="{D67D29E0-37CE-44B1-AD4E-25FF347C33B8}"/>
    <hyperlink ref="E32" r:id="rId3" xr:uid="{139AAD37-F6F0-4FDC-81EC-B2983A2061D2}"/>
    <hyperlink ref="E33" r:id="rId4" xr:uid="{CBD10E3E-B084-4FE4-A574-B638A291B348}"/>
    <hyperlink ref="E34" r:id="rId5" xr:uid="{FCE52C96-16E6-413B-85B7-C64013EBAD44}"/>
    <hyperlink ref="E35" r:id="rId6" xr:uid="{F5521B9D-ECB9-4CE3-80B5-818A6DC0AD87}"/>
    <hyperlink ref="E36" r:id="rId7" xr:uid="{663DE03D-83CF-4C16-8EC9-8ACE309CF725}"/>
    <hyperlink ref="E37" r:id="rId8" xr:uid="{8D748643-156F-4B84-8DB6-5969E7F184C8}"/>
    <hyperlink ref="E38" r:id="rId9" xr:uid="{5DC5D512-CA74-4DEF-BD5A-B6181631A9BB}"/>
    <hyperlink ref="E39" r:id="rId10" xr:uid="{D981F701-F684-4D1F-9E1A-DE355F27DC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2022-04-18T04:47:02Z</dcterms:created>
  <dcterms:modified xsi:type="dcterms:W3CDTF">2024-06-16T00:13:10Z</dcterms:modified>
  <cp:category/>
  <cp:contentStatus/>
</cp:coreProperties>
</file>