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\Obsidian\url-notas\docs\0-RES\economicas\excels\"/>
    </mc:Choice>
  </mc:AlternateContent>
  <xr:revisionPtr revIDLastSave="0" documentId="13_ncr:1_{608B768B-1425-4BF1-9E2C-7DE43D5899E4}" xr6:coauthVersionLast="47" xr6:coauthVersionMax="47" xr10:uidLastSave="{00000000-0000-0000-0000-000000000000}"/>
  <bookViews>
    <workbookView xWindow="3340" yWindow="3340" windowWidth="19200" windowHeight="11170" xr2:uid="{E9BEBD92-DF41-4993-9662-5BA491F93ED1}"/>
  </bookViews>
  <sheets>
    <sheet name="matri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H63" i="1"/>
  <c r="G63" i="1"/>
  <c r="F63" i="1"/>
  <c r="E63" i="1"/>
  <c r="D63" i="1"/>
  <c r="E26" i="1"/>
  <c r="F26" i="1"/>
  <c r="G26" i="1"/>
  <c r="H26" i="1"/>
  <c r="D26" i="1"/>
  <c r="C29" i="1"/>
  <c r="C15" i="1"/>
  <c r="C52" i="1"/>
  <c r="D48" i="1"/>
  <c r="D47" i="1"/>
  <c r="E47" i="1" s="1"/>
  <c r="E58" i="1"/>
  <c r="D53" i="1"/>
  <c r="E52" i="1"/>
  <c r="F52" i="1" s="1"/>
  <c r="C50" i="1"/>
  <c r="C49" i="1"/>
  <c r="E48" i="1"/>
  <c r="H45" i="1"/>
  <c r="E45" i="1"/>
  <c r="D44" i="1"/>
  <c r="E44" i="1" s="1"/>
  <c r="I15" i="1"/>
  <c r="I8" i="1"/>
  <c r="E21" i="1"/>
  <c r="F21" i="1"/>
  <c r="G21" i="1"/>
  <c r="H21" i="1"/>
  <c r="E15" i="1"/>
  <c r="F15" i="1" s="1"/>
  <c r="G15" i="1" s="1"/>
  <c r="H15" i="1" s="1"/>
  <c r="D16" i="1"/>
  <c r="E16" i="1" s="1"/>
  <c r="F16" i="1" s="1"/>
  <c r="G16" i="1" s="1"/>
  <c r="C13" i="1"/>
  <c r="C12" i="1"/>
  <c r="D11" i="1"/>
  <c r="E11" i="1" s="1"/>
  <c r="D10" i="1"/>
  <c r="D9" i="1"/>
  <c r="E9" i="1" s="1"/>
  <c r="H8" i="1"/>
  <c r="E8" i="1"/>
  <c r="F8" i="1" s="1"/>
  <c r="D7" i="1"/>
  <c r="E7" i="1" s="1"/>
  <c r="F7" i="1" s="1"/>
  <c r="G7" i="1" s="1"/>
  <c r="H7" i="1" s="1"/>
  <c r="C51" i="1" l="1"/>
  <c r="D21" i="1"/>
  <c r="D58" i="1"/>
  <c r="I16" i="1"/>
  <c r="D50" i="1"/>
  <c r="F48" i="1"/>
  <c r="E50" i="1"/>
  <c r="C54" i="1"/>
  <c r="F44" i="1"/>
  <c r="F58" i="1" s="1"/>
  <c r="G52" i="1"/>
  <c r="H52" i="1" s="1"/>
  <c r="F47" i="1"/>
  <c r="G47" i="1" s="1"/>
  <c r="H47" i="1" s="1"/>
  <c r="I47" i="1"/>
  <c r="E53" i="1"/>
  <c r="F53" i="1" s="1"/>
  <c r="G53" i="1" s="1"/>
  <c r="E46" i="1"/>
  <c r="F46" i="1" s="1"/>
  <c r="G46" i="1" s="1"/>
  <c r="D49" i="1"/>
  <c r="I45" i="1"/>
  <c r="D12" i="1"/>
  <c r="C14" i="1"/>
  <c r="D13" i="1"/>
  <c r="F11" i="1"/>
  <c r="E13" i="1"/>
  <c r="F9" i="1"/>
  <c r="E10" i="1"/>
  <c r="G9" i="1" l="1"/>
  <c r="C17" i="1"/>
  <c r="D51" i="1"/>
  <c r="D54" i="1" s="1"/>
  <c r="D57" i="1" s="1"/>
  <c r="D60" i="1" s="1"/>
  <c r="F10" i="1"/>
  <c r="G10" i="1" s="1"/>
  <c r="H10" i="1" s="1"/>
  <c r="I10" i="1"/>
  <c r="C20" i="1"/>
  <c r="C23" i="1" s="1"/>
  <c r="I53" i="1"/>
  <c r="I52" i="1"/>
  <c r="G44" i="1"/>
  <c r="G58" i="1" s="1"/>
  <c r="C57" i="1"/>
  <c r="C60" i="1" s="1"/>
  <c r="F49" i="1"/>
  <c r="F50" i="1"/>
  <c r="G48" i="1"/>
  <c r="G49" i="1" s="1"/>
  <c r="H46" i="1"/>
  <c r="I46" i="1"/>
  <c r="E49" i="1"/>
  <c r="D14" i="1"/>
  <c r="D17" i="1" s="1"/>
  <c r="D20" i="1" s="1"/>
  <c r="D23" i="1" s="1"/>
  <c r="E12" i="1"/>
  <c r="E14" i="1" s="1"/>
  <c r="E17" i="1" s="1"/>
  <c r="E20" i="1" s="1"/>
  <c r="E23" i="1" s="1"/>
  <c r="F12" i="1"/>
  <c r="H9" i="1"/>
  <c r="I9" i="1" s="1"/>
  <c r="G11" i="1"/>
  <c r="F13" i="1"/>
  <c r="E51" i="1" l="1"/>
  <c r="H48" i="1"/>
  <c r="H50" i="1" s="1"/>
  <c r="G50" i="1"/>
  <c r="I50" i="1" s="1"/>
  <c r="I48" i="1"/>
  <c r="F51" i="1"/>
  <c r="F54" i="1" s="1"/>
  <c r="F57" i="1" s="1"/>
  <c r="F60" i="1" s="1"/>
  <c r="H44" i="1"/>
  <c r="H58" i="1" s="1"/>
  <c r="H11" i="1"/>
  <c r="H13" i="1" s="1"/>
  <c r="I13" i="1" s="1"/>
  <c r="G13" i="1"/>
  <c r="G12" i="1"/>
  <c r="H12" i="1"/>
  <c r="I12" i="1" s="1"/>
  <c r="F14" i="1"/>
  <c r="F17" i="1" s="1"/>
  <c r="G14" i="1" l="1"/>
  <c r="G17" i="1" s="1"/>
  <c r="G20" i="1" s="1"/>
  <c r="G23" i="1" s="1"/>
  <c r="I11" i="1"/>
  <c r="F20" i="1"/>
  <c r="F23" i="1" s="1"/>
  <c r="H49" i="1"/>
  <c r="E54" i="1"/>
  <c r="G51" i="1"/>
  <c r="G54" i="1" s="1"/>
  <c r="G57" i="1" s="1"/>
  <c r="G60" i="1" s="1"/>
  <c r="H14" i="1"/>
  <c r="H17" i="1" s="1"/>
  <c r="H20" i="1" s="1"/>
  <c r="H23" i="1" s="1"/>
  <c r="I17" i="1" l="1"/>
  <c r="C24" i="1"/>
  <c r="I14" i="1"/>
  <c r="E57" i="1"/>
  <c r="E60" i="1" s="1"/>
  <c r="H51" i="1"/>
  <c r="H54" i="1" s="1"/>
  <c r="H57" i="1" s="1"/>
  <c r="H60" i="1" s="1"/>
  <c r="I49" i="1"/>
  <c r="I54" i="1" l="1"/>
  <c r="C61" i="1"/>
  <c r="I51" i="1"/>
</calcChain>
</file>

<file path=xl/sharedStrings.xml><?xml version="1.0" encoding="utf-8"?>
<sst xmlns="http://schemas.openxmlformats.org/spreadsheetml/2006/main" count="42" uniqueCount="20">
  <si>
    <t>CASO 1</t>
  </si>
  <si>
    <t>ALTERNATIVA A</t>
  </si>
  <si>
    <t>I =</t>
  </si>
  <si>
    <t>INVERSION INICIAL =</t>
  </si>
  <si>
    <t>n=</t>
  </si>
  <si>
    <t>anios</t>
  </si>
  <si>
    <t>DESCRIPCION</t>
  </si>
  <si>
    <t>Ventas anuales</t>
  </si>
  <si>
    <t>PERIODO</t>
  </si>
  <si>
    <t>Gastos operativos</t>
  </si>
  <si>
    <t>Gastos mantenimiento</t>
  </si>
  <si>
    <t>Depresiacion 10%</t>
  </si>
  <si>
    <t>Utilidad anual</t>
  </si>
  <si>
    <t>(+) Depresiacion</t>
  </si>
  <si>
    <t>Utilidad ajustada</t>
  </si>
  <si>
    <t>Valor de rescate</t>
  </si>
  <si>
    <t>Inversion inicial</t>
  </si>
  <si>
    <t>Flujo de caja</t>
  </si>
  <si>
    <t xml:space="preserve">VAN = </t>
  </si>
  <si>
    <t>ALTERNATIVA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</si>
</sst>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3" fillId="2" borderId="0" xfId="0" applyFont="1" applyFill="1" applyAlignment="1">
      <alignment horizontal="center"/>
    </xf>
    <xf numFmtId="164" fontId="2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164" fontId="0" fillId="0" borderId="1" xfId="1" applyNumberFormat="1" applyFont="1" applyBorder="1"/>
    <xf numFmtId="164" fontId="2" fillId="0" borderId="1" xfId="1" applyNumberFormat="1" applyFont="1" applyBorder="1"/>
    <xf numFmtId="0" fontId="0" fillId="0" borderId="0" xfId="0" applyBorder="1"/>
    <xf numFmtId="164" fontId="3" fillId="0" borderId="0" xfId="1" applyNumberFormat="1" applyFont="1"/>
    <xf numFmtId="0" fontId="0" fillId="0" borderId="0" xfId="0" applyFill="1" applyBorder="1"/>
    <xf numFmtId="0" fontId="3" fillId="0" borderId="0" xfId="0" applyFont="1" applyFill="1" applyBorder="1"/>
    <xf numFmtId="0" fontId="3" fillId="3" borderId="0" xfId="0" applyFont="1" applyFill="1"/>
    <xf numFmtId="164" fontId="3" fillId="3" borderId="0" xfId="1" applyNumberFormat="1" applyFont="1" applyFill="1"/>
    <xf numFmtId="44" fontId="3" fillId="0" borderId="0" xfId="1" applyFont="1"/>
    <xf numFmtId="164" fontId="3" fillId="0" borderId="0" xfId="0" applyNumberFormat="1" applyFont="1"/>
    <xf numFmtId="164" fontId="4" fillId="0" borderId="0" xfId="0" applyNumberFormat="1" applyFont="1"/>
    <xf numFmtId="164" fontId="0" fillId="0" borderId="0" xfId="1" applyNumberFormat="1" applyFont="1" applyBorder="1"/>
    <xf numFmtId="0" fontId="3" fillId="0" borderId="2" xfId="0" applyFont="1" applyFill="1" applyBorder="1"/>
    <xf numFmtId="164" fontId="4" fillId="0" borderId="2" xfId="0" applyNumberFormat="1" applyFont="1" applyBorder="1"/>
    <xf numFmtId="164" fontId="3" fillId="0" borderId="2" xfId="0" applyNumberFormat="1" applyFont="1" applyBorder="1"/>
    <xf numFmtId="0" fontId="3" fillId="0" borderId="0" xfId="0" applyFont="1" applyAlignment="1">
      <alignment horizontal="right"/>
    </xf>
    <xf numFmtId="9" fontId="3" fillId="0" borderId="0" xfId="2" applyFont="1"/>
    <xf numFmtId="165" fontId="0" fillId="0" borderId="0" xfId="0" applyNumberFormat="1" applyAlignment="1">
      <alignment horizontal="center"/>
    </xf>
    <xf numFmtId="164" fontId="0" fillId="3" borderId="0" xfId="0" applyNumberFormat="1" applyFill="1"/>
    <xf numFmtId="164" fontId="3" fillId="0" borderId="1" xfId="0" applyNumberFormat="1" applyFont="1" applyBorder="1"/>
    <xf numFmtId="164" fontId="4" fillId="0" borderId="1" xfId="0" applyNumberFormat="1" applyFont="1" applyBorder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3" fillId="0" borderId="3" xfId="0" applyFont="1" applyBorder="1"/>
    <xf numFmtId="0" fontId="3" fillId="0" borderId="4" xfId="0" applyFont="1" applyBorder="1"/>
    <xf numFmtId="164" fontId="6" fillId="5" borderId="0" xfId="4" applyNumberFormat="1"/>
    <xf numFmtId="164" fontId="5" fillId="4" borderId="6" xfId="3" applyNumberFormat="1" applyBorder="1"/>
    <xf numFmtId="0" fontId="0" fillId="0" borderId="5" xfId="0" applyBorder="1"/>
    <xf numFmtId="164" fontId="5" fillId="4" borderId="8" xfId="3" applyNumberFormat="1" applyBorder="1"/>
    <xf numFmtId="0" fontId="0" fillId="0" borderId="7" xfId="0" applyBorder="1"/>
  </cellXfs>
  <cellStyles count="5">
    <cellStyle name="Bad" xfId="4" builtinId="27"/>
    <cellStyle name="Currency" xfId="1" builtinId="4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1D7F-EEC4-45B1-8923-25ADE4F695F7}">
  <dimension ref="A1:I66"/>
  <sheetViews>
    <sheetView tabSelected="1" topLeftCell="A40" zoomScale="85" zoomScaleNormal="85" workbookViewId="0">
      <selection activeCell="K66" sqref="K66"/>
    </sheetView>
  </sheetViews>
  <sheetFormatPr defaultRowHeight="14.5" x14ac:dyDescent="0.35"/>
  <cols>
    <col min="2" max="2" width="24.90625" customWidth="1"/>
    <col min="3" max="3" width="14.6328125" customWidth="1"/>
    <col min="4" max="4" width="14.08984375" customWidth="1"/>
    <col min="5" max="5" width="12.08984375" bestFit="1" customWidth="1"/>
    <col min="6" max="6" width="12.7265625" customWidth="1"/>
    <col min="7" max="7" width="12.08984375" customWidth="1"/>
    <col min="8" max="8" width="12.81640625" customWidth="1"/>
    <col min="9" max="9" width="13.08984375" customWidth="1"/>
  </cols>
  <sheetData>
    <row r="1" spans="1:9" x14ac:dyDescent="0.35">
      <c r="A1" s="1" t="s">
        <v>0</v>
      </c>
    </row>
    <row r="2" spans="1:9" x14ac:dyDescent="0.35">
      <c r="A2" s="1" t="s">
        <v>1</v>
      </c>
    </row>
    <row r="3" spans="1:9" x14ac:dyDescent="0.35">
      <c r="B3" s="21" t="s">
        <v>3</v>
      </c>
      <c r="C3" s="14">
        <v>225000</v>
      </c>
      <c r="D3" s="1"/>
      <c r="E3" s="1"/>
    </row>
    <row r="4" spans="1:9" x14ac:dyDescent="0.35">
      <c r="B4" s="21" t="s">
        <v>2</v>
      </c>
      <c r="C4" s="22">
        <v>0.14000000000000001</v>
      </c>
      <c r="D4" s="21" t="s">
        <v>4</v>
      </c>
      <c r="E4" s="1">
        <v>5</v>
      </c>
      <c r="F4" s="1" t="s">
        <v>5</v>
      </c>
    </row>
    <row r="6" spans="1:9" x14ac:dyDescent="0.35">
      <c r="B6" s="27" t="s">
        <v>6</v>
      </c>
      <c r="C6" s="28" t="s">
        <v>8</v>
      </c>
      <c r="D6" s="28"/>
      <c r="E6" s="28"/>
      <c r="F6" s="28"/>
      <c r="G6" s="28"/>
      <c r="H6" s="28"/>
    </row>
    <row r="7" spans="1:9" x14ac:dyDescent="0.35">
      <c r="B7" s="27"/>
      <c r="C7" s="2">
        <v>0</v>
      </c>
      <c r="D7" s="2">
        <f>C7+1</f>
        <v>1</v>
      </c>
      <c r="E7" s="2">
        <f t="shared" ref="E7:G7" si="0">D7+1</f>
        <v>2</v>
      </c>
      <c r="F7" s="2">
        <f t="shared" si="0"/>
        <v>3</v>
      </c>
      <c r="G7" s="2">
        <f t="shared" si="0"/>
        <v>4</v>
      </c>
      <c r="H7" s="2">
        <f>G7+1</f>
        <v>5</v>
      </c>
    </row>
    <row r="8" spans="1:9" x14ac:dyDescent="0.35">
      <c r="B8" t="s">
        <v>7</v>
      </c>
      <c r="C8" s="4">
        <v>0</v>
      </c>
      <c r="D8" s="4">
        <v>75000</v>
      </c>
      <c r="E8" s="4">
        <f>D8</f>
        <v>75000</v>
      </c>
      <c r="F8" s="4">
        <f>E8</f>
        <v>75000</v>
      </c>
      <c r="G8" s="4">
        <v>90000</v>
      </c>
      <c r="H8" s="4">
        <f>G8</f>
        <v>90000</v>
      </c>
      <c r="I8" s="15">
        <f>SUM(C8:H8)</f>
        <v>405000</v>
      </c>
    </row>
    <row r="9" spans="1:9" x14ac:dyDescent="0.35">
      <c r="B9" t="s">
        <v>9</v>
      </c>
      <c r="C9" s="4">
        <v>0</v>
      </c>
      <c r="D9" s="3">
        <f>-15000</f>
        <v>-15000</v>
      </c>
      <c r="E9" s="3">
        <f>D9</f>
        <v>-15000</v>
      </c>
      <c r="F9" s="3">
        <f t="shared" ref="F9:H9" si="1">E9</f>
        <v>-15000</v>
      </c>
      <c r="G9" s="3">
        <f t="shared" si="1"/>
        <v>-15000</v>
      </c>
      <c r="H9" s="3">
        <f t="shared" si="1"/>
        <v>-15000</v>
      </c>
      <c r="I9" s="16">
        <f t="shared" ref="I9:I17" si="2">SUM(C9:H9)</f>
        <v>-75000</v>
      </c>
    </row>
    <row r="10" spans="1:9" x14ac:dyDescent="0.35">
      <c r="B10" t="s">
        <v>10</v>
      </c>
      <c r="C10" s="4">
        <v>0</v>
      </c>
      <c r="D10" s="3">
        <f>-600*2</f>
        <v>-1200</v>
      </c>
      <c r="E10" s="3">
        <f>D10</f>
        <v>-1200</v>
      </c>
      <c r="F10" s="3">
        <f>E10</f>
        <v>-1200</v>
      </c>
      <c r="G10" s="3">
        <f t="shared" ref="G10:H10" si="3">F10</f>
        <v>-1200</v>
      </c>
      <c r="H10" s="3">
        <f t="shared" si="3"/>
        <v>-1200</v>
      </c>
      <c r="I10" s="16">
        <f t="shared" si="2"/>
        <v>-6000</v>
      </c>
    </row>
    <row r="11" spans="1:9" x14ac:dyDescent="0.35">
      <c r="B11" s="8" t="s">
        <v>11</v>
      </c>
      <c r="C11" s="6">
        <v>0</v>
      </c>
      <c r="D11" s="7">
        <f>-C3*10/100</f>
        <v>-22500</v>
      </c>
      <c r="E11" s="7">
        <f>D11</f>
        <v>-22500</v>
      </c>
      <c r="F11" s="7">
        <f t="shared" ref="F11:H11" si="4">E11</f>
        <v>-22500</v>
      </c>
      <c r="G11" s="7">
        <f t="shared" si="4"/>
        <v>-22500</v>
      </c>
      <c r="H11" s="7">
        <f t="shared" si="4"/>
        <v>-22500</v>
      </c>
      <c r="I11" s="26">
        <f t="shared" si="2"/>
        <v>-112500</v>
      </c>
    </row>
    <row r="12" spans="1:9" x14ac:dyDescent="0.35">
      <c r="B12" s="12" t="s">
        <v>12</v>
      </c>
      <c r="C12" s="13">
        <f>C8-SUM(C9:C11)</f>
        <v>0</v>
      </c>
      <c r="D12" s="13">
        <f>D8+SUM(D9:D11)</f>
        <v>36300</v>
      </c>
      <c r="E12" s="13">
        <f t="shared" ref="E12:H12" si="5">E8+SUM(E9:E11)</f>
        <v>36300</v>
      </c>
      <c r="F12" s="13">
        <f t="shared" si="5"/>
        <v>36300</v>
      </c>
      <c r="G12" s="13">
        <f t="shared" si="5"/>
        <v>51300</v>
      </c>
      <c r="H12" s="13">
        <f t="shared" si="5"/>
        <v>51300</v>
      </c>
      <c r="I12" s="15">
        <f t="shared" si="2"/>
        <v>211500</v>
      </c>
    </row>
    <row r="13" spans="1:9" x14ac:dyDescent="0.35">
      <c r="B13" s="10" t="s">
        <v>13</v>
      </c>
      <c r="C13" s="6">
        <f>C11</f>
        <v>0</v>
      </c>
      <c r="D13" s="6">
        <f>ABS(D11)</f>
        <v>22500</v>
      </c>
      <c r="E13" s="6">
        <f t="shared" ref="E13:H13" si="6">ABS(E11)</f>
        <v>22500</v>
      </c>
      <c r="F13" s="6">
        <f t="shared" si="6"/>
        <v>22500</v>
      </c>
      <c r="G13" s="6">
        <f t="shared" si="6"/>
        <v>22500</v>
      </c>
      <c r="H13" s="6">
        <f t="shared" si="6"/>
        <v>22500</v>
      </c>
      <c r="I13" s="25">
        <f t="shared" si="2"/>
        <v>112500</v>
      </c>
    </row>
    <row r="14" spans="1:9" x14ac:dyDescent="0.35">
      <c r="B14" s="11" t="s">
        <v>14</v>
      </c>
      <c r="C14" s="9">
        <f>SUM(C12:C13)</f>
        <v>0</v>
      </c>
      <c r="D14" s="9">
        <f t="shared" ref="D14:H14" si="7">SUM(D12:D13)</f>
        <v>58800</v>
      </c>
      <c r="E14" s="9">
        <f t="shared" si="7"/>
        <v>58800</v>
      </c>
      <c r="F14" s="9">
        <f t="shared" si="7"/>
        <v>58800</v>
      </c>
      <c r="G14" s="9">
        <f t="shared" si="7"/>
        <v>73800</v>
      </c>
      <c r="H14" s="9">
        <f t="shared" si="7"/>
        <v>73800</v>
      </c>
      <c r="I14" s="15">
        <f t="shared" si="2"/>
        <v>324000</v>
      </c>
    </row>
    <row r="15" spans="1:9" x14ac:dyDescent="0.35">
      <c r="B15" s="10" t="s">
        <v>16</v>
      </c>
      <c r="C15" s="3">
        <f>-C3</f>
        <v>-225000</v>
      </c>
      <c r="D15" s="4">
        <v>0</v>
      </c>
      <c r="E15" s="4">
        <f>D15</f>
        <v>0</v>
      </c>
      <c r="F15" s="4">
        <f t="shared" ref="F15:H15" si="8">E15</f>
        <v>0</v>
      </c>
      <c r="G15" s="4">
        <f t="shared" si="8"/>
        <v>0</v>
      </c>
      <c r="H15" s="4">
        <f t="shared" si="8"/>
        <v>0</v>
      </c>
      <c r="I15" s="16">
        <f t="shared" si="2"/>
        <v>-225000</v>
      </c>
    </row>
    <row r="16" spans="1:9" x14ac:dyDescent="0.35">
      <c r="B16" s="10" t="s">
        <v>15</v>
      </c>
      <c r="C16" s="17">
        <v>0</v>
      </c>
      <c r="D16" s="17">
        <f>C16</f>
        <v>0</v>
      </c>
      <c r="E16" s="17">
        <f t="shared" ref="E16:G16" si="9">D16</f>
        <v>0</v>
      </c>
      <c r="F16" s="17">
        <f t="shared" si="9"/>
        <v>0</v>
      </c>
      <c r="G16" s="17">
        <f t="shared" si="9"/>
        <v>0</v>
      </c>
      <c r="H16" s="17">
        <v>95000</v>
      </c>
      <c r="I16" s="15">
        <f t="shared" si="2"/>
        <v>95000</v>
      </c>
    </row>
    <row r="17" spans="2:9" ht="15" thickBot="1" x14ac:dyDescent="0.4">
      <c r="B17" s="18" t="s">
        <v>17</v>
      </c>
      <c r="C17" s="19">
        <f>SUM(C14:C16)</f>
        <v>-225000</v>
      </c>
      <c r="D17" s="20">
        <f t="shared" ref="D17:H17" si="10">SUM(D14:D16)</f>
        <v>58800</v>
      </c>
      <c r="E17" s="20">
        <f t="shared" si="10"/>
        <v>58800</v>
      </c>
      <c r="F17" s="20">
        <f t="shared" si="10"/>
        <v>58800</v>
      </c>
      <c r="G17" s="20">
        <f t="shared" si="10"/>
        <v>73800</v>
      </c>
      <c r="H17" s="20">
        <f t="shared" si="10"/>
        <v>168800</v>
      </c>
      <c r="I17" s="20">
        <f t="shared" si="2"/>
        <v>194000</v>
      </c>
    </row>
    <row r="18" spans="2:9" x14ac:dyDescent="0.35">
      <c r="C18" s="5"/>
      <c r="D18" s="5"/>
      <c r="E18" s="5"/>
      <c r="F18" s="5"/>
      <c r="G18" s="5"/>
      <c r="H18" s="5"/>
    </row>
    <row r="19" spans="2:9" x14ac:dyDescent="0.35">
      <c r="C19" s="5"/>
      <c r="D19" s="5"/>
      <c r="E19" s="5"/>
      <c r="F19" s="5"/>
      <c r="G19" s="5"/>
      <c r="H19" s="5"/>
    </row>
    <row r="20" spans="2:9" x14ac:dyDescent="0.35">
      <c r="B20" s="21" t="s">
        <v>18</v>
      </c>
      <c r="C20" s="16">
        <f>C17</f>
        <v>-225000</v>
      </c>
      <c r="D20" s="15">
        <f t="shared" ref="D20:H20" si="11">D17</f>
        <v>58800</v>
      </c>
      <c r="E20" s="15">
        <f t="shared" si="11"/>
        <v>58800</v>
      </c>
      <c r="F20" s="15">
        <f t="shared" si="11"/>
        <v>58800</v>
      </c>
      <c r="G20" s="15">
        <f t="shared" si="11"/>
        <v>73800</v>
      </c>
      <c r="H20" s="15">
        <f t="shared" si="11"/>
        <v>168800</v>
      </c>
    </row>
    <row r="21" spans="2:9" x14ac:dyDescent="0.35">
      <c r="D21" s="23">
        <f>(1+$C$4)^D7</f>
        <v>1.1400000000000001</v>
      </c>
      <c r="E21" s="23">
        <f t="shared" ref="E21:H21" si="12">(1+$C$4)^E7</f>
        <v>1.2996000000000003</v>
      </c>
      <c r="F21" s="23">
        <f t="shared" si="12"/>
        <v>1.4815440000000004</v>
      </c>
      <c r="G21" s="23">
        <f t="shared" si="12"/>
        <v>1.6889601600000008</v>
      </c>
      <c r="H21" s="23">
        <f t="shared" si="12"/>
        <v>1.9254145824000011</v>
      </c>
    </row>
    <row r="23" spans="2:9" x14ac:dyDescent="0.35">
      <c r="B23" s="21" t="s">
        <v>18</v>
      </c>
      <c r="C23" s="5">
        <f>C20</f>
        <v>-225000</v>
      </c>
      <c r="D23" s="5">
        <f>D20/D21</f>
        <v>51578.947368421046</v>
      </c>
      <c r="E23" s="5">
        <f t="shared" ref="E23:H23" si="13">E20/E21</f>
        <v>45244.690674053541</v>
      </c>
      <c r="F23" s="5">
        <f t="shared" si="13"/>
        <v>39688.325152678546</v>
      </c>
      <c r="G23" s="5">
        <f t="shared" si="13"/>
        <v>43695.524469919983</v>
      </c>
      <c r="H23" s="5">
        <f t="shared" si="13"/>
        <v>87669.430543936818</v>
      </c>
    </row>
    <row r="24" spans="2:9" x14ac:dyDescent="0.35">
      <c r="B24" s="21" t="s">
        <v>18</v>
      </c>
      <c r="C24" s="24">
        <f>SUM(C23:H23)</f>
        <v>42876.91820900992</v>
      </c>
    </row>
    <row r="26" spans="2:9" x14ac:dyDescent="0.35">
      <c r="D26" s="33">
        <f>D17</f>
        <v>58800</v>
      </c>
      <c r="E26" s="35">
        <f t="shared" ref="E26:H26" si="14">E17</f>
        <v>58800</v>
      </c>
      <c r="F26" s="35">
        <f t="shared" si="14"/>
        <v>58800</v>
      </c>
      <c r="G26" s="35">
        <f t="shared" si="14"/>
        <v>73800</v>
      </c>
      <c r="H26" s="35">
        <f t="shared" si="14"/>
        <v>168800</v>
      </c>
    </row>
    <row r="27" spans="2:9" x14ac:dyDescent="0.35">
      <c r="C27" s="29"/>
      <c r="D27" s="34"/>
      <c r="E27" s="36"/>
      <c r="F27" s="36"/>
      <c r="G27" s="36"/>
      <c r="H27" s="36"/>
    </row>
    <row r="28" spans="2:9" x14ac:dyDescent="0.35">
      <c r="C28" s="30">
        <v>0</v>
      </c>
      <c r="D28" s="31">
        <v>1</v>
      </c>
      <c r="E28" s="31">
        <v>2</v>
      </c>
      <c r="F28" s="31">
        <v>3</v>
      </c>
      <c r="G28" s="31">
        <v>4</v>
      </c>
      <c r="H28" s="31">
        <v>5</v>
      </c>
    </row>
    <row r="29" spans="2:9" x14ac:dyDescent="0.35">
      <c r="C29" s="32">
        <f>C17</f>
        <v>-225000</v>
      </c>
    </row>
    <row r="38" spans="1:9" x14ac:dyDescent="0.35">
      <c r="A38" s="1" t="s">
        <v>0</v>
      </c>
    </row>
    <row r="39" spans="1:9" x14ac:dyDescent="0.35">
      <c r="A39" s="1" t="s">
        <v>19</v>
      </c>
    </row>
    <row r="40" spans="1:9" x14ac:dyDescent="0.35">
      <c r="B40" s="21" t="s">
        <v>3</v>
      </c>
      <c r="C40" s="14">
        <v>300000</v>
      </c>
      <c r="D40" s="1"/>
      <c r="E40" s="1"/>
    </row>
    <row r="41" spans="1:9" x14ac:dyDescent="0.35">
      <c r="B41" s="21" t="s">
        <v>2</v>
      </c>
      <c r="C41" s="22">
        <v>0.09</v>
      </c>
      <c r="D41" s="21" t="s">
        <v>4</v>
      </c>
      <c r="E41" s="1">
        <v>5</v>
      </c>
      <c r="F41" s="1" t="s">
        <v>5</v>
      </c>
    </row>
    <row r="43" spans="1:9" x14ac:dyDescent="0.35">
      <c r="B43" s="27" t="s">
        <v>6</v>
      </c>
      <c r="C43" s="28" t="s">
        <v>8</v>
      </c>
      <c r="D43" s="28"/>
      <c r="E43" s="28"/>
      <c r="F43" s="28"/>
      <c r="G43" s="28"/>
      <c r="H43" s="28"/>
    </row>
    <row r="44" spans="1:9" x14ac:dyDescent="0.35">
      <c r="B44" s="27"/>
      <c r="C44" s="2">
        <v>0</v>
      </c>
      <c r="D44" s="2">
        <f>C44+1</f>
        <v>1</v>
      </c>
      <c r="E44" s="2">
        <f t="shared" ref="E44:G44" si="15">D44+1</f>
        <v>2</v>
      </c>
      <c r="F44" s="2">
        <f t="shared" si="15"/>
        <v>3</v>
      </c>
      <c r="G44" s="2">
        <f t="shared" si="15"/>
        <v>4</v>
      </c>
      <c r="H44" s="2">
        <f>G44+1</f>
        <v>5</v>
      </c>
    </row>
    <row r="45" spans="1:9" x14ac:dyDescent="0.35">
      <c r="B45" t="s">
        <v>7</v>
      </c>
      <c r="C45" s="4">
        <v>0</v>
      </c>
      <c r="D45" s="4">
        <v>70000</v>
      </c>
      <c r="E45" s="4">
        <f>D45</f>
        <v>70000</v>
      </c>
      <c r="F45" s="4">
        <v>75000</v>
      </c>
      <c r="G45" s="4">
        <v>95000</v>
      </c>
      <c r="H45" s="4">
        <f>G45</f>
        <v>95000</v>
      </c>
      <c r="I45" s="15">
        <f>SUM(C45:H45)</f>
        <v>405000</v>
      </c>
    </row>
    <row r="46" spans="1:9" x14ac:dyDescent="0.35">
      <c r="B46" t="s">
        <v>9</v>
      </c>
      <c r="C46" s="4">
        <v>0</v>
      </c>
      <c r="D46" s="3">
        <v>-14000</v>
      </c>
      <c r="E46" s="3">
        <f>D46</f>
        <v>-14000</v>
      </c>
      <c r="F46" s="3">
        <f t="shared" ref="F46:H46" si="16">E46</f>
        <v>-14000</v>
      </c>
      <c r="G46" s="3">
        <f t="shared" si="16"/>
        <v>-14000</v>
      </c>
      <c r="H46" s="3">
        <f t="shared" si="16"/>
        <v>-14000</v>
      </c>
      <c r="I46" s="16">
        <f t="shared" ref="I46:I54" si="17">SUM(C46:H46)</f>
        <v>-70000</v>
      </c>
    </row>
    <row r="47" spans="1:9" x14ac:dyDescent="0.35">
      <c r="B47" t="s">
        <v>10</v>
      </c>
      <c r="C47" s="4">
        <v>0</v>
      </c>
      <c r="D47" s="3">
        <f>-700*2</f>
        <v>-1400</v>
      </c>
      <c r="E47" s="3">
        <f>D47</f>
        <v>-1400</v>
      </c>
      <c r="F47" s="3">
        <f>E47</f>
        <v>-1400</v>
      </c>
      <c r="G47" s="3">
        <f t="shared" ref="G47:H47" si="18">F47</f>
        <v>-1400</v>
      </c>
      <c r="H47" s="3">
        <f t="shared" si="18"/>
        <v>-1400</v>
      </c>
      <c r="I47" s="16">
        <f t="shared" si="17"/>
        <v>-7000</v>
      </c>
    </row>
    <row r="48" spans="1:9" x14ac:dyDescent="0.35">
      <c r="B48" s="8" t="s">
        <v>11</v>
      </c>
      <c r="C48" s="6">
        <v>0</v>
      </c>
      <c r="D48" s="7">
        <f>-C40*15/100</f>
        <v>-45000</v>
      </c>
      <c r="E48" s="7">
        <f>D48</f>
        <v>-45000</v>
      </c>
      <c r="F48" s="7">
        <f t="shared" ref="F48:H48" si="19">E48</f>
        <v>-45000</v>
      </c>
      <c r="G48" s="7">
        <f t="shared" si="19"/>
        <v>-45000</v>
      </c>
      <c r="H48" s="7">
        <f t="shared" si="19"/>
        <v>-45000</v>
      </c>
      <c r="I48" s="26">
        <f t="shared" si="17"/>
        <v>-225000</v>
      </c>
    </row>
    <row r="49" spans="2:9" x14ac:dyDescent="0.35">
      <c r="B49" s="12" t="s">
        <v>12</v>
      </c>
      <c r="C49" s="13">
        <f>C45-SUM(C46:C48)</f>
        <v>0</v>
      </c>
      <c r="D49" s="13">
        <f>D45+SUM(D46:D48)</f>
        <v>9600</v>
      </c>
      <c r="E49" s="13">
        <f t="shared" ref="E49" si="20">E45+SUM(E46:E48)</f>
        <v>9600</v>
      </c>
      <c r="F49" s="13">
        <f t="shared" ref="F49" si="21">F45+SUM(F46:F48)</f>
        <v>14600</v>
      </c>
      <c r="G49" s="13">
        <f t="shared" ref="G49" si="22">G45+SUM(G46:G48)</f>
        <v>34600</v>
      </c>
      <c r="H49" s="13">
        <f t="shared" ref="H49" si="23">H45+SUM(H46:H48)</f>
        <v>34600</v>
      </c>
      <c r="I49" s="15">
        <f t="shared" si="17"/>
        <v>103000</v>
      </c>
    </row>
    <row r="50" spans="2:9" x14ac:dyDescent="0.35">
      <c r="B50" s="10" t="s">
        <v>13</v>
      </c>
      <c r="C50" s="6">
        <f>C48</f>
        <v>0</v>
      </c>
      <c r="D50" s="6">
        <f>ABS(D48)</f>
        <v>45000</v>
      </c>
      <c r="E50" s="6">
        <f t="shared" ref="E50:H50" si="24">ABS(E48)</f>
        <v>45000</v>
      </c>
      <c r="F50" s="6">
        <f t="shared" si="24"/>
        <v>45000</v>
      </c>
      <c r="G50" s="6">
        <f t="shared" si="24"/>
        <v>45000</v>
      </c>
      <c r="H50" s="6">
        <f t="shared" si="24"/>
        <v>45000</v>
      </c>
      <c r="I50" s="25">
        <f t="shared" si="17"/>
        <v>225000</v>
      </c>
    </row>
    <row r="51" spans="2:9" x14ac:dyDescent="0.35">
      <c r="B51" s="11" t="s">
        <v>14</v>
      </c>
      <c r="C51" s="9">
        <f>SUM(C49:C50)</f>
        <v>0</v>
      </c>
      <c r="D51" s="9">
        <f t="shared" ref="D51" si="25">SUM(D49:D50)</f>
        <v>54600</v>
      </c>
      <c r="E51" s="9">
        <f t="shared" ref="E51" si="26">SUM(E49:E50)</f>
        <v>54600</v>
      </c>
      <c r="F51" s="9">
        <f t="shared" ref="F51" si="27">SUM(F49:F50)</f>
        <v>59600</v>
      </c>
      <c r="G51" s="9">
        <f t="shared" ref="G51" si="28">SUM(G49:G50)</f>
        <v>79600</v>
      </c>
      <c r="H51" s="9">
        <f t="shared" ref="H51" si="29">SUM(H49:H50)</f>
        <v>79600</v>
      </c>
      <c r="I51" s="15">
        <f t="shared" si="17"/>
        <v>328000</v>
      </c>
    </row>
    <row r="52" spans="2:9" x14ac:dyDescent="0.35">
      <c r="B52" s="10" t="s">
        <v>16</v>
      </c>
      <c r="C52" s="3">
        <f>-C40</f>
        <v>-300000</v>
      </c>
      <c r="D52" s="4">
        <v>0</v>
      </c>
      <c r="E52" s="4">
        <f>D52</f>
        <v>0</v>
      </c>
      <c r="F52" s="4">
        <f t="shared" ref="F52:H52" si="30">E52</f>
        <v>0</v>
      </c>
      <c r="G52" s="4">
        <f t="shared" si="30"/>
        <v>0</v>
      </c>
      <c r="H52" s="4">
        <f t="shared" si="30"/>
        <v>0</v>
      </c>
      <c r="I52" s="16">
        <f t="shared" si="17"/>
        <v>-300000</v>
      </c>
    </row>
    <row r="53" spans="2:9" x14ac:dyDescent="0.35">
      <c r="B53" s="10" t="s">
        <v>15</v>
      </c>
      <c r="C53" s="17">
        <v>0</v>
      </c>
      <c r="D53" s="17">
        <f>C53</f>
        <v>0</v>
      </c>
      <c r="E53" s="17">
        <f t="shared" ref="E53:G53" si="31">D53</f>
        <v>0</v>
      </c>
      <c r="F53" s="17">
        <f t="shared" si="31"/>
        <v>0</v>
      </c>
      <c r="G53" s="17">
        <f t="shared" si="31"/>
        <v>0</v>
      </c>
      <c r="H53" s="17">
        <v>95000</v>
      </c>
      <c r="I53" s="15">
        <f t="shared" si="17"/>
        <v>95000</v>
      </c>
    </row>
    <row r="54" spans="2:9" ht="15" thickBot="1" x14ac:dyDescent="0.4">
      <c r="B54" s="18" t="s">
        <v>17</v>
      </c>
      <c r="C54" s="19">
        <f>SUM(C51:C53)</f>
        <v>-300000</v>
      </c>
      <c r="D54" s="20">
        <f t="shared" ref="D54" si="32">SUM(D51:D53)</f>
        <v>54600</v>
      </c>
      <c r="E54" s="20">
        <f t="shared" ref="E54" si="33">SUM(E51:E53)</f>
        <v>54600</v>
      </c>
      <c r="F54" s="20">
        <f t="shared" ref="F54" si="34">SUM(F51:F53)</f>
        <v>59600</v>
      </c>
      <c r="G54" s="20">
        <f t="shared" ref="G54" si="35">SUM(G51:G53)</f>
        <v>79600</v>
      </c>
      <c r="H54" s="20">
        <f t="shared" ref="H54" si="36">SUM(H51:H53)</f>
        <v>174600</v>
      </c>
      <c r="I54" s="20">
        <f t="shared" si="17"/>
        <v>123000</v>
      </c>
    </row>
    <row r="55" spans="2:9" x14ac:dyDescent="0.35">
      <c r="C55" s="5"/>
      <c r="D55" s="5"/>
      <c r="E55" s="5"/>
      <c r="F55" s="5"/>
      <c r="G55" s="5"/>
      <c r="H55" s="5"/>
    </row>
    <row r="56" spans="2:9" x14ac:dyDescent="0.35">
      <c r="C56" s="5"/>
      <c r="D56" s="5"/>
      <c r="E56" s="5"/>
      <c r="F56" s="5"/>
      <c r="G56" s="5"/>
      <c r="H56" s="5"/>
    </row>
    <row r="57" spans="2:9" x14ac:dyDescent="0.35">
      <c r="B57" s="21" t="s">
        <v>18</v>
      </c>
      <c r="C57" s="16">
        <f>C54</f>
        <v>-300000</v>
      </c>
      <c r="D57" s="15">
        <f t="shared" ref="D57:H57" si="37">D54</f>
        <v>54600</v>
      </c>
      <c r="E57" s="15">
        <f t="shared" si="37"/>
        <v>54600</v>
      </c>
      <c r="F57" s="15">
        <f t="shared" si="37"/>
        <v>59600</v>
      </c>
      <c r="G57" s="15">
        <f t="shared" si="37"/>
        <v>79600</v>
      </c>
      <c r="H57" s="15">
        <f t="shared" si="37"/>
        <v>174600</v>
      </c>
    </row>
    <row r="58" spans="2:9" x14ac:dyDescent="0.35">
      <c r="D58" s="23">
        <f>(1+$C$41)^D44</f>
        <v>1.0900000000000001</v>
      </c>
      <c r="E58" s="23">
        <f>(1+$C$41)^E44</f>
        <v>1.1881000000000002</v>
      </c>
      <c r="F58" s="23">
        <f>(1+$C$41)^F44</f>
        <v>1.2950290000000002</v>
      </c>
      <c r="G58" s="23">
        <f>(1+$C$41)^G44</f>
        <v>1.4115816100000003</v>
      </c>
      <c r="H58" s="23">
        <f>(1+$C$41)^H44</f>
        <v>1.5386239549000005</v>
      </c>
    </row>
    <row r="60" spans="2:9" x14ac:dyDescent="0.35">
      <c r="B60" s="21" t="s">
        <v>18</v>
      </c>
      <c r="C60" s="5">
        <f>C57</f>
        <v>-300000</v>
      </c>
      <c r="D60" s="5">
        <f>D57/D58</f>
        <v>50091.743119266052</v>
      </c>
      <c r="E60" s="5">
        <f t="shared" ref="E60:H60" si="38">E57/E58</f>
        <v>45955.727632354174</v>
      </c>
      <c r="F60" s="5">
        <f t="shared" si="38"/>
        <v>46022.135411639421</v>
      </c>
      <c r="G60" s="5">
        <f t="shared" si="38"/>
        <v>56390.64680078964</v>
      </c>
      <c r="H60" s="5">
        <f t="shared" si="38"/>
        <v>113478.02004769108</v>
      </c>
    </row>
    <row r="61" spans="2:9" x14ac:dyDescent="0.35">
      <c r="B61" s="21" t="s">
        <v>18</v>
      </c>
      <c r="C61" s="24">
        <f>SUM(C60:H60)</f>
        <v>11938.27301174037</v>
      </c>
    </row>
    <row r="63" spans="2:9" x14ac:dyDescent="0.35">
      <c r="D63" s="33">
        <f>D54</f>
        <v>54600</v>
      </c>
      <c r="E63" s="35">
        <f t="shared" ref="E63:H63" si="39">E54</f>
        <v>54600</v>
      </c>
      <c r="F63" s="35">
        <f t="shared" si="39"/>
        <v>59600</v>
      </c>
      <c r="G63" s="35">
        <f t="shared" si="39"/>
        <v>79600</v>
      </c>
      <c r="H63" s="35">
        <f t="shared" si="39"/>
        <v>174600</v>
      </c>
    </row>
    <row r="64" spans="2:9" x14ac:dyDescent="0.35">
      <c r="C64" s="29"/>
      <c r="D64" s="34"/>
      <c r="E64" s="36"/>
      <c r="F64" s="36"/>
      <c r="G64" s="36"/>
      <c r="H64" s="36"/>
    </row>
    <row r="65" spans="3:8" x14ac:dyDescent="0.35">
      <c r="C65" s="30">
        <v>0</v>
      </c>
      <c r="D65" s="31">
        <v>1</v>
      </c>
      <c r="E65" s="31">
        <v>2</v>
      </c>
      <c r="F65" s="31">
        <v>3</v>
      </c>
      <c r="G65" s="31">
        <v>4</v>
      </c>
      <c r="H65" s="31">
        <v>5</v>
      </c>
    </row>
    <row r="66" spans="3:8" x14ac:dyDescent="0.35">
      <c r="C66" s="32">
        <f>C54</f>
        <v>-300000</v>
      </c>
    </row>
  </sheetData>
  <mergeCells count="4">
    <mergeCell ref="B6:B7"/>
    <mergeCell ref="C6:H6"/>
    <mergeCell ref="B43:B44"/>
    <mergeCell ref="C43:H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bautista</dc:creator>
  <cp:lastModifiedBy>daniel bautista</cp:lastModifiedBy>
  <dcterms:created xsi:type="dcterms:W3CDTF">2024-10-08T02:32:28Z</dcterms:created>
  <dcterms:modified xsi:type="dcterms:W3CDTF">2024-10-08T03:22:41Z</dcterms:modified>
</cp:coreProperties>
</file>