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\Downloads\hipeds-group-project-master\hipeds-group-project-master\Presentations\Final_pres_cam_integration\"/>
    </mc:Choice>
  </mc:AlternateContent>
  <xr:revisionPtr revIDLastSave="0" documentId="10_ncr:100000_{6DD02252-5B18-4178-A454-AF3EB4B3449C}" xr6:coauthVersionLast="31" xr6:coauthVersionMax="31" xr10:uidLastSave="{00000000-0000-0000-0000-000000000000}"/>
  <bookViews>
    <workbookView xWindow="0" yWindow="0" windowWidth="24000" windowHeight="9675" xr2:uid="{00000000-000D-0000-FFFF-FFFF00000000}"/>
  </bookViews>
  <sheets>
    <sheet name="Sheet1" sheetId="1" r:id="rId1"/>
    <sheet name="Ultrasound" sheetId="2" r:id="rId2"/>
  </sheets>
  <definedNames>
    <definedName name="_xlchart.v1.0" hidden="1">Sheet1!$H$32</definedName>
    <definedName name="_xlchart.v1.1" hidden="1">Sheet1!$H$33</definedName>
    <definedName name="_xlchart.v1.10" hidden="1">Sheet1!$I$36:$L$36</definedName>
    <definedName name="_xlchart.v1.11" hidden="1">Sheet1!$H$32</definedName>
    <definedName name="_xlchart.v1.12" hidden="1">Sheet1!$H$33</definedName>
    <definedName name="_xlchart.v1.13" hidden="1">Sheet1!$H$34</definedName>
    <definedName name="_xlchart.v1.14" hidden="1">Sheet1!$H$35</definedName>
    <definedName name="_xlchart.v1.15" hidden="1">Sheet1!$H$36</definedName>
    <definedName name="_xlchart.v1.16" hidden="1">Sheet1!$I$31:$L$31</definedName>
    <definedName name="_xlchart.v1.17" hidden="1">Sheet1!$I$32:$L$32</definedName>
    <definedName name="_xlchart.v1.18" hidden="1">Sheet1!$I$33:$L$33</definedName>
    <definedName name="_xlchart.v1.19" hidden="1">Sheet1!$I$34:$L$34</definedName>
    <definedName name="_xlchart.v1.2" hidden="1">Sheet1!$H$34</definedName>
    <definedName name="_xlchart.v1.20" hidden="1">Sheet1!$I$35:$L$35</definedName>
    <definedName name="_xlchart.v1.21" hidden="1">Sheet1!$I$36:$L$36</definedName>
    <definedName name="_xlchart.v1.22" hidden="1">Sheet1!$H$32</definedName>
    <definedName name="_xlchart.v1.23" hidden="1">Sheet1!$H$33</definedName>
    <definedName name="_xlchart.v1.24" hidden="1">Sheet1!$H$34</definedName>
    <definedName name="_xlchart.v1.25" hidden="1">Sheet1!$H$35</definedName>
    <definedName name="_xlchart.v1.26" hidden="1">Sheet1!$H$36</definedName>
    <definedName name="_xlchart.v1.27" hidden="1">Sheet1!$I$31:$L$31</definedName>
    <definedName name="_xlchart.v1.28" hidden="1">Sheet1!$I$32:$L$32</definedName>
    <definedName name="_xlchart.v1.29" hidden="1">Sheet1!$I$33:$L$33</definedName>
    <definedName name="_xlchart.v1.3" hidden="1">Sheet1!$H$35</definedName>
    <definedName name="_xlchart.v1.30" hidden="1">Sheet1!$I$34:$L$34</definedName>
    <definedName name="_xlchart.v1.31" hidden="1">Sheet1!$I$35:$L$35</definedName>
    <definedName name="_xlchart.v1.32" hidden="1">Sheet1!$I$36:$L$36</definedName>
    <definedName name="_xlchart.v1.33" hidden="1">Sheet1!$H$32</definedName>
    <definedName name="_xlchart.v1.34" hidden="1">Sheet1!$H$33</definedName>
    <definedName name="_xlchart.v1.35" hidden="1">Sheet1!$H$34</definedName>
    <definedName name="_xlchart.v1.36" hidden="1">Sheet1!$H$35</definedName>
    <definedName name="_xlchart.v1.37" hidden="1">Sheet1!$H$36</definedName>
    <definedName name="_xlchart.v1.38" hidden="1">Sheet1!$I$31:$L$31</definedName>
    <definedName name="_xlchart.v1.39" hidden="1">Sheet1!$I$32:$L$32</definedName>
    <definedName name="_xlchart.v1.4" hidden="1">Sheet1!$H$36</definedName>
    <definedName name="_xlchart.v1.40" hidden="1">Sheet1!$I$33:$L$33</definedName>
    <definedName name="_xlchart.v1.41" hidden="1">Sheet1!$I$34:$L$34</definedName>
    <definedName name="_xlchart.v1.42" hidden="1">Sheet1!$I$35:$L$35</definedName>
    <definedName name="_xlchart.v1.43" hidden="1">Sheet1!$I$36:$L$36</definedName>
    <definedName name="_xlchart.v1.44" hidden="1">Sheet1!$H$32</definedName>
    <definedName name="_xlchart.v1.45" hidden="1">Sheet1!$H$33</definedName>
    <definedName name="_xlchart.v1.46" hidden="1">Sheet1!$H$34</definedName>
    <definedName name="_xlchart.v1.47" hidden="1">Sheet1!$H$35</definedName>
    <definedName name="_xlchart.v1.48" hidden="1">Sheet1!$H$36</definedName>
    <definedName name="_xlchart.v1.49" hidden="1">Sheet1!$I$31:$L$31</definedName>
    <definedName name="_xlchart.v1.5" hidden="1">Sheet1!$I$31:$L$31</definedName>
    <definedName name="_xlchart.v1.50" hidden="1">Sheet1!$I$32:$L$32</definedName>
    <definedName name="_xlchart.v1.51" hidden="1">Sheet1!$I$33:$L$33</definedName>
    <definedName name="_xlchart.v1.52" hidden="1">Sheet1!$I$34:$L$34</definedName>
    <definedName name="_xlchart.v1.53" hidden="1">Sheet1!$I$35:$L$35</definedName>
    <definedName name="_xlchart.v1.54" hidden="1">Sheet1!$I$36:$L$36</definedName>
    <definedName name="_xlchart.v1.55" hidden="1">Sheet1!$H$32</definedName>
    <definedName name="_xlchart.v1.56" hidden="1">Sheet1!$H$33</definedName>
    <definedName name="_xlchart.v1.57" hidden="1">Sheet1!$H$34</definedName>
    <definedName name="_xlchart.v1.58" hidden="1">Sheet1!$H$35</definedName>
    <definedName name="_xlchart.v1.59" hidden="1">Sheet1!$H$36</definedName>
    <definedName name="_xlchart.v1.6" hidden="1">Sheet1!$I$32:$L$32</definedName>
    <definedName name="_xlchart.v1.60" hidden="1">Sheet1!$I$31:$L$31</definedName>
    <definedName name="_xlchart.v1.61" hidden="1">Sheet1!$I$32:$L$32</definedName>
    <definedName name="_xlchart.v1.62" hidden="1">Sheet1!$I$33:$L$33</definedName>
    <definedName name="_xlchart.v1.63" hidden="1">Sheet1!$I$34:$L$34</definedName>
    <definedName name="_xlchart.v1.64" hidden="1">Sheet1!$I$35:$L$35</definedName>
    <definedName name="_xlchart.v1.65" hidden="1">Sheet1!$I$36:$L$36</definedName>
    <definedName name="_xlchart.v1.7" hidden="1">Sheet1!$I$33:$L$33</definedName>
    <definedName name="_xlchart.v1.8" hidden="1">Sheet1!$I$34:$L$34</definedName>
    <definedName name="_xlchart.v1.9" hidden="1">Sheet1!$I$35:$L$35</definedName>
  </definedNames>
  <calcPr calcId="179017"/>
</workbook>
</file>

<file path=xl/calcChain.xml><?xml version="1.0" encoding="utf-8"?>
<calcChain xmlns="http://schemas.openxmlformats.org/spreadsheetml/2006/main">
  <c r="H57" i="2" l="1"/>
  <c r="G57" i="2"/>
  <c r="F57" i="2"/>
  <c r="E57" i="2"/>
  <c r="D57" i="2"/>
  <c r="C57" i="2"/>
  <c r="H56" i="2"/>
  <c r="H58" i="2" s="1"/>
  <c r="G56" i="2"/>
  <c r="G58" i="2" s="1"/>
  <c r="F56" i="2"/>
  <c r="F58" i="2" s="1"/>
  <c r="E56" i="2"/>
  <c r="E58" i="2" s="1"/>
  <c r="D56" i="2"/>
  <c r="C56" i="2"/>
  <c r="H44" i="2"/>
  <c r="G44" i="2"/>
  <c r="F44" i="2"/>
  <c r="H43" i="2"/>
  <c r="G43" i="2"/>
  <c r="F43" i="2"/>
  <c r="E43" i="2"/>
  <c r="D43" i="2"/>
  <c r="C43" i="2"/>
  <c r="H42" i="2"/>
  <c r="G42" i="2"/>
  <c r="F42" i="2"/>
  <c r="E42" i="2"/>
  <c r="E44" i="2" s="1"/>
  <c r="D42" i="2"/>
  <c r="C42" i="2"/>
  <c r="F30" i="2"/>
  <c r="E30" i="2"/>
  <c r="H29" i="2"/>
  <c r="G29" i="2"/>
  <c r="F29" i="2"/>
  <c r="E29" i="2"/>
  <c r="D29" i="2"/>
  <c r="C29" i="2"/>
  <c r="H28" i="2"/>
  <c r="H30" i="2" s="1"/>
  <c r="G28" i="2"/>
  <c r="G30" i="2" s="1"/>
  <c r="F28" i="2"/>
  <c r="E28" i="2"/>
  <c r="D28" i="2"/>
  <c r="C28" i="2"/>
  <c r="H16" i="2"/>
  <c r="G16" i="2"/>
  <c r="H15" i="2"/>
  <c r="G15" i="2"/>
  <c r="F15" i="2"/>
  <c r="E15" i="2"/>
  <c r="D15" i="2"/>
  <c r="C15" i="2"/>
  <c r="H14" i="2"/>
  <c r="G14" i="2"/>
  <c r="F14" i="2"/>
  <c r="F16" i="2" s="1"/>
  <c r="E14" i="2"/>
  <c r="E16" i="2" s="1"/>
  <c r="D14" i="2"/>
  <c r="C14" i="2"/>
  <c r="D38" i="1"/>
  <c r="F37" i="1"/>
  <c r="E37" i="1"/>
  <c r="D37" i="1"/>
  <c r="C37" i="1"/>
  <c r="F36" i="1"/>
  <c r="E36" i="1"/>
  <c r="D36" i="1"/>
  <c r="C36" i="1"/>
  <c r="C38" i="1" s="1"/>
  <c r="F28" i="1"/>
  <c r="E28" i="1"/>
  <c r="D28" i="1"/>
  <c r="C28" i="1"/>
  <c r="F27" i="1"/>
  <c r="E27" i="1"/>
  <c r="D27" i="1"/>
  <c r="D29" i="1" s="1"/>
  <c r="C27" i="1"/>
  <c r="C29" i="1" s="1"/>
  <c r="F19" i="1"/>
  <c r="E19" i="1"/>
  <c r="D19" i="1"/>
  <c r="C19" i="1"/>
  <c r="F18" i="1"/>
  <c r="E18" i="1"/>
  <c r="D18" i="1"/>
  <c r="D20" i="1" s="1"/>
  <c r="C18" i="1"/>
  <c r="C20" i="1" s="1"/>
  <c r="F10" i="1"/>
  <c r="E10" i="1"/>
  <c r="D10" i="1"/>
  <c r="C10" i="1"/>
  <c r="F9" i="1"/>
  <c r="E9" i="1"/>
  <c r="D9" i="1"/>
  <c r="D11" i="1" s="1"/>
  <c r="C9" i="1"/>
  <c r="C11" i="1" s="1"/>
  <c r="J12" i="2" l="1"/>
  <c r="I18" i="1"/>
  <c r="K12" i="2"/>
</calcChain>
</file>

<file path=xl/sharedStrings.xml><?xml version="1.0" encoding="utf-8"?>
<sst xmlns="http://schemas.openxmlformats.org/spreadsheetml/2006/main" count="54" uniqueCount="27">
  <si>
    <t>Camera</t>
  </si>
  <si>
    <t xml:space="preserve">Ultrasound </t>
  </si>
  <si>
    <t>Ultrasound - rig.py</t>
  </si>
  <si>
    <t>Ultrasound - percentage/relative</t>
  </si>
  <si>
    <t>Ultrasound - regression - percentage/relative</t>
  </si>
  <si>
    <t>Ordered</t>
  </si>
  <si>
    <t>Disordered</t>
  </si>
  <si>
    <t>Run</t>
  </si>
  <si>
    <t>Values are percentage full (eg. 0.21 = 21% full)</t>
  </si>
  <si>
    <t>Proportion occupied</t>
  </si>
  <si>
    <t>Results are fully reproducible</t>
  </si>
  <si>
    <t>Percent relative</t>
  </si>
  <si>
    <t>poly regression</t>
  </si>
  <si>
    <t>mean</t>
  </si>
  <si>
    <t>std</t>
  </si>
  <si>
    <t>error</t>
  </si>
  <si>
    <t>% error</t>
  </si>
  <si>
    <t>average error</t>
  </si>
  <si>
    <t>Min</t>
  </si>
  <si>
    <t>Max</t>
  </si>
  <si>
    <t>Ordered mean</t>
  </si>
  <si>
    <t>Disordered mean</t>
  </si>
  <si>
    <t>0.</t>
  </si>
  <si>
    <t>MIN ORD</t>
  </si>
  <si>
    <t>MIN DISORD</t>
  </si>
  <si>
    <t>MAX ORD</t>
  </si>
  <si>
    <t>MAX DISORD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</si>
</sst>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  <family val="2"/>
      <charset val="161"/>
    </font>
    <font>
      <sz val="10"/>
      <name val="Arial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9" fontId="2" fillId="0" borderId="0" xfId="0" applyNumberFormat="1" applyFont="1" applyAlignment="1"/>
    <xf numFmtId="0" fontId="3" fillId="0" borderId="0" xfId="0" applyFont="1" applyAlignment="1"/>
    <xf numFmtId="0" fontId="1" fillId="0" borderId="0" xfId="0" applyFont="1"/>
    <xf numFmtId="0" fontId="4" fillId="0" borderId="0" xfId="0" applyFont="1"/>
    <xf numFmtId="0" fontId="3" fillId="0" borderId="0" xfId="0" applyFont="1"/>
    <xf numFmtId="0" fontId="3" fillId="2" borderId="0" xfId="0" applyFont="1" applyFill="1"/>
    <xf numFmtId="0" fontId="2" fillId="2" borderId="0" xfId="0" applyFont="1" applyFill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5" fillId="0" borderId="0" xfId="0" applyFont="1" applyAlignment="1"/>
    <xf numFmtId="9" fontId="5" fillId="0" borderId="0" xfId="0" applyNumberFormat="1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</a:t>
            </a:r>
            <a:r>
              <a:rPr lang="en-US" baseline="0"/>
              <a:t> of predicted means of volume</a:t>
            </a:r>
            <a:endParaRPr lang="en-US"/>
          </a:p>
        </c:rich>
      </c:tx>
      <c:layout>
        <c:manualLayout>
          <c:xMode val="edge"/>
          <c:yMode val="edge"/>
          <c:x val="7.8083333333333324E-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Sheet1!$L$6</c:f>
              <c:strCache>
                <c:ptCount val="1"/>
                <c:pt idx="0">
                  <c:v>TRUE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Sheet1!$K$7:$K$10</c:f>
              <c:numCache>
                <c:formatCode>General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Ref>
              <c:f>Sheet1!$L$7:$L$10</c:f>
              <c:numCache>
                <c:formatCode>General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DD-4226-A4FA-8CD072F70A54}"/>
            </c:ext>
          </c:extLst>
        </c:ser>
        <c:ser>
          <c:idx val="1"/>
          <c:order val="1"/>
          <c:tx>
            <c:strRef>
              <c:f>Sheet1!$M$6</c:f>
              <c:strCache>
                <c:ptCount val="1"/>
                <c:pt idx="0">
                  <c:v>Ordered mean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Sheet1!$K$7:$K$10</c:f>
              <c:numCache>
                <c:formatCode>General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Ref>
              <c:f>Sheet1!$M$7:$M$10</c:f>
              <c:numCache>
                <c:formatCode>General</c:formatCode>
                <c:ptCount val="4"/>
                <c:pt idx="0">
                  <c:v>7.0000000000000007E-2</c:v>
                </c:pt>
                <c:pt idx="1">
                  <c:v>0.2016</c:v>
                </c:pt>
                <c:pt idx="2">
                  <c:v>0.31</c:v>
                </c:pt>
                <c:pt idx="3">
                  <c:v>0.38500000000000001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DD-4226-A4FA-8CD072F70A54}"/>
            </c:ext>
          </c:extLst>
        </c:ser>
        <c:ser>
          <c:idx val="2"/>
          <c:order val="2"/>
          <c:tx>
            <c:strRef>
              <c:f>Sheet1!$N$6</c:f>
              <c:strCache>
                <c:ptCount val="1"/>
                <c:pt idx="0">
                  <c:v>Disordered mean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Sheet1!$K$7:$K$10</c:f>
              <c:numCache>
                <c:formatCode>General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Ref>
              <c:f>Sheet1!$N$7:$N$10</c:f>
              <c:numCache>
                <c:formatCode>General</c:formatCode>
                <c:ptCount val="4"/>
                <c:pt idx="0">
                  <c:v>0.14000000000000001</c:v>
                </c:pt>
                <c:pt idx="1">
                  <c:v>0.37</c:v>
                </c:pt>
                <c:pt idx="2">
                  <c:v>0.4</c:v>
                </c:pt>
                <c:pt idx="3">
                  <c:v>0.41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DD-4226-A4FA-8CD072F70A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7885112"/>
        <c:axId val="517878552"/>
      </c:barChart>
      <c:catAx>
        <c:axId val="517885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17878552"/>
        <c:crosses val="autoZero"/>
        <c:auto val="1"/>
        <c:lblAlgn val="ctr"/>
        <c:lblOffset val="100"/>
        <c:noMultiLvlLbl val="0"/>
      </c:catAx>
      <c:valAx>
        <c:axId val="51787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17885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mINIMUM</a:t>
            </a:r>
            <a:r>
              <a:rPr lang="en-US" baseline="0"/>
              <a:t> AND MAXIMUM VALUES IN WORST CASE SCENARIOS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28382845329243489"/>
          <c:y val="0.182648401826484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Sheet1!$H$32</c:f>
              <c:strCache>
                <c:ptCount val="1"/>
                <c:pt idx="0">
                  <c:v>MIN ORD</c:v>
                </c:pt>
              </c:strCache>
            </c:strRef>
          </c:tx>
          <c:spPr>
            <a:ln w="38100" cap="flat" cmpd="dbl" algn="ctr">
              <a:solidFill>
                <a:schemeClr val="accent1"/>
              </a:solidFill>
              <a:miter lim="800000"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Sheet1!$I$31:$L$31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Ref>
              <c:f>Sheet1!$I$32:$L$32</c:f>
              <c:numCache>
                <c:formatCode>General</c:formatCode>
                <c:ptCount val="4"/>
                <c:pt idx="0">
                  <c:v>0.04</c:v>
                </c:pt>
                <c:pt idx="1">
                  <c:v>0.1</c:v>
                </c:pt>
                <c:pt idx="2">
                  <c:v>0.24</c:v>
                </c:pt>
                <c:pt idx="3">
                  <c:v>0.28000000000000003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C2-49CF-A4AF-4D56F5A7B333}"/>
            </c:ext>
          </c:extLst>
        </c:ser>
        <c:ser>
          <c:idx val="1"/>
          <c:order val="1"/>
          <c:tx>
            <c:strRef>
              <c:f>Sheet1!$H$33</c:f>
              <c:strCache>
                <c:ptCount val="1"/>
                <c:pt idx="0">
                  <c:v>MIN DISORD</c:v>
                </c:pt>
              </c:strCache>
            </c:strRef>
          </c:tx>
          <c:spPr>
            <a:ln w="38100" cap="flat" cmpd="dbl" algn="ctr">
              <a:solidFill>
                <a:schemeClr val="accent2"/>
              </a:solidFill>
              <a:miter lim="800000"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Sheet1!$I$31:$L$31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Ref>
              <c:f>Sheet1!$I$33:$L$33</c:f>
              <c:numCache>
                <c:formatCode>General</c:formatCode>
                <c:ptCount val="4"/>
                <c:pt idx="0">
                  <c:v>7.0000000000000007E-2</c:v>
                </c:pt>
                <c:pt idx="1">
                  <c:v>0.16</c:v>
                </c:pt>
                <c:pt idx="2">
                  <c:v>0.33</c:v>
                </c:pt>
                <c:pt idx="3">
                  <c:v>0.31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C2-49CF-A4AF-4D56F5A7B333}"/>
            </c:ext>
          </c:extLst>
        </c:ser>
        <c:ser>
          <c:idx val="2"/>
          <c:order val="2"/>
          <c:tx>
            <c:strRef>
              <c:f>Sheet1!$H$34</c:f>
              <c:strCache>
                <c:ptCount val="1"/>
                <c:pt idx="0">
                  <c:v>TRUE</c:v>
                </c:pt>
              </c:strCache>
            </c:strRef>
          </c:tx>
          <c:spPr>
            <a:ln w="38100" cap="flat" cmpd="dbl" algn="ctr">
              <a:solidFill>
                <a:schemeClr val="accent3"/>
              </a:solidFill>
              <a:miter lim="800000"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Sheet1!$I$31:$L$31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Ref>
              <c:f>Sheet1!$I$34:$L$34</c:f>
              <c:numCache>
                <c:formatCode>General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C2-49CF-A4AF-4D56F5A7B333}"/>
            </c:ext>
          </c:extLst>
        </c:ser>
        <c:ser>
          <c:idx val="3"/>
          <c:order val="3"/>
          <c:tx>
            <c:strRef>
              <c:f>Sheet1!$H$35</c:f>
              <c:strCache>
                <c:ptCount val="1"/>
                <c:pt idx="0">
                  <c:v>MAX ORD</c:v>
                </c:pt>
              </c:strCache>
            </c:strRef>
          </c:tx>
          <c:spPr>
            <a:ln w="38100" cap="flat" cmpd="dbl" algn="ctr">
              <a:solidFill>
                <a:schemeClr val="accent4"/>
              </a:solidFill>
              <a:miter lim="800000"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Sheet1!$I$31:$L$31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Ref>
              <c:f>Sheet1!$I$35:$L$35</c:f>
              <c:numCache>
                <c:formatCode>General</c:formatCode>
                <c:ptCount val="4"/>
                <c:pt idx="0">
                  <c:v>0.18</c:v>
                </c:pt>
                <c:pt idx="1">
                  <c:v>0.27</c:v>
                </c:pt>
                <c:pt idx="2">
                  <c:v>0.38</c:v>
                </c:pt>
                <c:pt idx="3">
                  <c:v>0.49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C2-49CF-A4AF-4D56F5A7B333}"/>
            </c:ext>
          </c:extLst>
        </c:ser>
        <c:ser>
          <c:idx val="4"/>
          <c:order val="4"/>
          <c:tx>
            <c:strRef>
              <c:f>Sheet1!$H$36</c:f>
              <c:strCache>
                <c:ptCount val="1"/>
                <c:pt idx="0">
                  <c:v>MAX DISORD</c:v>
                </c:pt>
              </c:strCache>
            </c:strRef>
          </c:tx>
          <c:spPr>
            <a:ln w="38100" cap="flat" cmpd="dbl" algn="ctr">
              <a:solidFill>
                <a:schemeClr val="accent5"/>
              </a:solidFill>
              <a:miter lim="800000"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Sheet1!$I$31:$L$31</c:f>
              <c:numCache>
                <c:formatCode>0%</c:formatCode>
                <c:ptCount val="4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</c:numCache>
            </c:numRef>
          </c:cat>
          <c:val>
            <c:numRef>
              <c:f>Sheet1!$I$36:$L$36</c:f>
              <c:numCache>
                <c:formatCode>General</c:formatCode>
                <c:ptCount val="4"/>
                <c:pt idx="0">
                  <c:v>0.18</c:v>
                </c:pt>
                <c:pt idx="1">
                  <c:v>0.35</c:v>
                </c:pt>
                <c:pt idx="2">
                  <c:v>0.45</c:v>
                </c:pt>
                <c:pt idx="3">
                  <c:v>0.47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DC2-49CF-A4AF-4D56F5A7B33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09239704"/>
        <c:axId val="509240032"/>
      </c:lineChart>
      <c:catAx>
        <c:axId val="509239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eXPERIMENT</a:t>
                </a:r>
                <a:r>
                  <a:rPr lang="en-US" baseline="0"/>
                  <a:t> </a:t>
                </a:r>
                <a:r>
                  <a:rPr lang="en-US"/>
                  <a:t>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09240032"/>
        <c:crosses val="autoZero"/>
        <c:auto val="1"/>
        <c:lblAlgn val="ctr"/>
        <c:lblOffset val="100"/>
        <c:noMultiLvlLbl val="0"/>
      </c:catAx>
      <c:valAx>
        <c:axId val="50924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PREDICTED</a:t>
                </a:r>
                <a:r>
                  <a:rPr lang="en-US" baseline="0"/>
                  <a:t> VOLUME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09239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</xdr:colOff>
      <xdr:row>10</xdr:row>
      <xdr:rowOff>9525</xdr:rowOff>
    </xdr:from>
    <xdr:to>
      <xdr:col>11</xdr:col>
      <xdr:colOff>857250</xdr:colOff>
      <xdr:row>23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0EA23D-78AF-47FA-8D14-9CC74AEFEA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890587</xdr:colOff>
      <xdr:row>22</xdr:row>
      <xdr:rowOff>47625</xdr:rowOff>
    </xdr:from>
    <xdr:to>
      <xdr:col>15</xdr:col>
      <xdr:colOff>152400</xdr:colOff>
      <xdr:row>44</xdr:row>
      <xdr:rowOff>161925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D8D3F64-42C4-4E53-96E9-300D394653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8"/>
  <sheetViews>
    <sheetView tabSelected="1" topLeftCell="A13" workbookViewId="0">
      <selection activeCell="C20" sqref="C20"/>
    </sheetView>
  </sheetViews>
  <sheetFormatPr defaultColWidth="14.42578125" defaultRowHeight="15.75" customHeight="1" x14ac:dyDescent="0.2"/>
  <cols>
    <col min="3" max="3" width="17.42578125" customWidth="1"/>
  </cols>
  <sheetData>
    <row r="1" spans="1:26" ht="15.75" customHeight="1" x14ac:dyDescent="0.2">
      <c r="A1" s="1"/>
      <c r="C1" s="11" t="s">
        <v>0</v>
      </c>
      <c r="D1" s="12"/>
      <c r="E1" s="11" t="s">
        <v>1</v>
      </c>
      <c r="F1" s="12"/>
    </row>
    <row r="2" spans="1:26" ht="15.75" customHeight="1" x14ac:dyDescent="0.2">
      <c r="B2" s="2"/>
      <c r="C2" s="3" t="s">
        <v>5</v>
      </c>
      <c r="D2" s="3" t="s">
        <v>6</v>
      </c>
      <c r="E2" s="3" t="s">
        <v>5</v>
      </c>
      <c r="F2" s="3" t="s">
        <v>6</v>
      </c>
    </row>
    <row r="3" spans="1:26" ht="15.75" customHeight="1" x14ac:dyDescent="0.2">
      <c r="B3" s="2" t="s">
        <v>7</v>
      </c>
      <c r="C3" s="13" t="s">
        <v>9</v>
      </c>
      <c r="D3" s="12"/>
      <c r="E3" s="12"/>
      <c r="F3" s="12"/>
    </row>
    <row r="4" spans="1:26" ht="15.75" customHeight="1" x14ac:dyDescent="0.2">
      <c r="A4" s="4">
        <v>0.1</v>
      </c>
      <c r="B4" s="2">
        <v>1</v>
      </c>
      <c r="C4" s="2">
        <v>6.6000000000000003E-2</v>
      </c>
      <c r="D4" s="2">
        <v>0.14000000000000001</v>
      </c>
      <c r="H4" s="2" t="s">
        <v>10</v>
      </c>
    </row>
    <row r="5" spans="1:26" ht="15.75" customHeight="1" x14ac:dyDescent="0.2">
      <c r="B5" s="2">
        <v>2</v>
      </c>
      <c r="C5" s="2">
        <v>6.4000000000000001E-2</v>
      </c>
      <c r="D5" s="2">
        <v>0.18</v>
      </c>
    </row>
    <row r="6" spans="1:26" ht="15.75" customHeight="1" x14ac:dyDescent="0.2">
      <c r="B6" s="2">
        <v>3</v>
      </c>
      <c r="C6" s="2">
        <v>0.184</v>
      </c>
      <c r="D6" s="2">
        <v>0.16</v>
      </c>
      <c r="L6" t="b">
        <v>1</v>
      </c>
      <c r="M6" t="s">
        <v>20</v>
      </c>
      <c r="N6" t="s">
        <v>21</v>
      </c>
      <c r="Q6" t="s">
        <v>18</v>
      </c>
      <c r="R6" t="s">
        <v>19</v>
      </c>
    </row>
    <row r="7" spans="1:26" ht="15.75" customHeight="1" x14ac:dyDescent="0.2">
      <c r="B7" s="2">
        <v>4</v>
      </c>
      <c r="C7" s="2">
        <v>1.6E-2</v>
      </c>
      <c r="D7" s="2">
        <v>0.15</v>
      </c>
      <c r="K7">
        <v>0.1</v>
      </c>
      <c r="L7">
        <v>0.1</v>
      </c>
      <c r="M7">
        <v>7.0000000000000007E-2</v>
      </c>
      <c r="N7">
        <v>0.14000000000000001</v>
      </c>
      <c r="Q7">
        <v>0.03</v>
      </c>
      <c r="R7">
        <v>0.18</v>
      </c>
    </row>
    <row r="8" spans="1:26" ht="15.75" customHeight="1" x14ac:dyDescent="0.2">
      <c r="B8" s="2">
        <v>5</v>
      </c>
      <c r="C8" s="2">
        <v>3.5000000000000003E-2</v>
      </c>
      <c r="D8" s="2">
        <v>6.8000000000000005E-2</v>
      </c>
      <c r="K8">
        <v>0.2</v>
      </c>
      <c r="L8">
        <v>0.2</v>
      </c>
      <c r="M8">
        <v>0.2016</v>
      </c>
      <c r="N8">
        <v>0.37</v>
      </c>
    </row>
    <row r="9" spans="1:26" ht="15.75" customHeight="1" x14ac:dyDescent="0.2">
      <c r="A9" s="6"/>
      <c r="B9" s="1" t="s">
        <v>13</v>
      </c>
      <c r="C9" s="6">
        <f t="shared" ref="C9:F9" si="0">AVERAGE(C4,C5,C6,C7,C8)</f>
        <v>7.2999999999999995E-2</v>
      </c>
      <c r="D9" s="6">
        <f t="shared" si="0"/>
        <v>0.1396</v>
      </c>
      <c r="E9" s="6" t="e">
        <f t="shared" si="0"/>
        <v>#DIV/0!</v>
      </c>
      <c r="F9" s="6" t="e">
        <f t="shared" si="0"/>
        <v>#DIV/0!</v>
      </c>
      <c r="G9" s="6"/>
      <c r="H9" s="6"/>
      <c r="I9" s="6"/>
      <c r="J9" s="6"/>
      <c r="K9" s="6">
        <v>0.3</v>
      </c>
      <c r="L9" s="6">
        <v>0.3</v>
      </c>
      <c r="M9" s="6">
        <v>0.31</v>
      </c>
      <c r="N9">
        <v>0.4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2">
      <c r="B10" s="2" t="s">
        <v>14</v>
      </c>
      <c r="C10">
        <f t="shared" ref="C10:F10" si="1">STDEV(C4,C5,C6,C7,C8)</f>
        <v>6.5467549213331644E-2</v>
      </c>
      <c r="D10">
        <f t="shared" si="1"/>
        <v>4.2670833129902733E-2</v>
      </c>
      <c r="E10" t="e">
        <f t="shared" si="1"/>
        <v>#DIV/0!</v>
      </c>
      <c r="F10" t="e">
        <f t="shared" si="1"/>
        <v>#DIV/0!</v>
      </c>
      <c r="K10">
        <v>0.4</v>
      </c>
      <c r="L10">
        <v>0.4</v>
      </c>
      <c r="M10">
        <v>0.38500000000000001</v>
      </c>
      <c r="N10">
        <v>0.41</v>
      </c>
    </row>
    <row r="11" spans="1:26" ht="15.75" customHeight="1" x14ac:dyDescent="0.2">
      <c r="B11" s="2" t="s">
        <v>15</v>
      </c>
      <c r="C11">
        <f t="shared" ref="C11:D11" si="2">ABS(C9-0.1)</f>
        <v>2.700000000000001E-2</v>
      </c>
      <c r="D11">
        <f t="shared" si="2"/>
        <v>3.9599999999999996E-2</v>
      </c>
    </row>
    <row r="12" spans="1:26" ht="15.75" customHeight="1" x14ac:dyDescent="0.2">
      <c r="A12" s="4"/>
      <c r="B12" s="2"/>
      <c r="C12" s="2"/>
      <c r="D12" s="2"/>
    </row>
    <row r="13" spans="1:26" ht="15.75" customHeight="1" x14ac:dyDescent="0.2">
      <c r="A13" s="4">
        <v>0.2</v>
      </c>
      <c r="B13" s="2">
        <v>1</v>
      </c>
      <c r="C13" s="2">
        <v>0.19800000000000001</v>
      </c>
      <c r="D13" s="2">
        <v>0.35799999999999998</v>
      </c>
    </row>
    <row r="14" spans="1:26" ht="15.75" customHeight="1" x14ac:dyDescent="0.2">
      <c r="B14" s="2">
        <v>2</v>
      </c>
      <c r="C14" s="2">
        <v>0.24199999999999999</v>
      </c>
      <c r="D14" s="2">
        <v>0.438</v>
      </c>
    </row>
    <row r="15" spans="1:26" ht="15.75" customHeight="1" x14ac:dyDescent="0.2">
      <c r="B15" s="2">
        <v>3</v>
      </c>
      <c r="C15" s="2">
        <v>0.19900000000000001</v>
      </c>
      <c r="D15" s="2">
        <v>0.36399999999999999</v>
      </c>
    </row>
    <row r="16" spans="1:26" ht="15.75" customHeight="1" x14ac:dyDescent="0.2">
      <c r="B16" s="2">
        <v>4</v>
      </c>
      <c r="C16" s="2">
        <v>0.27100000000000002</v>
      </c>
      <c r="D16" s="2">
        <v>0.35699999999999998</v>
      </c>
    </row>
    <row r="17" spans="1:26" ht="15.75" customHeight="1" x14ac:dyDescent="0.2">
      <c r="B17" s="2">
        <v>5</v>
      </c>
      <c r="C17" s="2">
        <v>9.8000000000000004E-2</v>
      </c>
      <c r="D17" s="2">
        <v>0.35699999999999998</v>
      </c>
    </row>
    <row r="18" spans="1:26" ht="15.75" customHeight="1" x14ac:dyDescent="0.2">
      <c r="A18" s="6"/>
      <c r="B18" s="1" t="s">
        <v>13</v>
      </c>
      <c r="C18" s="6">
        <f t="shared" ref="C18:F18" si="3">AVERAGE(C13,C14,C15,C16,C17)</f>
        <v>0.2016</v>
      </c>
      <c r="D18" s="6">
        <f t="shared" si="3"/>
        <v>0.37480000000000002</v>
      </c>
      <c r="E18" s="6" t="e">
        <f t="shared" si="3"/>
        <v>#DIV/0!</v>
      </c>
      <c r="F18" s="6" t="e">
        <f t="shared" si="3"/>
        <v>#DIV/0!</v>
      </c>
      <c r="G18" s="6"/>
      <c r="H18" s="1" t="s">
        <v>17</v>
      </c>
      <c r="I18" s="6">
        <f>(D38+C38+C29+D29+D20+C20+C11+D11)/8</f>
        <v>4.880000000000001E-2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 x14ac:dyDescent="0.2">
      <c r="B19" s="2" t="s">
        <v>14</v>
      </c>
      <c r="C19">
        <f t="shared" ref="C19:F19" si="4">STDEV(C13,C14,C15,C16,C17)</f>
        <v>6.5576672681678452E-2</v>
      </c>
      <c r="D19">
        <f t="shared" si="4"/>
        <v>3.5449964739051577E-2</v>
      </c>
      <c r="E19" t="e">
        <f t="shared" si="4"/>
        <v>#DIV/0!</v>
      </c>
      <c r="F19" t="e">
        <f t="shared" si="4"/>
        <v>#DIV/0!</v>
      </c>
    </row>
    <row r="20" spans="1:26" ht="15.75" customHeight="1" x14ac:dyDescent="0.2">
      <c r="B20" s="2" t="s">
        <v>15</v>
      </c>
      <c r="C20">
        <f t="shared" ref="C20:D20" si="5">ABS(C18-0.2)</f>
        <v>1.5999999999999903E-3</v>
      </c>
      <c r="D20">
        <f t="shared" si="5"/>
        <v>0.17480000000000001</v>
      </c>
    </row>
    <row r="21" spans="1:26" ht="15.75" customHeight="1" x14ac:dyDescent="0.2">
      <c r="A21" s="4"/>
      <c r="B21" s="2"/>
      <c r="C21" s="2"/>
      <c r="D21" s="2"/>
    </row>
    <row r="22" spans="1:26" ht="15.75" customHeight="1" x14ac:dyDescent="0.2">
      <c r="A22" s="4">
        <v>0.3</v>
      </c>
      <c r="B22" s="2">
        <v>1</v>
      </c>
      <c r="C22" s="2">
        <v>0.28199999999999997</v>
      </c>
      <c r="D22" s="2">
        <v>0.45100000000000001</v>
      </c>
    </row>
    <row r="23" spans="1:26" ht="15.75" customHeight="1" x14ac:dyDescent="0.2">
      <c r="B23" s="2">
        <v>2</v>
      </c>
      <c r="C23" s="2" t="s">
        <v>22</v>
      </c>
      <c r="D23" s="2">
        <v>0.41199999999999998</v>
      </c>
    </row>
    <row r="24" spans="1:26" ht="15.75" customHeight="1" x14ac:dyDescent="0.2">
      <c r="B24" s="2">
        <v>3</v>
      </c>
      <c r="C24" s="2">
        <v>0.35399999999999998</v>
      </c>
      <c r="D24" s="2">
        <v>0.41399999999999998</v>
      </c>
    </row>
    <row r="25" spans="1:26" ht="15.75" customHeight="1" x14ac:dyDescent="0.2">
      <c r="B25" s="2">
        <v>4</v>
      </c>
      <c r="C25" s="2">
        <v>0.38</v>
      </c>
      <c r="D25" s="2">
        <v>0.42699999999999999</v>
      </c>
    </row>
    <row r="26" spans="1:26" ht="15.75" customHeight="1" x14ac:dyDescent="0.2">
      <c r="B26" s="2">
        <v>5</v>
      </c>
      <c r="C26" s="2">
        <v>0.24</v>
      </c>
      <c r="D26" s="2">
        <v>0.33900000000000002</v>
      </c>
    </row>
    <row r="27" spans="1:26" ht="15.75" customHeight="1" x14ac:dyDescent="0.2">
      <c r="A27" s="6"/>
      <c r="B27" s="1" t="s">
        <v>13</v>
      </c>
      <c r="C27" s="6">
        <f t="shared" ref="C27:F27" si="6">AVERAGE(C22,C23,C24,C25,C26)</f>
        <v>0.314</v>
      </c>
      <c r="D27" s="6">
        <f t="shared" si="6"/>
        <v>0.40860000000000002</v>
      </c>
      <c r="E27" s="6" t="e">
        <f t="shared" si="6"/>
        <v>#DIV/0!</v>
      </c>
      <c r="F27" s="6" t="e">
        <f t="shared" si="6"/>
        <v>#DIV/0!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2">
      <c r="B28" s="2" t="s">
        <v>14</v>
      </c>
      <c r="C28">
        <f t="shared" ref="C28:F28" si="7">STDEV(C22,C23,C24,C25,C26)</f>
        <v>6.4436014774347961E-2</v>
      </c>
      <c r="D28">
        <f t="shared" si="7"/>
        <v>4.1896300552674091E-2</v>
      </c>
      <c r="E28" t="e">
        <f t="shared" si="7"/>
        <v>#DIV/0!</v>
      </c>
      <c r="F28" t="e">
        <f t="shared" si="7"/>
        <v>#DIV/0!</v>
      </c>
    </row>
    <row r="29" spans="1:26" ht="15.75" customHeight="1" x14ac:dyDescent="0.2">
      <c r="B29" s="2" t="s">
        <v>15</v>
      </c>
      <c r="C29">
        <f t="shared" ref="C29:D29" si="8">ABS(C27-0.3)</f>
        <v>1.4000000000000012E-2</v>
      </c>
      <c r="D29">
        <f t="shared" si="8"/>
        <v>0.10860000000000003</v>
      </c>
    </row>
    <row r="30" spans="1:26" ht="12.75" x14ac:dyDescent="0.2">
      <c r="A30" s="4"/>
      <c r="B30" s="2"/>
      <c r="C30" s="2"/>
      <c r="D30" s="2"/>
    </row>
    <row r="31" spans="1:26" ht="12.75" x14ac:dyDescent="0.2">
      <c r="A31" s="4">
        <v>0.4</v>
      </c>
      <c r="B31" s="2">
        <v>1</v>
      </c>
      <c r="C31" s="2">
        <v>0.49</v>
      </c>
      <c r="D31" s="2">
        <v>0.47199999999999998</v>
      </c>
      <c r="H31" s="14"/>
      <c r="I31" s="15">
        <v>0.1</v>
      </c>
      <c r="J31" s="15">
        <v>0.2</v>
      </c>
      <c r="K31" s="15">
        <v>0.3</v>
      </c>
      <c r="L31" s="15">
        <v>0.4</v>
      </c>
    </row>
    <row r="32" spans="1:26" ht="12.75" x14ac:dyDescent="0.2">
      <c r="B32" s="2">
        <v>2</v>
      </c>
      <c r="C32" s="2">
        <v>0.36199999999999999</v>
      </c>
      <c r="D32" s="2">
        <v>0.39900000000000002</v>
      </c>
      <c r="H32" s="14" t="s">
        <v>23</v>
      </c>
      <c r="I32" s="14">
        <v>0.04</v>
      </c>
      <c r="J32" s="14">
        <v>0.1</v>
      </c>
      <c r="K32" s="14">
        <v>0.24</v>
      </c>
      <c r="L32" s="14">
        <v>0.28000000000000003</v>
      </c>
    </row>
    <row r="33" spans="1:26" ht="12.75" x14ac:dyDescent="0.2">
      <c r="B33" s="2">
        <v>3</v>
      </c>
      <c r="C33" s="2">
        <v>0.28799999999999998</v>
      </c>
      <c r="D33" s="2">
        <v>0.313</v>
      </c>
      <c r="H33" s="14" t="s">
        <v>24</v>
      </c>
      <c r="I33" s="14">
        <v>7.0000000000000007E-2</v>
      </c>
      <c r="J33" s="14">
        <v>0.16</v>
      </c>
      <c r="K33" s="14">
        <v>0.33</v>
      </c>
      <c r="L33" s="14">
        <v>0.31</v>
      </c>
    </row>
    <row r="34" spans="1:26" ht="12.75" x14ac:dyDescent="0.2">
      <c r="B34" s="2">
        <v>4</v>
      </c>
      <c r="C34" s="2">
        <v>0.40200000000000002</v>
      </c>
      <c r="D34" s="2">
        <v>0.42499999999999999</v>
      </c>
      <c r="H34" s="14" t="b">
        <v>1</v>
      </c>
      <c r="I34" s="14">
        <v>0.1</v>
      </c>
      <c r="J34" s="14">
        <v>0.2</v>
      </c>
      <c r="K34" s="14">
        <v>0.3</v>
      </c>
      <c r="L34" s="14">
        <v>0.4</v>
      </c>
    </row>
    <row r="35" spans="1:26" ht="12.75" x14ac:dyDescent="0.2">
      <c r="B35" s="2">
        <v>5</v>
      </c>
      <c r="C35" s="2">
        <v>0.38300000000000001</v>
      </c>
      <c r="D35" s="2">
        <v>0.44</v>
      </c>
      <c r="H35" s="14" t="s">
        <v>25</v>
      </c>
      <c r="I35" s="14">
        <v>0.18</v>
      </c>
      <c r="J35" s="14">
        <v>0.27</v>
      </c>
      <c r="K35" s="14">
        <v>0.38</v>
      </c>
      <c r="L35" s="14">
        <v>0.49</v>
      </c>
    </row>
    <row r="36" spans="1:26" ht="12.75" x14ac:dyDescent="0.2">
      <c r="A36" s="6"/>
      <c r="B36" s="1" t="s">
        <v>13</v>
      </c>
      <c r="C36" s="6">
        <f t="shared" ref="C36:F36" si="9">AVERAGE(C31,C32,C33,C34,C35)</f>
        <v>0.38499999999999995</v>
      </c>
      <c r="D36" s="6">
        <f t="shared" si="9"/>
        <v>0.4098</v>
      </c>
      <c r="E36" s="6" t="e">
        <f t="shared" si="9"/>
        <v>#DIV/0!</v>
      </c>
      <c r="F36" s="6" t="e">
        <f t="shared" si="9"/>
        <v>#DIV/0!</v>
      </c>
      <c r="G36" s="6"/>
      <c r="H36" s="16" t="s">
        <v>26</v>
      </c>
      <c r="I36" s="16">
        <v>0.18</v>
      </c>
      <c r="J36" s="16">
        <v>0.35</v>
      </c>
      <c r="K36" s="16">
        <v>0.45</v>
      </c>
      <c r="L36" s="16">
        <v>0.47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x14ac:dyDescent="0.2">
      <c r="B37" s="2" t="s">
        <v>14</v>
      </c>
      <c r="C37">
        <f t="shared" ref="C37:F37" si="10">STDEV(C31,C32,C33,C34,C35)</f>
        <v>7.2897187874430475E-2</v>
      </c>
      <c r="D37">
        <f t="shared" si="10"/>
        <v>6.020548147801856E-2</v>
      </c>
      <c r="E37" t="e">
        <f t="shared" si="10"/>
        <v>#DIV/0!</v>
      </c>
      <c r="F37" t="e">
        <f t="shared" si="10"/>
        <v>#DIV/0!</v>
      </c>
    </row>
    <row r="38" spans="1:26" ht="12.75" x14ac:dyDescent="0.2">
      <c r="B38" s="2" t="s">
        <v>15</v>
      </c>
      <c r="C38">
        <f t="shared" ref="C38:D38" si="11">ABS(C36-0.4)</f>
        <v>1.5000000000000069E-2</v>
      </c>
      <c r="D38">
        <f t="shared" si="11"/>
        <v>9.7999999999999754E-3</v>
      </c>
    </row>
  </sheetData>
  <mergeCells count="3">
    <mergeCell ref="C1:D1"/>
    <mergeCell ref="E1:F1"/>
    <mergeCell ref="C3:F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58"/>
  <sheetViews>
    <sheetView workbookViewId="0"/>
  </sheetViews>
  <sheetFormatPr defaultColWidth="14.42578125" defaultRowHeight="15.75" customHeight="1" x14ac:dyDescent="0.2"/>
  <sheetData>
    <row r="1" spans="1:24" ht="15.75" customHeight="1" x14ac:dyDescent="0.2">
      <c r="A1" s="1"/>
      <c r="C1" s="11" t="s">
        <v>2</v>
      </c>
      <c r="D1" s="12"/>
      <c r="E1" s="11" t="s">
        <v>3</v>
      </c>
      <c r="F1" s="12"/>
      <c r="G1" s="11" t="s">
        <v>4</v>
      </c>
      <c r="H1" s="12"/>
    </row>
    <row r="2" spans="1:24" ht="15.75" customHeight="1" x14ac:dyDescent="0.2">
      <c r="B2" s="2"/>
      <c r="C2" s="3" t="s">
        <v>5</v>
      </c>
      <c r="D2" s="3" t="s">
        <v>6</v>
      </c>
      <c r="E2" s="3" t="s">
        <v>5</v>
      </c>
      <c r="F2" s="3" t="s">
        <v>6</v>
      </c>
      <c r="G2" s="3" t="s">
        <v>5</v>
      </c>
      <c r="H2" s="3" t="s">
        <v>6</v>
      </c>
    </row>
    <row r="3" spans="1:24" ht="15.75" customHeight="1" x14ac:dyDescent="0.2">
      <c r="B3" s="2" t="s">
        <v>7</v>
      </c>
      <c r="C3" s="13"/>
      <c r="D3" s="12"/>
      <c r="E3" s="12"/>
      <c r="F3" s="12"/>
      <c r="G3" s="12"/>
      <c r="H3" s="12"/>
    </row>
    <row r="4" spans="1:24" ht="15.75" customHeight="1" x14ac:dyDescent="0.2">
      <c r="A4" s="4">
        <v>0.1</v>
      </c>
      <c r="B4" s="2">
        <v>1</v>
      </c>
      <c r="C4" s="5">
        <v>0.209779421488</v>
      </c>
      <c r="D4" s="5">
        <v>0.23454634348600001</v>
      </c>
      <c r="E4" s="5">
        <v>0.17143695329380701</v>
      </c>
      <c r="F4" s="5">
        <v>0.196086816958816</v>
      </c>
      <c r="G4" s="2">
        <v>0</v>
      </c>
      <c r="H4" s="2">
        <v>0</v>
      </c>
      <c r="J4" s="2" t="s">
        <v>8</v>
      </c>
    </row>
    <row r="5" spans="1:24" ht="15.75" customHeight="1" x14ac:dyDescent="0.2">
      <c r="A5" s="2">
        <v>0.1</v>
      </c>
      <c r="B5" s="2">
        <v>2</v>
      </c>
      <c r="C5" s="5">
        <v>0.20434835222</v>
      </c>
      <c r="D5" s="5">
        <v>0.25210385852399902</v>
      </c>
      <c r="E5" s="5">
        <v>0.16575942990957901</v>
      </c>
      <c r="F5" s="5">
        <v>0.21468809031790201</v>
      </c>
      <c r="G5" s="2">
        <v>7.8133270000000005E-2</v>
      </c>
      <c r="H5" s="2">
        <v>0</v>
      </c>
    </row>
    <row r="6" spans="1:24" ht="15.75" customHeight="1" x14ac:dyDescent="0.2">
      <c r="B6" s="2">
        <v>3</v>
      </c>
      <c r="C6" s="5">
        <v>0.21699142456099901</v>
      </c>
      <c r="D6" s="5">
        <v>0.28128676944300002</v>
      </c>
      <c r="E6" s="5">
        <v>0.17898557530561801</v>
      </c>
      <c r="F6" s="5">
        <v>0.24516600999883401</v>
      </c>
      <c r="G6" s="2">
        <v>0.14697194</v>
      </c>
      <c r="H6" s="2">
        <v>0</v>
      </c>
    </row>
    <row r="7" spans="1:24" ht="15.75" customHeight="1" x14ac:dyDescent="0.2">
      <c r="B7" s="2">
        <v>4</v>
      </c>
      <c r="C7" s="5">
        <v>0.20794396930299899</v>
      </c>
      <c r="D7" s="5">
        <v>0.25122377607599999</v>
      </c>
      <c r="E7" s="5">
        <v>0.169621087987777</v>
      </c>
      <c r="F7" s="5">
        <v>0.21362228228389199</v>
      </c>
      <c r="G7" s="2">
        <v>0.18100373</v>
      </c>
      <c r="H7" s="2">
        <v>0</v>
      </c>
    </row>
    <row r="8" spans="1:24" ht="15.75" customHeight="1" x14ac:dyDescent="0.2">
      <c r="B8" s="2">
        <v>5</v>
      </c>
      <c r="C8" s="5">
        <v>0.22175788879399999</v>
      </c>
      <c r="D8" s="5">
        <v>0.24172978931</v>
      </c>
      <c r="E8" s="5">
        <v>0.18462098177650299</v>
      </c>
      <c r="F8" s="5">
        <v>0.20368906904210901</v>
      </c>
      <c r="G8" s="2">
        <v>0.11902863</v>
      </c>
      <c r="H8" s="2">
        <v>0</v>
      </c>
    </row>
    <row r="9" spans="1:24" ht="15.75" customHeight="1" x14ac:dyDescent="0.2">
      <c r="B9" s="2">
        <v>6</v>
      </c>
      <c r="C9" s="5">
        <v>0.202398671044</v>
      </c>
      <c r="D9" s="5">
        <v>0.25372902552299997</v>
      </c>
      <c r="E9" s="5">
        <v>0.16386554876715401</v>
      </c>
      <c r="F9" s="5">
        <v>0.21638482646423701</v>
      </c>
      <c r="G9" s="2">
        <v>0.20769876000000001</v>
      </c>
      <c r="H9" s="2">
        <v>5.5648280000000001E-2</v>
      </c>
    </row>
    <row r="10" spans="1:24" ht="15.75" customHeight="1" x14ac:dyDescent="0.2">
      <c r="B10" s="2">
        <v>7</v>
      </c>
      <c r="C10" s="5">
        <v>0.21314138836300001</v>
      </c>
      <c r="D10" s="5">
        <v>0.24197642008499901</v>
      </c>
      <c r="E10" s="5">
        <v>0.175019262908643</v>
      </c>
      <c r="F10" s="5">
        <v>0.20389006370405499</v>
      </c>
      <c r="G10" s="2">
        <v>0.20760016000000001</v>
      </c>
      <c r="H10" s="2">
        <v>0</v>
      </c>
    </row>
    <row r="11" spans="1:24" ht="15.75" customHeight="1" x14ac:dyDescent="0.2">
      <c r="B11" s="2">
        <v>8</v>
      </c>
      <c r="C11" s="5">
        <v>0.211266994475999</v>
      </c>
      <c r="D11" s="5">
        <v>0.25522438685100002</v>
      </c>
      <c r="E11" s="5">
        <v>0.17296850237257699</v>
      </c>
      <c r="F11" s="5">
        <v>0.21787554905621301</v>
      </c>
      <c r="G11" s="2">
        <v>0.16949516000000001</v>
      </c>
      <c r="H11" s="2">
        <v>0</v>
      </c>
      <c r="J11" s="2" t="s">
        <v>11</v>
      </c>
      <c r="K11" s="2" t="s">
        <v>12</v>
      </c>
    </row>
    <row r="12" spans="1:24" ht="15.75" customHeight="1" x14ac:dyDescent="0.2">
      <c r="B12" s="2">
        <v>9</v>
      </c>
      <c r="C12" s="5">
        <v>0.204337967766999</v>
      </c>
      <c r="D12" s="5">
        <v>0.25767511791699999</v>
      </c>
      <c r="E12" s="5">
        <v>0.165792968532504</v>
      </c>
      <c r="F12" s="5">
        <v>0.22045888841558001</v>
      </c>
      <c r="G12" s="2">
        <v>0.11507547</v>
      </c>
      <c r="H12" s="2">
        <v>0</v>
      </c>
      <c r="J12">
        <f>(E16+F16+E30+F30+E44+F44+E58+F58)/8</f>
        <v>0.10488278035642196</v>
      </c>
      <c r="K12">
        <f>(G16+H16+G30+H30+G44+H44+G58+H58)/8</f>
        <v>5.6333117875000005E-2</v>
      </c>
    </row>
    <row r="13" spans="1:24" ht="15.75" customHeight="1" x14ac:dyDescent="0.2">
      <c r="B13" s="2">
        <v>10</v>
      </c>
      <c r="C13" s="5">
        <v>0.21731074651099999</v>
      </c>
      <c r="D13" s="5">
        <v>0.25329807069599902</v>
      </c>
      <c r="E13" s="5">
        <v>0.17948901940582199</v>
      </c>
      <c r="F13" s="5">
        <v>0.21589850278941899</v>
      </c>
      <c r="G13" s="2">
        <v>0.30890398000000002</v>
      </c>
      <c r="H13" s="2">
        <v>0</v>
      </c>
    </row>
    <row r="14" spans="1:24" ht="15.75" customHeight="1" x14ac:dyDescent="0.2">
      <c r="A14" s="6"/>
      <c r="B14" s="1" t="s">
        <v>13</v>
      </c>
      <c r="C14" s="7">
        <f t="shared" ref="C14:H14" si="0">AVERAGE(C4:C13)</f>
        <v>0.21092768245269961</v>
      </c>
      <c r="D14" s="7">
        <f t="shared" si="0"/>
        <v>0.25227935579109967</v>
      </c>
      <c r="E14" s="7">
        <f t="shared" si="0"/>
        <v>0.1727559330259984</v>
      </c>
      <c r="F14" s="7">
        <f t="shared" si="0"/>
        <v>0.21477600990310569</v>
      </c>
      <c r="G14" s="6">
        <f t="shared" si="0"/>
        <v>0.15339111</v>
      </c>
      <c r="H14" s="6">
        <f t="shared" si="0"/>
        <v>5.564828E-3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5.75" customHeight="1" x14ac:dyDescent="0.2">
      <c r="B15" s="2" t="s">
        <v>14</v>
      </c>
      <c r="C15" s="8">
        <f t="shared" ref="C15:H15" si="1">STDEV(C4:C13)</f>
        <v>6.4074477497523454E-3</v>
      </c>
      <c r="D15" s="8">
        <f t="shared" si="1"/>
        <v>1.2540624813276408E-2</v>
      </c>
      <c r="E15" s="8">
        <f t="shared" si="1"/>
        <v>6.8160753490883489E-3</v>
      </c>
      <c r="F15" s="8">
        <f t="shared" si="1"/>
        <v>1.3171313401396654E-2</v>
      </c>
      <c r="G15">
        <f t="shared" si="1"/>
        <v>8.3650490500039879E-2</v>
      </c>
      <c r="H15">
        <f t="shared" si="1"/>
        <v>1.7597531267079483E-2</v>
      </c>
    </row>
    <row r="16" spans="1:24" ht="15.75" customHeight="1" x14ac:dyDescent="0.2">
      <c r="B16" s="2" t="s">
        <v>16</v>
      </c>
      <c r="C16" s="8"/>
      <c r="D16" s="8"/>
      <c r="E16" s="9">
        <f>ABS(E14-A5)</f>
        <v>7.2755933025998393E-2</v>
      </c>
      <c r="F16" s="9">
        <f>ABS(F14-A5)</f>
        <v>0.11477600990310569</v>
      </c>
      <c r="G16" s="9">
        <f>ABS(G14-A5)</f>
        <v>5.3391109999999992E-2</v>
      </c>
      <c r="H16" s="9">
        <f>ABS(H14-A5)</f>
        <v>9.4435172000000012E-2</v>
      </c>
    </row>
    <row r="17" spans="1:24" ht="15.75" customHeight="1" x14ac:dyDescent="0.2">
      <c r="A17" s="4"/>
      <c r="B17" s="2"/>
      <c r="C17" s="5"/>
      <c r="D17" s="5"/>
      <c r="E17" s="5"/>
      <c r="F17" s="5"/>
    </row>
    <row r="18" spans="1:24" ht="15.75" customHeight="1" x14ac:dyDescent="0.2">
      <c r="A18" s="4">
        <v>0.2</v>
      </c>
      <c r="B18" s="2">
        <v>1</v>
      </c>
      <c r="C18" s="5">
        <v>0.31687169604799997</v>
      </c>
      <c r="D18" s="5">
        <v>0.40242142147499999</v>
      </c>
      <c r="E18" s="5">
        <v>0.28347180522120602</v>
      </c>
      <c r="F18" s="5">
        <v>0.37314336048883001</v>
      </c>
      <c r="G18" s="2">
        <v>0.21000841000000001</v>
      </c>
      <c r="H18" s="2">
        <v>0</v>
      </c>
    </row>
    <row r="19" spans="1:24" ht="15.75" customHeight="1" x14ac:dyDescent="0.2">
      <c r="A19" s="2">
        <v>0.2</v>
      </c>
      <c r="B19" s="2">
        <v>2</v>
      </c>
      <c r="C19" s="5">
        <v>0.32116307152599999</v>
      </c>
      <c r="D19" s="5">
        <v>0.35820701387199999</v>
      </c>
      <c r="E19" s="5">
        <v>0.28806634692133898</v>
      </c>
      <c r="F19" s="5">
        <v>0.32736921449706102</v>
      </c>
      <c r="G19" s="2">
        <v>0.24191016000000001</v>
      </c>
      <c r="H19" s="2">
        <v>0.18497394</v>
      </c>
    </row>
    <row r="20" spans="1:24" ht="15.75" customHeight="1" x14ac:dyDescent="0.2">
      <c r="B20" s="2">
        <v>3</v>
      </c>
      <c r="C20" s="5">
        <v>0.325233777364</v>
      </c>
      <c r="D20" s="5">
        <v>0.38985623253699903</v>
      </c>
      <c r="E20" s="5">
        <v>0.29236973703028601</v>
      </c>
      <c r="F20" s="5">
        <v>0.35992868948774598</v>
      </c>
      <c r="G20" s="2">
        <v>0.20819380000000001</v>
      </c>
      <c r="H20" s="2">
        <v>0</v>
      </c>
    </row>
    <row r="21" spans="1:24" ht="15.75" customHeight="1" x14ac:dyDescent="0.2">
      <c r="B21" s="2">
        <v>4</v>
      </c>
      <c r="C21" s="5">
        <v>0.35951545503399901</v>
      </c>
      <c r="D21" s="5">
        <v>0.39324935277299999</v>
      </c>
      <c r="E21" s="5">
        <v>0.32868639666577398</v>
      </c>
      <c r="F21" s="5">
        <v>0.363538790566799</v>
      </c>
      <c r="G21" s="2">
        <v>0.25698356</v>
      </c>
      <c r="H21" s="2">
        <v>0</v>
      </c>
    </row>
    <row r="22" spans="1:24" ht="15.75" customHeight="1" x14ac:dyDescent="0.2">
      <c r="B22" s="2">
        <v>5</v>
      </c>
      <c r="C22" s="5">
        <v>0.33504708608</v>
      </c>
      <c r="D22" s="5">
        <v>0.39340252346499999</v>
      </c>
      <c r="E22" s="5">
        <v>0.30261441446699999</v>
      </c>
      <c r="F22" s="5">
        <v>0.36367939509650599</v>
      </c>
      <c r="G22" s="2">
        <v>0.18666735000000001</v>
      </c>
      <c r="H22" s="2">
        <v>0</v>
      </c>
    </row>
    <row r="23" spans="1:24" ht="15.75" customHeight="1" x14ac:dyDescent="0.2">
      <c r="B23" s="2">
        <v>6</v>
      </c>
      <c r="C23" s="5">
        <v>0.33860895368799998</v>
      </c>
      <c r="D23" s="5">
        <v>0.374861081441</v>
      </c>
      <c r="E23" s="5">
        <v>0.30622500016389498</v>
      </c>
      <c r="F23" s="5">
        <v>0.34487965662166797</v>
      </c>
      <c r="G23" s="2">
        <v>0.20116519999999999</v>
      </c>
      <c r="H23" s="2">
        <v>7.5282520000000006E-2</v>
      </c>
    </row>
    <row r="24" spans="1:24" ht="15.75" customHeight="1" x14ac:dyDescent="0.2">
      <c r="B24" s="2">
        <v>7</v>
      </c>
      <c r="C24" s="5">
        <v>0.33108282089199997</v>
      </c>
      <c r="D24" s="5">
        <v>0.36084206898999999</v>
      </c>
      <c r="E24" s="5">
        <v>0.29850046921456402</v>
      </c>
      <c r="F24" s="5">
        <v>0.33015187999948498</v>
      </c>
      <c r="G24" s="2">
        <v>0.23828616999999999</v>
      </c>
      <c r="H24" s="2">
        <v>0.16318753</v>
      </c>
    </row>
    <row r="25" spans="1:24" ht="15.75" customHeight="1" x14ac:dyDescent="0.2">
      <c r="B25" s="2">
        <v>8</v>
      </c>
      <c r="C25" s="5">
        <v>0.33332067065799997</v>
      </c>
      <c r="D25" s="5">
        <v>0.40066904491799998</v>
      </c>
      <c r="E25" s="5">
        <v>0.30094085513822999</v>
      </c>
      <c r="F25" s="5">
        <v>0.37138858136918002</v>
      </c>
      <c r="G25" s="2">
        <v>0.23674053</v>
      </c>
      <c r="H25" s="2">
        <v>0</v>
      </c>
    </row>
    <row r="26" spans="1:24" ht="15.75" customHeight="1" x14ac:dyDescent="0.2">
      <c r="B26" s="2">
        <v>9</v>
      </c>
      <c r="C26" s="5">
        <v>0.32834392123799999</v>
      </c>
      <c r="D26" s="5">
        <v>0.34407117631700002</v>
      </c>
      <c r="E26" s="5">
        <v>0.295549460903693</v>
      </c>
      <c r="F26" s="5">
        <v>0.31251460008990101</v>
      </c>
      <c r="G26" s="2">
        <v>0.19459356999999999</v>
      </c>
      <c r="H26" s="2">
        <v>0.12965645000000001</v>
      </c>
    </row>
    <row r="27" spans="1:24" ht="15.75" customHeight="1" x14ac:dyDescent="0.2">
      <c r="B27" s="2">
        <v>10</v>
      </c>
      <c r="C27" s="5">
        <v>0.327967484792</v>
      </c>
      <c r="D27" s="5">
        <v>0.42922629250400002</v>
      </c>
      <c r="E27" s="5">
        <v>0.29518418224663301</v>
      </c>
      <c r="F27" s="5">
        <v>0.40149642201317298</v>
      </c>
      <c r="G27" s="2">
        <v>0.19536025000000001</v>
      </c>
      <c r="H27" s="2">
        <v>0</v>
      </c>
    </row>
    <row r="28" spans="1:24" ht="15.75" customHeight="1" x14ac:dyDescent="0.2">
      <c r="A28" s="6"/>
      <c r="B28" s="1" t="s">
        <v>13</v>
      </c>
      <c r="C28" s="7">
        <f t="shared" ref="C28:H28" si="2">AVERAGE(C18:C27)</f>
        <v>0.33171549373199982</v>
      </c>
      <c r="D28" s="7">
        <f t="shared" si="2"/>
        <v>0.3846806208291999</v>
      </c>
      <c r="E28" s="7">
        <f t="shared" si="2"/>
        <v>0.29916086679726195</v>
      </c>
      <c r="F28" s="7">
        <f t="shared" si="2"/>
        <v>0.35480905902303495</v>
      </c>
      <c r="G28" s="6">
        <f t="shared" si="2"/>
        <v>0.21699089999999996</v>
      </c>
      <c r="H28" s="6">
        <f t="shared" si="2"/>
        <v>5.5310044000000003E-2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5.75" customHeight="1" x14ac:dyDescent="0.2">
      <c r="B29" s="2" t="s">
        <v>14</v>
      </c>
      <c r="C29" s="8">
        <f t="shared" ref="C29:H29" si="3">STDEV(C18:C27)</f>
        <v>1.1707327607035639E-2</v>
      </c>
      <c r="D29" s="8">
        <f t="shared" si="3"/>
        <v>2.5266673357782297E-2</v>
      </c>
      <c r="E29" s="8">
        <f t="shared" si="3"/>
        <v>1.2389068253352717E-2</v>
      </c>
      <c r="F29" s="8">
        <f t="shared" si="3"/>
        <v>2.6289361090498262E-2</v>
      </c>
      <c r="G29">
        <f t="shared" si="3"/>
        <v>2.4334609082966689E-2</v>
      </c>
      <c r="H29">
        <f t="shared" si="3"/>
        <v>7.654466495521714E-2</v>
      </c>
    </row>
    <row r="30" spans="1:24" ht="12.75" x14ac:dyDescent="0.2">
      <c r="B30" s="2" t="s">
        <v>15</v>
      </c>
      <c r="C30" s="8"/>
      <c r="D30" s="8"/>
      <c r="E30" s="9">
        <f>ABS(E28-A19)</f>
        <v>9.9160866797261937E-2</v>
      </c>
      <c r="F30" s="9">
        <f>ABS(F28-A19)</f>
        <v>0.15480905902303493</v>
      </c>
      <c r="G30" s="9">
        <f>ABS(G28-A19)</f>
        <v>1.6990899999999948E-2</v>
      </c>
      <c r="H30" s="9">
        <f>ABS(H28-A19)</f>
        <v>0.14468995600000001</v>
      </c>
    </row>
    <row r="31" spans="1:24" ht="12.75" x14ac:dyDescent="0.2">
      <c r="C31" s="8"/>
      <c r="D31" s="8"/>
      <c r="E31" s="8"/>
      <c r="F31" s="8"/>
    </row>
    <row r="32" spans="1:24" ht="12.75" x14ac:dyDescent="0.2">
      <c r="A32" s="4">
        <v>0.3</v>
      </c>
      <c r="B32" s="2">
        <v>1</v>
      </c>
      <c r="C32" s="5">
        <v>0.40713336732700001</v>
      </c>
      <c r="D32" s="5">
        <v>0.424114545186</v>
      </c>
      <c r="E32" s="5">
        <v>0.37839164146026999</v>
      </c>
      <c r="F32" s="5">
        <v>0.39619513863476102</v>
      </c>
      <c r="G32" s="2">
        <v>0.30123948</v>
      </c>
      <c r="H32" s="2">
        <v>0.22800732000000001</v>
      </c>
    </row>
    <row r="33" spans="1:24" ht="12.75" x14ac:dyDescent="0.2">
      <c r="A33" s="2">
        <v>0.3</v>
      </c>
      <c r="B33" s="2">
        <v>2</v>
      </c>
      <c r="C33" s="5">
        <v>0.410116301642999</v>
      </c>
      <c r="D33" s="5">
        <v>0.399521562788</v>
      </c>
      <c r="E33" s="5">
        <v>0.38173305181263301</v>
      </c>
      <c r="F33" s="5">
        <v>0.37061799621691999</v>
      </c>
      <c r="G33" s="2">
        <v>0.33323827</v>
      </c>
      <c r="H33" s="2">
        <v>0.21210882</v>
      </c>
    </row>
    <row r="34" spans="1:24" ht="12.75" x14ac:dyDescent="0.2">
      <c r="B34" s="2">
        <v>3</v>
      </c>
      <c r="C34" s="5">
        <v>0.41328356001099997</v>
      </c>
      <c r="D34" s="5">
        <v>0.42871745427399999</v>
      </c>
      <c r="E34" s="5">
        <v>0.385019757364153</v>
      </c>
      <c r="F34" s="5">
        <v>0.401039112409527</v>
      </c>
      <c r="G34" s="2">
        <v>0.32895920000000001</v>
      </c>
      <c r="H34" s="2">
        <v>0.22168367999999999</v>
      </c>
    </row>
    <row r="35" spans="1:24" ht="12.75" x14ac:dyDescent="0.2">
      <c r="B35" s="2">
        <v>4</v>
      </c>
      <c r="C35" s="5">
        <v>0.40406476126799901</v>
      </c>
      <c r="D35" s="5">
        <v>0.40119865205600003</v>
      </c>
      <c r="E35" s="5">
        <v>0.37520930923947599</v>
      </c>
      <c r="F35" s="5">
        <v>0.37245687772682201</v>
      </c>
      <c r="G35" s="2">
        <v>0.30926870000000001</v>
      </c>
      <c r="H35" s="2">
        <v>0.22402958000000001</v>
      </c>
    </row>
    <row r="36" spans="1:24" ht="12.75" x14ac:dyDescent="0.2">
      <c r="B36" s="2">
        <v>5</v>
      </c>
      <c r="C36" s="5">
        <v>0.41533708572399902</v>
      </c>
      <c r="D36" s="5">
        <v>0.430041472116999</v>
      </c>
      <c r="E36" s="5">
        <v>0.38726247938895397</v>
      </c>
      <c r="F36" s="5">
        <v>0.40243974251977899</v>
      </c>
      <c r="G36" s="2">
        <v>0.32703775000000002</v>
      </c>
      <c r="H36" s="2">
        <v>0.21079545</v>
      </c>
    </row>
    <row r="37" spans="1:24" ht="12.75" x14ac:dyDescent="0.2">
      <c r="B37" s="2">
        <v>6</v>
      </c>
      <c r="C37" s="5">
        <v>0.41768397225300002</v>
      </c>
      <c r="D37" s="5">
        <v>0.406450589497999</v>
      </c>
      <c r="E37" s="5">
        <v>0.389689211744429</v>
      </c>
      <c r="F37" s="5">
        <v>0.37793215026278498</v>
      </c>
      <c r="G37" s="2">
        <v>0.32134654000000001</v>
      </c>
      <c r="H37" s="2">
        <v>0.19978594999999999</v>
      </c>
    </row>
    <row r="38" spans="1:24" ht="12.75" x14ac:dyDescent="0.2">
      <c r="B38" s="2">
        <v>7</v>
      </c>
      <c r="C38" s="5">
        <v>0.40757470660700001</v>
      </c>
      <c r="D38" s="5">
        <v>0.428587648604</v>
      </c>
      <c r="E38" s="5">
        <v>0.37906344741897602</v>
      </c>
      <c r="F38" s="5">
        <v>0.40080912933248602</v>
      </c>
      <c r="G38" s="2">
        <v>0.34044716000000003</v>
      </c>
      <c r="H38" s="2">
        <v>0.21883943</v>
      </c>
    </row>
    <row r="39" spans="1:24" ht="12.75" x14ac:dyDescent="0.2">
      <c r="B39" s="2">
        <v>8</v>
      </c>
      <c r="C39" s="5">
        <v>0.40855084525200003</v>
      </c>
      <c r="D39" s="5">
        <v>0.41770474116</v>
      </c>
      <c r="E39" s="5">
        <v>0.37987410872178401</v>
      </c>
      <c r="F39" s="5">
        <v>0.38988884632847798</v>
      </c>
      <c r="G39" s="2">
        <v>0.30984010000000001</v>
      </c>
      <c r="H39" s="2">
        <v>0.23629410000000001</v>
      </c>
    </row>
    <row r="40" spans="1:24" ht="12.75" x14ac:dyDescent="0.2">
      <c r="B40" s="2">
        <v>9</v>
      </c>
      <c r="C40" s="5">
        <v>0.404018031226</v>
      </c>
      <c r="D40" s="5">
        <v>0.43056848314099999</v>
      </c>
      <c r="E40" s="5">
        <v>0.37510952629320099</v>
      </c>
      <c r="F40" s="5">
        <v>0.40316799996400698</v>
      </c>
      <c r="G40" s="2">
        <v>0.33198856999999998</v>
      </c>
      <c r="H40" s="2">
        <v>0.26464518999999997</v>
      </c>
    </row>
    <row r="41" spans="1:24" ht="12.75" x14ac:dyDescent="0.2">
      <c r="B41" s="2">
        <v>10</v>
      </c>
      <c r="C41" s="5">
        <v>0.40659077962199902</v>
      </c>
      <c r="D41" s="5">
        <v>0.438811143238999</v>
      </c>
      <c r="E41" s="5">
        <v>0.377863323402087</v>
      </c>
      <c r="F41" s="5">
        <v>0.41170313496500099</v>
      </c>
      <c r="G41" s="2">
        <v>0.34357457000000002</v>
      </c>
      <c r="H41" s="2">
        <v>0.23776791</v>
      </c>
    </row>
    <row r="42" spans="1:24" ht="12.75" x14ac:dyDescent="0.2">
      <c r="A42" s="6"/>
      <c r="B42" s="1" t="s">
        <v>13</v>
      </c>
      <c r="C42" s="7">
        <f t="shared" ref="C42:H42" si="4">AVERAGE(C32:C41)</f>
        <v>0.4094353410932996</v>
      </c>
      <c r="D42" s="7">
        <f t="shared" si="4"/>
        <v>0.42057162920629976</v>
      </c>
      <c r="E42" s="7">
        <f t="shared" si="4"/>
        <v>0.38092158568459633</v>
      </c>
      <c r="F42" s="7">
        <f t="shared" si="4"/>
        <v>0.39262501283605661</v>
      </c>
      <c r="G42" s="6">
        <f t="shared" si="4"/>
        <v>0.32469403400000002</v>
      </c>
      <c r="H42" s="6">
        <f t="shared" si="4"/>
        <v>0.22539574300000004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2.75" x14ac:dyDescent="0.2">
      <c r="B43" s="2" t="s">
        <v>14</v>
      </c>
      <c r="C43" s="8">
        <f t="shared" ref="C43:H43" si="5">STDEV(C32:C41)</f>
        <v>4.6424165454289762E-3</v>
      </c>
      <c r="D43" s="8">
        <f t="shared" si="5"/>
        <v>1.3709277157155987E-2</v>
      </c>
      <c r="E43" s="8">
        <f t="shared" si="5"/>
        <v>4.9581055567881347E-3</v>
      </c>
      <c r="F43" s="8">
        <f t="shared" si="5"/>
        <v>1.4284452095443188E-2</v>
      </c>
      <c r="G43">
        <f t="shared" si="5"/>
        <v>1.4041353971201721E-2</v>
      </c>
      <c r="H43">
        <f t="shared" si="5"/>
        <v>1.8022786672608551E-2</v>
      </c>
    </row>
    <row r="44" spans="1:24" ht="12.75" x14ac:dyDescent="0.2">
      <c r="B44" s="2"/>
      <c r="C44" s="8"/>
      <c r="D44" s="8"/>
      <c r="E44" s="9">
        <f>ABS(E42-A33)</f>
        <v>8.0921585684596342E-2</v>
      </c>
      <c r="F44" s="9">
        <f>ABS(F42-A33)</f>
        <v>9.2625012836056619E-2</v>
      </c>
      <c r="G44" s="9">
        <f>ABS(G42-A33)</f>
        <v>2.4694034000000031E-2</v>
      </c>
      <c r="H44" s="9">
        <f>ABS(H42-A33)</f>
        <v>7.4604256999999952E-2</v>
      </c>
    </row>
    <row r="45" spans="1:24" ht="12.75" x14ac:dyDescent="0.2">
      <c r="B45" s="2"/>
      <c r="C45" s="8"/>
      <c r="D45" s="8"/>
      <c r="E45" s="8"/>
      <c r="F45" s="8"/>
    </row>
    <row r="46" spans="1:24" ht="12.75" x14ac:dyDescent="0.2">
      <c r="A46" s="4">
        <v>0.4</v>
      </c>
      <c r="B46" s="2">
        <v>1</v>
      </c>
      <c r="C46" s="5">
        <v>0.49724186791299901</v>
      </c>
      <c r="D46" s="5">
        <v>0.56973054673899903</v>
      </c>
      <c r="E46" s="5">
        <v>0.47278592673712999</v>
      </c>
      <c r="F46" s="5">
        <v>0.54826579728140301</v>
      </c>
      <c r="G46" s="2">
        <v>0.33089808999999998</v>
      </c>
      <c r="H46" s="2">
        <v>0.39940429999999999</v>
      </c>
    </row>
    <row r="47" spans="1:24" ht="12.75" x14ac:dyDescent="0.2">
      <c r="A47" s="2">
        <v>0.4</v>
      </c>
      <c r="B47" s="2">
        <v>2</v>
      </c>
      <c r="C47" s="5">
        <v>0.49302577972399902</v>
      </c>
      <c r="D47" s="5">
        <v>0.56880633036299999</v>
      </c>
      <c r="E47" s="5">
        <v>0.46831673562723503</v>
      </c>
      <c r="F47" s="5">
        <v>0.547261008313221</v>
      </c>
      <c r="G47" s="2">
        <v>0.38432714000000001</v>
      </c>
      <c r="H47" s="2">
        <v>0.39212581000000002</v>
      </c>
    </row>
    <row r="48" spans="1:24" ht="12.75" x14ac:dyDescent="0.2">
      <c r="B48" s="2">
        <v>3</v>
      </c>
      <c r="C48" s="5">
        <v>0.50520414776300004</v>
      </c>
      <c r="D48" s="5">
        <v>0.56758356094399998</v>
      </c>
      <c r="E48" s="5">
        <v>0.48110514450841402</v>
      </c>
      <c r="F48" s="5">
        <v>0.54599867028456095</v>
      </c>
      <c r="G48" s="2">
        <v>0.35097150999999999</v>
      </c>
      <c r="H48" s="2">
        <v>0.39042284999999999</v>
      </c>
    </row>
    <row r="49" spans="1:24" ht="12.75" x14ac:dyDescent="0.2">
      <c r="B49" s="2">
        <v>4</v>
      </c>
      <c r="C49" s="5">
        <v>0.50466934839900002</v>
      </c>
      <c r="D49" s="5">
        <v>0.56962150997600003</v>
      </c>
      <c r="E49" s="5">
        <v>0.48049022342818698</v>
      </c>
      <c r="F49" s="5">
        <v>0.54810709047616601</v>
      </c>
      <c r="G49" s="2">
        <v>0.35052509999999998</v>
      </c>
      <c r="H49" s="2">
        <v>0.39693951999999999</v>
      </c>
    </row>
    <row r="50" spans="1:24" ht="12.75" x14ac:dyDescent="0.2">
      <c r="B50" s="2">
        <v>5</v>
      </c>
      <c r="C50" s="5">
        <v>0.50480694241000001</v>
      </c>
      <c r="D50" s="5">
        <v>0.57315222422300005</v>
      </c>
      <c r="E50" s="5">
        <v>0.48068408104496502</v>
      </c>
      <c r="F50" s="5">
        <v>0.551846988115402</v>
      </c>
      <c r="G50" s="2">
        <v>0.36676586</v>
      </c>
      <c r="H50" s="2">
        <v>0.4061941</v>
      </c>
    </row>
    <row r="51" spans="1:24" ht="12.75" x14ac:dyDescent="0.2">
      <c r="B51" s="2">
        <v>6</v>
      </c>
      <c r="C51" s="5">
        <v>0.49191204706799901</v>
      </c>
      <c r="D51" s="5">
        <v>0.57158936394600002</v>
      </c>
      <c r="E51" s="5">
        <v>0.467176579288132</v>
      </c>
      <c r="F51" s="5">
        <v>0.55011466250511398</v>
      </c>
      <c r="G51" s="2">
        <v>0.38857708000000002</v>
      </c>
      <c r="H51" s="2">
        <v>0.38526558</v>
      </c>
    </row>
    <row r="52" spans="1:24" ht="12.75" x14ac:dyDescent="0.2">
      <c r="B52" s="2">
        <v>7</v>
      </c>
      <c r="C52" s="5">
        <v>0.50192266040400002</v>
      </c>
      <c r="D52" s="5">
        <v>0.57354942957599997</v>
      </c>
      <c r="E52" s="5">
        <v>0.477653903601231</v>
      </c>
      <c r="F52" s="5">
        <v>0.55223095410943601</v>
      </c>
      <c r="G52" s="2">
        <v>0.34502968000000001</v>
      </c>
      <c r="H52" s="2">
        <v>0.40729534000000001</v>
      </c>
    </row>
    <row r="53" spans="1:24" ht="12.75" x14ac:dyDescent="0.2">
      <c r="B53" s="2">
        <v>8</v>
      </c>
      <c r="C53" s="5">
        <v>0.49858405854999999</v>
      </c>
      <c r="D53" s="5">
        <v>0.56931257247900002</v>
      </c>
      <c r="E53" s="5">
        <v>0.47423704201646699</v>
      </c>
      <c r="F53" s="5">
        <v>0.54783779964434298</v>
      </c>
      <c r="G53" s="2">
        <v>0.3584793</v>
      </c>
      <c r="H53" s="2">
        <v>0.39521355000000002</v>
      </c>
    </row>
    <row r="54" spans="1:24" ht="12.75" x14ac:dyDescent="0.2">
      <c r="B54" s="2">
        <v>9</v>
      </c>
      <c r="C54" s="5">
        <v>0.49442508485600001</v>
      </c>
      <c r="D54" s="5">
        <v>0.58065239588399997</v>
      </c>
      <c r="E54" s="5">
        <v>0.46987377638461397</v>
      </c>
      <c r="F54" s="5">
        <v>0.55980135242720497</v>
      </c>
      <c r="G54" s="2">
        <v>0.37728603999999999</v>
      </c>
      <c r="H54" s="2">
        <v>0.37126649</v>
      </c>
    </row>
    <row r="55" spans="1:24" ht="12.75" x14ac:dyDescent="0.2">
      <c r="B55" s="2">
        <v>10</v>
      </c>
      <c r="C55" s="5">
        <v>0.49880992041700001</v>
      </c>
      <c r="D55" s="5">
        <v>0.56357256571499903</v>
      </c>
      <c r="E55" s="5">
        <v>0.47450501397660899</v>
      </c>
      <c r="F55" s="5">
        <v>0.54184500604338304</v>
      </c>
      <c r="G55" s="2">
        <v>0.39332967000000002</v>
      </c>
      <c r="H55" s="2">
        <v>0.39108785000000001</v>
      </c>
    </row>
    <row r="56" spans="1:24" ht="12.75" x14ac:dyDescent="0.2">
      <c r="A56" s="6"/>
      <c r="B56" s="1" t="s">
        <v>13</v>
      </c>
      <c r="C56" s="7">
        <f t="shared" ref="C56:H56" si="6">AVERAGE(C46:C55)</f>
        <v>0.49906018575039973</v>
      </c>
      <c r="D56" s="7">
        <f t="shared" si="6"/>
        <v>0.57075704998449983</v>
      </c>
      <c r="E56" s="7">
        <f t="shared" si="6"/>
        <v>0.4746828426612984</v>
      </c>
      <c r="F56" s="7">
        <f t="shared" si="6"/>
        <v>0.54933093292002344</v>
      </c>
      <c r="G56" s="6">
        <f t="shared" si="6"/>
        <v>0.36461894699999997</v>
      </c>
      <c r="H56" s="6">
        <f t="shared" si="6"/>
        <v>0.39352153899999998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ht="12.75" x14ac:dyDescent="0.2">
      <c r="B57" s="2" t="s">
        <v>14</v>
      </c>
      <c r="C57" s="8">
        <f t="shared" ref="C57:H57" si="7">STDEV(C46:C55)</f>
        <v>4.9779475991541837E-3</v>
      </c>
      <c r="D57" s="8">
        <f t="shared" si="7"/>
        <v>4.4977486918515129E-3</v>
      </c>
      <c r="E57" s="8">
        <f t="shared" si="7"/>
        <v>5.202998878455759E-3</v>
      </c>
      <c r="F57" s="8">
        <f t="shared" si="7"/>
        <v>4.7290354660342775E-3</v>
      </c>
      <c r="G57">
        <f t="shared" si="7"/>
        <v>2.0803832466048212E-2</v>
      </c>
      <c r="H57">
        <f t="shared" si="7"/>
        <v>1.0437031339955341E-2</v>
      </c>
    </row>
    <row r="58" spans="1:24" ht="12.75" x14ac:dyDescent="0.2">
      <c r="E58" s="10">
        <f>ABS(E56-A47)</f>
        <v>7.4682842661298376E-2</v>
      </c>
      <c r="F58" s="10">
        <f>ABS(F56-A47)</f>
        <v>0.14933093292002342</v>
      </c>
      <c r="G58" s="10">
        <f>ABS(G56-A47)</f>
        <v>3.5381053000000051E-2</v>
      </c>
      <c r="H58" s="10">
        <f>ABS(H56-A47)</f>
        <v>6.4784610000000464E-3</v>
      </c>
    </row>
  </sheetData>
  <mergeCells count="4">
    <mergeCell ref="C1:D1"/>
    <mergeCell ref="E1:F1"/>
    <mergeCell ref="G1:H1"/>
    <mergeCell ref="C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Ultrasound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Bisbas</cp:lastModifiedBy>
  <dcterms:modified xsi:type="dcterms:W3CDTF">2018-10-30T01:58:58Z</dcterms:modified>
</cp:coreProperties>
</file>