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 - Johns Hopkins University\Programs\Pycharm\MODL\Regressions\"/>
    </mc:Choice>
  </mc:AlternateContent>
  <xr:revisionPtr revIDLastSave="28" documentId="8_{3D40C17C-E0AB-4E14-BEF9-E109CB2A8755}" xr6:coauthVersionLast="40" xr6:coauthVersionMax="40" xr10:uidLastSave="{2FECFA4C-53DB-43C2-BF3A-89EB19803349}"/>
  <bookViews>
    <workbookView xWindow="-108" yWindow="-108" windowWidth="23256" windowHeight="12576" xr2:uid="{2365C019-1213-45F7-B2BF-00762ED112D5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6" i="1" l="1"/>
  <c r="E18" i="1"/>
  <c r="E22" i="1"/>
  <c r="E32" i="1"/>
  <c r="E34" i="1"/>
  <c r="D16" i="1"/>
  <c r="D18" i="1"/>
  <c r="D22" i="1"/>
  <c r="D32" i="1"/>
  <c r="D34" i="1"/>
  <c r="C16" i="1"/>
  <c r="C18" i="1"/>
  <c r="C22" i="1"/>
  <c r="C32" i="1"/>
  <c r="C34" i="1"/>
  <c r="E28" i="1"/>
  <c r="D28" i="1"/>
  <c r="C28" i="1"/>
  <c r="C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Philippe Menanteau</author>
  </authors>
  <commentList>
    <comment ref="C4" authorId="0" shapeId="0" xr:uid="{A64A863E-B51A-434B-AAE4-7521C863C218}">
      <text>
        <r>
          <rPr>
            <b/>
            <sz val="10"/>
            <color indexed="81"/>
            <rFont val="Tahoma"/>
            <family val="2"/>
          </rPr>
          <t>HYD</t>
        </r>
      </text>
    </comment>
    <comment ref="A5" authorId="0" shapeId="0" xr:uid="{4A71D3FE-7520-4BF1-B594-36A3C4CF0219}">
      <text>
        <r>
          <rPr>
            <b/>
            <sz val="8"/>
            <color indexed="81"/>
            <rFont val="Tahoma"/>
            <family val="2"/>
            <charset val="161"/>
          </rPr>
          <t>Philippe Menanteau:</t>
        </r>
        <r>
          <rPr>
            <sz val="8"/>
            <color indexed="81"/>
            <rFont val="Tahoma"/>
            <family val="2"/>
            <charset val="161"/>
          </rPr>
          <t xml:space="preserve">
Inv costs, FOM and VOM were previously expressed in euros 99 ; they have been changed to euros 00 using a conversion factor of 0,984 (Euro deflator from 1999 to 2000 according to EUROSTAT) ; </t>
        </r>
      </text>
    </comment>
  </commentList>
</comments>
</file>

<file path=xl/sharedStrings.xml><?xml version="1.0" encoding="utf-8"?>
<sst xmlns="http://schemas.openxmlformats.org/spreadsheetml/2006/main" count="48" uniqueCount="35">
  <si>
    <t>Large Scale Power Techonlogies</t>
  </si>
  <si>
    <t>Floor costs</t>
  </si>
  <si>
    <t>Nominal capacity</t>
  </si>
  <si>
    <t>MW</t>
  </si>
  <si>
    <t>250-2000 MW</t>
  </si>
  <si>
    <t>Overn. Inv. Cost</t>
  </si>
  <si>
    <t>€/kW</t>
  </si>
  <si>
    <t>Other costs</t>
  </si>
  <si>
    <t>Technical lifetime</t>
  </si>
  <si>
    <t>Years</t>
  </si>
  <si>
    <t>Construction time</t>
  </si>
  <si>
    <t>Interest rate</t>
  </si>
  <si>
    <t>%</t>
  </si>
  <si>
    <t>Decommission share</t>
  </si>
  <si>
    <t>Discount rate (%)</t>
  </si>
  <si>
    <t>Total investment Cost</t>
  </si>
  <si>
    <t>Fixed cost</t>
  </si>
  <si>
    <t>€/kWy</t>
  </si>
  <si>
    <t>FOM cost</t>
  </si>
  <si>
    <t>Load. Factor</t>
  </si>
  <si>
    <t>€/MWh</t>
  </si>
  <si>
    <t>Fuel price</t>
  </si>
  <si>
    <t>€/toe</t>
  </si>
  <si>
    <t>Carbon content</t>
  </si>
  <si>
    <t>tCO2/toe</t>
  </si>
  <si>
    <t>Carbon price</t>
  </si>
  <si>
    <t>€/tCO2</t>
  </si>
  <si>
    <t>Electrical efficiency</t>
  </si>
  <si>
    <t>CO² emissions</t>
  </si>
  <si>
    <t>tCO2/MWh</t>
  </si>
  <si>
    <t>Fuel cost incl. Carbon</t>
  </si>
  <si>
    <t>VOM cost</t>
  </si>
  <si>
    <t>Variable cost</t>
  </si>
  <si>
    <t>Production cost</t>
  </si>
  <si>
    <t>TECH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</si>
</sst>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\ &quot;€&quot;;[Red]\-#,##0\ &quot;€&quot;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62"/>
      <name val="Arial"/>
      <family val="2"/>
    </font>
    <font>
      <b/>
      <sz val="10"/>
      <name val="Arial"/>
      <family val="2"/>
    </font>
    <font>
      <b/>
      <sz val="11"/>
      <color indexed="10"/>
      <name val="Arial"/>
      <family val="2"/>
    </font>
    <font>
      <b/>
      <sz val="10"/>
      <color indexed="10"/>
      <name val="Arial"/>
      <family val="2"/>
    </font>
    <font>
      <sz val="11"/>
      <color indexed="62"/>
      <name val="Arial"/>
      <family val="2"/>
    </font>
    <font>
      <b/>
      <sz val="10"/>
      <color indexed="81"/>
      <name val="Tahoma"/>
      <family val="2"/>
    </font>
    <font>
      <b/>
      <sz val="8"/>
      <color indexed="81"/>
      <name val="Tahoma"/>
      <family val="2"/>
      <charset val="161"/>
    </font>
    <font>
      <sz val="8"/>
      <color indexed="81"/>
      <name val="Tahoma"/>
      <family val="2"/>
      <charset val="16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6" fillId="0" borderId="8" xfId="0" applyFont="1" applyBorder="1" applyAlignment="1">
      <alignment horizontal="center"/>
    </xf>
    <xf numFmtId="0" fontId="6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2" borderId="1" xfId="0" applyFont="1" applyFill="1" applyBorder="1"/>
    <xf numFmtId="0" fontId="6" fillId="2" borderId="2" xfId="0" applyFont="1" applyFill="1" applyBorder="1" applyAlignment="1">
      <alignment horizontal="center"/>
    </xf>
    <xf numFmtId="0" fontId="6" fillId="2" borderId="13" xfId="0" applyFont="1" applyFill="1" applyBorder="1"/>
    <xf numFmtId="0" fontId="6" fillId="2" borderId="0" xfId="0" applyFont="1" applyFill="1" applyAlignment="1">
      <alignment horizontal="center"/>
    </xf>
    <xf numFmtId="1" fontId="6" fillId="0" borderId="11" xfId="0" applyNumberFormat="1" applyFont="1" applyBorder="1" applyAlignment="1" applyProtection="1">
      <alignment horizontal="center"/>
      <protection locked="0"/>
    </xf>
    <xf numFmtId="1" fontId="6" fillId="0" borderId="0" xfId="0" applyNumberFormat="1" applyFont="1" applyAlignment="1" applyProtection="1">
      <alignment horizontal="center"/>
      <protection locked="0"/>
    </xf>
    <xf numFmtId="0" fontId="6" fillId="0" borderId="11" xfId="0" applyFont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9" fontId="6" fillId="0" borderId="11" xfId="0" applyNumberFormat="1" applyFont="1" applyBorder="1" applyAlignment="1" applyProtection="1">
      <alignment horizontal="center"/>
      <protection locked="0"/>
    </xf>
    <xf numFmtId="9" fontId="6" fillId="0" borderId="0" xfId="0" applyNumberFormat="1" applyFont="1" applyAlignment="1" applyProtection="1">
      <alignment horizontal="center"/>
      <protection locked="0"/>
    </xf>
    <xf numFmtId="9" fontId="6" fillId="2" borderId="13" xfId="1" applyFont="1" applyFill="1" applyBorder="1"/>
    <xf numFmtId="9" fontId="6" fillId="0" borderId="11" xfId="1" applyFont="1" applyBorder="1" applyAlignment="1" applyProtection="1">
      <alignment horizontal="center"/>
      <protection locked="0"/>
    </xf>
    <xf numFmtId="9" fontId="6" fillId="0" borderId="0" xfId="1" applyFont="1" applyAlignment="1" applyProtection="1">
      <alignment horizontal="center"/>
      <protection locked="0"/>
    </xf>
    <xf numFmtId="0" fontId="6" fillId="0" borderId="0" xfId="0" applyFont="1" applyAlignment="1">
      <alignment horizontal="center"/>
    </xf>
    <xf numFmtId="0" fontId="2" fillId="2" borderId="13" xfId="0" applyFont="1" applyFill="1" applyBorder="1"/>
    <xf numFmtId="0" fontId="2" fillId="2" borderId="0" xfId="0" applyFont="1" applyFill="1" applyAlignment="1">
      <alignment horizontal="center"/>
    </xf>
    <xf numFmtId="1" fontId="2" fillId="0" borderId="11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0" fontId="6" fillId="2" borderId="0" xfId="0" applyFont="1" applyFill="1"/>
    <xf numFmtId="0" fontId="6" fillId="0" borderId="11" xfId="0" applyFont="1" applyBorder="1" applyAlignment="1">
      <alignment horizontal="center"/>
    </xf>
    <xf numFmtId="165" fontId="6" fillId="0" borderId="11" xfId="0" applyNumberFormat="1" applyFont="1" applyBorder="1" applyAlignment="1" applyProtection="1">
      <alignment horizontal="center"/>
      <protection locked="0"/>
    </xf>
    <xf numFmtId="165" fontId="6" fillId="0" borderId="0" xfId="0" applyNumberFormat="1" applyFont="1" applyAlignment="1" applyProtection="1">
      <alignment horizontal="center"/>
      <protection locked="0"/>
    </xf>
    <xf numFmtId="165" fontId="6" fillId="0" borderId="12" xfId="0" applyNumberFormat="1" applyFont="1" applyBorder="1" applyAlignment="1" applyProtection="1">
      <alignment horizontal="center"/>
      <protection locked="0"/>
    </xf>
    <xf numFmtId="0" fontId="6" fillId="2" borderId="11" xfId="0" applyFont="1" applyFill="1" applyBorder="1"/>
    <xf numFmtId="0" fontId="6" fillId="2" borderId="14" xfId="0" applyFont="1" applyFill="1" applyBorder="1" applyAlignment="1">
      <alignment horizontal="center"/>
    </xf>
    <xf numFmtId="2" fontId="6" fillId="0" borderId="11" xfId="0" applyNumberFormat="1" applyFont="1" applyBorder="1" applyAlignment="1" applyProtection="1">
      <alignment horizontal="center"/>
      <protection locked="0"/>
    </xf>
    <xf numFmtId="2" fontId="6" fillId="0" borderId="0" xfId="0" applyNumberFormat="1" applyFont="1" applyAlignment="1" applyProtection="1">
      <alignment horizontal="center"/>
      <protection locked="0"/>
    </xf>
    <xf numFmtId="2" fontId="6" fillId="0" borderId="12" xfId="0" applyNumberFormat="1" applyFont="1" applyBorder="1" applyAlignment="1" applyProtection="1">
      <alignment horizontal="center"/>
      <protection locked="0"/>
    </xf>
    <xf numFmtId="165" fontId="6" fillId="0" borderId="11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5" fontId="2" fillId="0" borderId="11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1" fontId="6" fillId="0" borderId="11" xfId="0" applyNumberFormat="1" applyFont="1" applyBorder="1" applyAlignment="1">
      <alignment horizontal="center"/>
    </xf>
    <xf numFmtId="1" fontId="6" fillId="0" borderId="0" xfId="0" applyNumberFormat="1" applyFont="1" applyAlignment="1">
      <alignment horizontal="center"/>
    </xf>
    <xf numFmtId="0" fontId="2" fillId="2" borderId="6" xfId="0" applyFont="1" applyFill="1" applyBorder="1"/>
    <xf numFmtId="0" fontId="2" fillId="2" borderId="7" xfId="0" applyFont="1" applyFill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2" fillId="2" borderId="3" xfId="0" applyFont="1" applyFill="1" applyBorder="1" applyAlignment="1">
      <alignment horizontal="center" vertical="top" wrapText="1"/>
    </xf>
    <xf numFmtId="0" fontId="0" fillId="2" borderId="4" xfId="0" applyFill="1" applyBorder="1"/>
    <xf numFmtId="0" fontId="0" fillId="2" borderId="5" xfId="0" applyFill="1" applyBorder="1"/>
    <xf numFmtId="164" fontId="4" fillId="2" borderId="6" xfId="0" applyNumberFormat="1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" fontId="6" fillId="3" borderId="11" xfId="0" applyNumberFormat="1" applyFont="1" applyFill="1" applyBorder="1" applyAlignment="1">
      <alignment horizontal="center"/>
    </xf>
    <xf numFmtId="1" fontId="6" fillId="3" borderId="0" xfId="0" applyNumberFormat="1" applyFont="1" applyFill="1" applyAlignment="1">
      <alignment horizontal="center"/>
    </xf>
    <xf numFmtId="1" fontId="6" fillId="3" borderId="12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A5BF5-27F6-4511-8B63-18A615944882}">
  <dimension ref="A3:E34"/>
  <sheetViews>
    <sheetView tabSelected="1" topLeftCell="A4" workbookViewId="0">
      <selection activeCell="H22" sqref="H22"/>
    </sheetView>
  </sheetViews>
  <sheetFormatPr defaultRowHeight="14.4" x14ac:dyDescent="0.3"/>
  <cols>
    <col min="1" max="1" width="22.88671875" customWidth="1"/>
    <col min="2" max="2" width="32.109375" customWidth="1"/>
  </cols>
  <sheetData>
    <row r="3" spans="1:5" ht="15" thickBot="1" x14ac:dyDescent="0.35"/>
    <row r="4" spans="1:5" x14ac:dyDescent="0.3">
      <c r="A4" s="42" t="s">
        <v>0</v>
      </c>
      <c r="B4" s="43"/>
      <c r="C4" s="44" t="s">
        <v>34</v>
      </c>
      <c r="D4" s="45"/>
      <c r="E4" s="46"/>
    </row>
    <row r="5" spans="1:5" ht="15" thickBot="1" x14ac:dyDescent="0.35">
      <c r="A5" s="47">
        <v>2000</v>
      </c>
      <c r="B5" s="48"/>
      <c r="C5" s="1">
        <v>2000</v>
      </c>
      <c r="D5" s="2">
        <v>2025</v>
      </c>
      <c r="E5" s="3">
        <v>2050</v>
      </c>
    </row>
    <row r="6" spans="1:5" x14ac:dyDescent="0.3">
      <c r="A6" s="4" t="s">
        <v>1</v>
      </c>
      <c r="B6" s="5"/>
      <c r="C6" s="49">
        <f>ROUNDDOWN(E8*0.9,-2)</f>
        <v>2000</v>
      </c>
      <c r="D6" s="50"/>
      <c r="E6" s="51"/>
    </row>
    <row r="7" spans="1:5" x14ac:dyDescent="0.3">
      <c r="A7" s="6" t="s">
        <v>2</v>
      </c>
      <c r="B7" s="7" t="s">
        <v>3</v>
      </c>
      <c r="C7" s="49" t="s">
        <v>4</v>
      </c>
      <c r="D7" s="50"/>
      <c r="E7" s="51"/>
    </row>
    <row r="8" spans="1:5" x14ac:dyDescent="0.3">
      <c r="A8" s="6" t="s">
        <v>5</v>
      </c>
      <c r="B8" s="7" t="s">
        <v>6</v>
      </c>
      <c r="C8" s="8">
        <v>2500</v>
      </c>
      <c r="D8" s="9">
        <v>2400</v>
      </c>
      <c r="E8" s="9">
        <v>2300</v>
      </c>
    </row>
    <row r="9" spans="1:5" x14ac:dyDescent="0.3">
      <c r="A9" s="6" t="s">
        <v>7</v>
      </c>
      <c r="B9" s="7" t="s">
        <v>6</v>
      </c>
      <c r="C9" s="10"/>
      <c r="D9" s="11"/>
      <c r="E9" s="11"/>
    </row>
    <row r="10" spans="1:5" x14ac:dyDescent="0.3">
      <c r="A10" s="6" t="s">
        <v>8</v>
      </c>
      <c r="B10" s="7" t="s">
        <v>9</v>
      </c>
      <c r="C10" s="10">
        <v>50</v>
      </c>
      <c r="D10" s="11">
        <v>50</v>
      </c>
      <c r="E10" s="11">
        <v>50</v>
      </c>
    </row>
    <row r="11" spans="1:5" x14ac:dyDescent="0.3">
      <c r="A11" s="6" t="s">
        <v>10</v>
      </c>
      <c r="B11" s="7" t="s">
        <v>9</v>
      </c>
      <c r="C11" s="10">
        <v>3</v>
      </c>
      <c r="D11" s="11">
        <v>3</v>
      </c>
      <c r="E11" s="11">
        <v>3</v>
      </c>
    </row>
    <row r="12" spans="1:5" x14ac:dyDescent="0.3">
      <c r="A12" s="6" t="s">
        <v>11</v>
      </c>
      <c r="B12" s="7" t="s">
        <v>12</v>
      </c>
      <c r="C12" s="12">
        <v>0.05</v>
      </c>
      <c r="D12" s="13">
        <v>0.05</v>
      </c>
      <c r="E12" s="13">
        <v>0.05</v>
      </c>
    </row>
    <row r="13" spans="1:5" x14ac:dyDescent="0.3">
      <c r="A13" s="14" t="s">
        <v>13</v>
      </c>
      <c r="B13" s="7" t="s">
        <v>12</v>
      </c>
      <c r="C13" s="15">
        <v>0.1</v>
      </c>
      <c r="D13" s="16">
        <v>0.1</v>
      </c>
      <c r="E13" s="16">
        <v>0.1</v>
      </c>
    </row>
    <row r="14" spans="1:5" x14ac:dyDescent="0.3">
      <c r="A14" s="6" t="s">
        <v>14</v>
      </c>
      <c r="B14" s="7" t="s">
        <v>12</v>
      </c>
      <c r="C14" s="12">
        <v>0.08</v>
      </c>
      <c r="D14" s="12">
        <v>0.08</v>
      </c>
      <c r="E14" s="12">
        <v>0.08</v>
      </c>
    </row>
    <row r="15" spans="1:5" x14ac:dyDescent="0.3">
      <c r="A15" s="6"/>
      <c r="B15" s="7"/>
      <c r="C15" s="12"/>
      <c r="D15" s="17"/>
      <c r="E15" s="17"/>
    </row>
    <row r="16" spans="1:5" x14ac:dyDescent="0.3">
      <c r="A16" s="18" t="s">
        <v>15</v>
      </c>
      <c r="B16" s="19" t="s">
        <v>6</v>
      </c>
      <c r="C16" s="20">
        <f>C8*(1+C13*EXP(-C14*(C10)))/(((1+C12)^C11-1)/(C12*(1+C12)^C11))*C11+C9</f>
        <v>2759.1084793343134</v>
      </c>
      <c r="D16" s="21">
        <f>D8*(1+D13*EXP(-D14*(D10)))/(((1+D12)^D11-1)/(D12*(1+D12)^D11))*D11+D9</f>
        <v>2648.7441401609412</v>
      </c>
      <c r="E16" s="21">
        <f>E8*(1+E13*EXP(-E14*(E10)))/(((1+E12)^E11-1)/(E12*(1+E12)^E11))*E11+E9</f>
        <v>2538.3798009875686</v>
      </c>
    </row>
    <row r="17" spans="1:5" x14ac:dyDescent="0.3">
      <c r="A17" s="6"/>
      <c r="B17" s="22"/>
      <c r="C17" s="23"/>
      <c r="D17" s="17"/>
      <c r="E17" s="17"/>
    </row>
    <row r="18" spans="1:5" x14ac:dyDescent="0.3">
      <c r="A18" s="18" t="s">
        <v>16</v>
      </c>
      <c r="B18" s="19" t="s">
        <v>17</v>
      </c>
      <c r="C18" s="20">
        <f>C16/(((1+C14)^C10-1)/(C14*(1+C14)^C10))</f>
        <v>225.5374130787356</v>
      </c>
      <c r="D18" s="21">
        <f>D16/(((1+D14)^D10-1)/(D14*(1+D14)^D10))</f>
        <v>216.51591655558619</v>
      </c>
      <c r="E18" s="21">
        <f>E16/(((1+E14)^E10-1)/(E14*(1+E14)^E10))</f>
        <v>207.49442003243678</v>
      </c>
    </row>
    <row r="19" spans="1:5" x14ac:dyDescent="0.3">
      <c r="A19" s="6" t="s">
        <v>18</v>
      </c>
      <c r="B19" s="7" t="s">
        <v>17</v>
      </c>
      <c r="C19" s="8">
        <v>30</v>
      </c>
      <c r="D19" s="9">
        <v>30</v>
      </c>
      <c r="E19" s="9">
        <v>30</v>
      </c>
    </row>
    <row r="20" spans="1:5" x14ac:dyDescent="0.3">
      <c r="A20" s="6" t="s">
        <v>19</v>
      </c>
      <c r="B20" s="7" t="s">
        <v>12</v>
      </c>
      <c r="C20" s="12">
        <v>0.43058198690414429</v>
      </c>
      <c r="D20" s="13">
        <v>0.43058198690414429</v>
      </c>
      <c r="E20" s="13">
        <v>0.43058198690414429</v>
      </c>
    </row>
    <row r="21" spans="1:5" x14ac:dyDescent="0.3">
      <c r="A21" s="6"/>
      <c r="B21" s="7"/>
      <c r="C21" s="23"/>
      <c r="D21" s="17"/>
      <c r="E21" s="17"/>
    </row>
    <row r="22" spans="1:5" x14ac:dyDescent="0.3">
      <c r="A22" s="18" t="s">
        <v>16</v>
      </c>
      <c r="B22" s="19" t="s">
        <v>20</v>
      </c>
      <c r="C22" s="20">
        <f>(C18+C19)/8760*1000/C20</f>
        <v>67.747696032996643</v>
      </c>
      <c r="D22" s="21">
        <f>(D18+D19)/8760*1000/D20</f>
        <v>65.355930393478545</v>
      </c>
      <c r="E22" s="21">
        <f>(E18+E19)/8760*1000/E20</f>
        <v>62.964164753960446</v>
      </c>
    </row>
    <row r="23" spans="1:5" x14ac:dyDescent="0.3">
      <c r="A23" s="6"/>
      <c r="B23" s="7"/>
      <c r="C23" s="23"/>
      <c r="D23" s="17"/>
      <c r="E23" s="17"/>
    </row>
    <row r="24" spans="1:5" x14ac:dyDescent="0.3">
      <c r="A24" s="18" t="s">
        <v>21</v>
      </c>
      <c r="B24" s="19" t="s">
        <v>22</v>
      </c>
      <c r="C24" s="20"/>
      <c r="D24" s="21"/>
      <c r="E24" s="21"/>
    </row>
    <row r="25" spans="1:5" x14ac:dyDescent="0.3">
      <c r="A25" s="6" t="s">
        <v>23</v>
      </c>
      <c r="B25" s="7" t="s">
        <v>24</v>
      </c>
      <c r="C25" s="24">
        <v>0</v>
      </c>
      <c r="D25" s="25">
        <v>0</v>
      </c>
      <c r="E25" s="26">
        <v>0</v>
      </c>
    </row>
    <row r="26" spans="1:5" x14ac:dyDescent="0.3">
      <c r="A26" s="18" t="s">
        <v>25</v>
      </c>
      <c r="B26" s="19" t="s">
        <v>26</v>
      </c>
      <c r="C26" s="20"/>
      <c r="D26" s="21"/>
      <c r="E26" s="21"/>
    </row>
    <row r="27" spans="1:5" x14ac:dyDescent="0.3">
      <c r="A27" s="6" t="s">
        <v>27</v>
      </c>
      <c r="B27" s="7" t="s">
        <v>12</v>
      </c>
      <c r="C27" s="12">
        <v>1</v>
      </c>
      <c r="D27" s="13">
        <v>1</v>
      </c>
      <c r="E27" s="13">
        <v>1</v>
      </c>
    </row>
    <row r="28" spans="1:5" x14ac:dyDescent="0.3">
      <c r="A28" s="27" t="s">
        <v>28</v>
      </c>
      <c r="B28" s="28" t="s">
        <v>29</v>
      </c>
      <c r="C28" s="29">
        <f t="shared" ref="C28:E28" si="0">C25/C27*0.086</f>
        <v>0</v>
      </c>
      <c r="D28" s="30">
        <f t="shared" si="0"/>
        <v>0</v>
      </c>
      <c r="E28" s="31">
        <f t="shared" si="0"/>
        <v>0</v>
      </c>
    </row>
    <row r="29" spans="1:5" x14ac:dyDescent="0.3">
      <c r="A29" s="18" t="s">
        <v>30</v>
      </c>
      <c r="B29" s="19" t="s">
        <v>20</v>
      </c>
      <c r="C29" s="20"/>
      <c r="D29" s="21"/>
      <c r="E29" s="21"/>
    </row>
    <row r="30" spans="1:5" x14ac:dyDescent="0.3">
      <c r="A30" s="6" t="s">
        <v>31</v>
      </c>
      <c r="B30" s="7" t="s">
        <v>20</v>
      </c>
      <c r="C30" s="24">
        <v>0.5</v>
      </c>
      <c r="D30" s="25">
        <v>0.5</v>
      </c>
      <c r="E30" s="25">
        <v>0.5</v>
      </c>
    </row>
    <row r="31" spans="1:5" x14ac:dyDescent="0.3">
      <c r="A31" s="6"/>
      <c r="B31" s="7"/>
      <c r="C31" s="32"/>
      <c r="D31" s="33"/>
      <c r="E31" s="33"/>
    </row>
    <row r="32" spans="1:5" x14ac:dyDescent="0.3">
      <c r="A32" s="18" t="s">
        <v>32</v>
      </c>
      <c r="B32" s="19" t="s">
        <v>20</v>
      </c>
      <c r="C32" s="34">
        <f>C29+C30</f>
        <v>0.5</v>
      </c>
      <c r="D32" s="35">
        <f>D29+D30</f>
        <v>0.5</v>
      </c>
      <c r="E32" s="35">
        <f>E29+E30</f>
        <v>0.5</v>
      </c>
    </row>
    <row r="33" spans="1:5" x14ac:dyDescent="0.3">
      <c r="A33" s="6"/>
      <c r="B33" s="7"/>
      <c r="C33" s="36"/>
      <c r="D33" s="37"/>
      <c r="E33" s="37"/>
    </row>
    <row r="34" spans="1:5" ht="15" thickBot="1" x14ac:dyDescent="0.35">
      <c r="A34" s="38" t="s">
        <v>33</v>
      </c>
      <c r="B34" s="39" t="s">
        <v>20</v>
      </c>
      <c r="C34" s="40">
        <f>C22+C32</f>
        <v>68.247696032996643</v>
      </c>
      <c r="D34" s="41">
        <f>D22+D32</f>
        <v>65.855930393478545</v>
      </c>
      <c r="E34" s="41">
        <f>E22+E32</f>
        <v>63.464164753960446</v>
      </c>
    </row>
  </sheetData>
  <mergeCells count="5">
    <mergeCell ref="A4:B4"/>
    <mergeCell ref="C4:E4"/>
    <mergeCell ref="A5:B5"/>
    <mergeCell ref="C6:E6"/>
    <mergeCell ref="C7:E7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harav</dc:creator>
  <cp:lastModifiedBy>Daniel Chu</cp:lastModifiedBy>
  <dcterms:created xsi:type="dcterms:W3CDTF">2018-11-28T23:58:44Z</dcterms:created>
  <dcterms:modified xsi:type="dcterms:W3CDTF">2019-03-09T21:45:02Z</dcterms:modified>
</cp:coreProperties>
</file>