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11b36f16d1a624/Desktop/"/>
    </mc:Choice>
  </mc:AlternateContent>
  <xr:revisionPtr revIDLastSave="18" documentId="8_{401E39EA-B2BB-415C-89A8-EDC656352093}" xr6:coauthVersionLast="40" xr6:coauthVersionMax="40" xr10:uidLastSave="{41A74EEE-716B-4B15-8B14-3970EBD5DCD3}"/>
  <bookViews>
    <workbookView minimized="1" xWindow="0" yWindow="0" windowWidth="19200" windowHeight="6770" activeTab="3" xr2:uid="{9D446F97-4C79-4395-A79E-509D4E87D2EC}"/>
  </bookViews>
  <sheets>
    <sheet name="Cost analysis 18-2-2025" sheetId="1" r:id="rId1"/>
    <sheet name="Cost analysis 19-2-2025" sheetId="4" r:id="rId2"/>
    <sheet name="Cost analysis 21-2-2025 " sheetId="6" r:id="rId3"/>
    <sheet name="TOTAL SALES" sheetId="2" r:id="rId4"/>
    <sheet name="Fruit Cost analysis" sheetId="8" r:id="rId5"/>
    <sheet name="Sheet3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8" l="1"/>
  <c r="C14" i="8"/>
  <c r="C7" i="8"/>
  <c r="C14" i="6"/>
  <c r="G8" i="6"/>
  <c r="G5" i="6"/>
  <c r="G6" i="6"/>
  <c r="I10" i="2"/>
  <c r="H9" i="2"/>
  <c r="C10" i="8"/>
  <c r="C8" i="8"/>
  <c r="H4" i="8"/>
  <c r="G4" i="8"/>
  <c r="C11" i="8" s="1"/>
  <c r="E16" i="7"/>
  <c r="C23" i="2"/>
  <c r="D20" i="2"/>
  <c r="K8" i="2"/>
  <c r="K7" i="2"/>
  <c r="J6" i="2"/>
  <c r="H7" i="2"/>
  <c r="J7" i="2" s="1"/>
  <c r="C9" i="7"/>
  <c r="C10" i="7"/>
  <c r="H3" i="7"/>
  <c r="G3" i="7"/>
  <c r="B12" i="7" s="1"/>
  <c r="D14" i="4"/>
  <c r="D17" i="2"/>
  <c r="H8" i="2" s="1"/>
  <c r="D18" i="2"/>
  <c r="C13" i="6"/>
  <c r="C11" i="6"/>
  <c r="C17" i="6" s="1"/>
  <c r="H4" i="6"/>
  <c r="G4" i="6"/>
  <c r="D16" i="2"/>
  <c r="D23" i="2" s="1"/>
  <c r="H6" i="2"/>
  <c r="D13" i="2"/>
  <c r="D14" i="2"/>
  <c r="D12" i="2"/>
  <c r="H10" i="2" l="1"/>
  <c r="C12" i="8"/>
  <c r="D11" i="8"/>
  <c r="J8" i="2"/>
  <c r="J10" i="2" s="1"/>
  <c r="D11" i="2"/>
  <c r="D10" i="2"/>
  <c r="D9" i="2"/>
  <c r="D8" i="2"/>
  <c r="D6" i="2"/>
  <c r="D5" i="2"/>
  <c r="D4" i="2"/>
  <c r="D3" i="2"/>
  <c r="C13" i="4"/>
  <c r="C11" i="4"/>
  <c r="C17" i="4" s="1"/>
  <c r="H4" i="4"/>
  <c r="G4" i="4"/>
  <c r="C14" i="4" s="1"/>
  <c r="G4" i="1"/>
  <c r="C15" i="6" l="1"/>
  <c r="C18" i="6" s="1"/>
  <c r="D14" i="6"/>
  <c r="C15" i="4"/>
  <c r="C18" i="4"/>
  <c r="H4" i="1"/>
  <c r="C13" i="1"/>
  <c r="C14" i="1"/>
  <c r="C11" i="1"/>
  <c r="D14" i="1" l="1"/>
  <c r="K6" i="2"/>
  <c r="K10" i="2" s="1"/>
  <c r="C17" i="1"/>
  <c r="C15" i="1"/>
  <c r="C18" i="1" l="1"/>
</calcChain>
</file>

<file path=xl/sharedStrings.xml><?xml version="1.0" encoding="utf-8"?>
<sst xmlns="http://schemas.openxmlformats.org/spreadsheetml/2006/main" count="111" uniqueCount="42">
  <si>
    <t>Ingredients cost</t>
  </si>
  <si>
    <t>Orders</t>
  </si>
  <si>
    <t>Date</t>
  </si>
  <si>
    <t>Ingredients</t>
  </si>
  <si>
    <t>Zobo leaf</t>
  </si>
  <si>
    <t>pineapple</t>
  </si>
  <si>
    <t>cucumber</t>
  </si>
  <si>
    <t>cloves</t>
  </si>
  <si>
    <t>Jolly jus</t>
  </si>
  <si>
    <t>Total</t>
  </si>
  <si>
    <t>Cinnamon</t>
  </si>
  <si>
    <t>Number of bottles produced</t>
  </si>
  <si>
    <t>Price per bottle</t>
  </si>
  <si>
    <t>Profit margin</t>
  </si>
  <si>
    <t xml:space="preserve">Bottle </t>
  </si>
  <si>
    <t>Cost of 1 bottle</t>
  </si>
  <si>
    <t>Profit of one bottle</t>
  </si>
  <si>
    <t>Cost for 9 Bottles</t>
  </si>
  <si>
    <t>sales for 9 bottles</t>
  </si>
  <si>
    <t>Cost per Bottles</t>
  </si>
  <si>
    <t>Total sale per bottles</t>
  </si>
  <si>
    <t>S/N</t>
  </si>
  <si>
    <t>2nd batch</t>
  </si>
  <si>
    <t>1st batch</t>
  </si>
  <si>
    <t>3rd Batch</t>
  </si>
  <si>
    <t>Free Sample</t>
  </si>
  <si>
    <t xml:space="preserve">2 ND BATCH </t>
  </si>
  <si>
    <t>3RD BATCH</t>
  </si>
  <si>
    <t>1 ST BATCH</t>
  </si>
  <si>
    <t>Ginger</t>
  </si>
  <si>
    <t xml:space="preserve">4 TH BATCH </t>
  </si>
  <si>
    <t>watermelon</t>
  </si>
  <si>
    <t>Carrot</t>
  </si>
  <si>
    <t>Sales</t>
  </si>
  <si>
    <t>Profit</t>
  </si>
  <si>
    <t>Capital</t>
  </si>
  <si>
    <t>Batch</t>
  </si>
  <si>
    <t>4th Batch</t>
  </si>
  <si>
    <t>Bottles</t>
  </si>
  <si>
    <t>TOTAL</t>
  </si>
  <si>
    <t>water melon</t>
  </si>
  <si>
    <t>beetroot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</si>
</sst>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70]* #,##0.00_-;\-[$₦-470]* #,##0.00_-;_-[$₦-470]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0" fillId="0" borderId="1" xfId="0" applyBorder="1"/>
    <xf numFmtId="164" fontId="0" fillId="0" borderId="1" xfId="0" applyNumberFormat="1" applyBorder="1"/>
    <xf numFmtId="22" fontId="0" fillId="0" borderId="1" xfId="0" applyNumberFormat="1" applyBorder="1"/>
    <xf numFmtId="0" fontId="3" fillId="0" borderId="0" xfId="0" applyFont="1"/>
    <xf numFmtId="164" fontId="3" fillId="0" borderId="1" xfId="0" applyNumberFormat="1" applyFont="1" applyBorder="1"/>
    <xf numFmtId="0" fontId="3" fillId="0" borderId="1" xfId="0" applyFont="1" applyBorder="1"/>
    <xf numFmtId="0" fontId="0" fillId="3" borderId="0" xfId="0" applyFill="1"/>
    <xf numFmtId="9" fontId="0" fillId="3" borderId="0" xfId="1" applyFont="1" applyFill="1"/>
    <xf numFmtId="22" fontId="0" fillId="0" borderId="2" xfId="0" applyNumberFormat="1" applyBorder="1"/>
    <xf numFmtId="0" fontId="2" fillId="4" borderId="1" xfId="0" applyFont="1" applyFill="1" applyBorder="1"/>
    <xf numFmtId="164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164" fontId="0" fillId="0" borderId="4" xfId="0" applyNumberFormat="1" applyBorder="1"/>
    <xf numFmtId="164" fontId="3" fillId="0" borderId="4" xfId="0" applyNumberFormat="1" applyFont="1" applyBorder="1"/>
    <xf numFmtId="164" fontId="4" fillId="0" borderId="4" xfId="0" applyNumberFormat="1" applyFont="1" applyBorder="1"/>
    <xf numFmtId="0" fontId="2" fillId="2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22" fontId="3" fillId="0" borderId="1" xfId="0" applyNumberFormat="1" applyFont="1" applyBorder="1"/>
    <xf numFmtId="164" fontId="0" fillId="6" borderId="5" xfId="0" applyNumberFormat="1" applyFill="1" applyBorder="1"/>
    <xf numFmtId="0" fontId="0" fillId="6" borderId="5" xfId="0" applyFill="1" applyBorder="1"/>
    <xf numFmtId="0" fontId="0" fillId="0" borderId="0" xfId="0" applyBorder="1"/>
    <xf numFmtId="0" fontId="0" fillId="5" borderId="1" xfId="0" applyFill="1" applyBorder="1"/>
    <xf numFmtId="0" fontId="0" fillId="0" borderId="6" xfId="0" applyBorder="1" applyAlignment="1"/>
    <xf numFmtId="164" fontId="0" fillId="0" borderId="7" xfId="0" applyNumberFormat="1" applyFill="1" applyBorder="1"/>
    <xf numFmtId="164" fontId="2" fillId="7" borderId="1" xfId="0" applyNumberFormat="1" applyFont="1" applyFill="1" applyBorder="1"/>
    <xf numFmtId="0" fontId="2" fillId="7" borderId="1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5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3" fontId="0" fillId="4" borderId="0" xfId="0" applyNumberFormat="1" applyFill="1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34EA-367F-4465-9237-2E2F2C241B90}">
  <dimension ref="B3:H18"/>
  <sheetViews>
    <sheetView topLeftCell="A2" workbookViewId="0">
      <selection activeCell="C5" sqref="C5"/>
    </sheetView>
  </sheetViews>
  <sheetFormatPr defaultRowHeight="15.5" x14ac:dyDescent="0.35"/>
  <cols>
    <col min="2" max="2" width="16.4140625" bestFit="1" customWidth="1"/>
    <col min="3" max="3" width="13.83203125" bestFit="1" customWidth="1"/>
    <col min="4" max="4" width="24.33203125" bestFit="1" customWidth="1"/>
    <col min="5" max="5" width="13.4140625" bestFit="1" customWidth="1"/>
    <col min="7" max="7" width="10.25" bestFit="1" customWidth="1"/>
    <col min="8" max="8" width="14.25" bestFit="1" customWidth="1"/>
  </cols>
  <sheetData>
    <row r="3" spans="2:8" x14ac:dyDescent="0.35">
      <c r="B3" s="2" t="s">
        <v>3</v>
      </c>
      <c r="C3" s="2" t="s">
        <v>0</v>
      </c>
      <c r="D3" s="2" t="s">
        <v>11</v>
      </c>
      <c r="E3" s="2" t="s">
        <v>12</v>
      </c>
      <c r="F3" s="2" t="s">
        <v>1</v>
      </c>
      <c r="G3" s="2" t="s">
        <v>9</v>
      </c>
      <c r="H3" s="2" t="s">
        <v>2</v>
      </c>
    </row>
    <row r="4" spans="2:8" x14ac:dyDescent="0.35">
      <c r="B4" s="3" t="s">
        <v>4</v>
      </c>
      <c r="C4" s="4">
        <v>1000</v>
      </c>
      <c r="D4" s="42">
        <v>9</v>
      </c>
      <c r="E4" s="4">
        <v>750</v>
      </c>
      <c r="F4" s="3">
        <v>9</v>
      </c>
      <c r="G4" s="4">
        <f>E4*F4</f>
        <v>6750</v>
      </c>
      <c r="H4" s="5">
        <f ca="1">TODAY()</f>
        <v>45715</v>
      </c>
    </row>
    <row r="5" spans="2:8" x14ac:dyDescent="0.35">
      <c r="B5" s="3" t="s">
        <v>5</v>
      </c>
      <c r="C5" s="4">
        <v>1500</v>
      </c>
      <c r="D5" s="42"/>
      <c r="E5" s="4"/>
      <c r="F5" s="3"/>
      <c r="G5" s="4"/>
      <c r="H5" s="3"/>
    </row>
    <row r="6" spans="2:8" x14ac:dyDescent="0.35">
      <c r="B6" s="3" t="s">
        <v>6</v>
      </c>
      <c r="C6" s="4">
        <v>300</v>
      </c>
      <c r="D6" s="42"/>
      <c r="E6" s="4"/>
      <c r="F6" s="3"/>
      <c r="G6" s="4"/>
      <c r="H6" s="3"/>
    </row>
    <row r="7" spans="2:8" x14ac:dyDescent="0.35">
      <c r="B7" s="3" t="s">
        <v>7</v>
      </c>
      <c r="C7" s="4">
        <v>200</v>
      </c>
      <c r="D7" s="42"/>
      <c r="E7" s="4"/>
      <c r="F7" s="3"/>
      <c r="G7" s="4"/>
      <c r="H7" s="3"/>
    </row>
    <row r="8" spans="2:8" x14ac:dyDescent="0.35">
      <c r="B8" s="3" t="s">
        <v>8</v>
      </c>
      <c r="C8" s="4">
        <v>400</v>
      </c>
      <c r="D8" s="42"/>
      <c r="E8" s="4"/>
      <c r="F8" s="3"/>
      <c r="G8" s="4"/>
      <c r="H8" s="3"/>
    </row>
    <row r="9" spans="2:8" x14ac:dyDescent="0.35">
      <c r="B9" s="3" t="s">
        <v>10</v>
      </c>
      <c r="C9" s="4">
        <v>166</v>
      </c>
      <c r="D9" s="42"/>
      <c r="E9" s="4"/>
      <c r="F9" s="3"/>
      <c r="G9" s="4"/>
      <c r="H9" s="3"/>
    </row>
    <row r="10" spans="2:8" x14ac:dyDescent="0.35">
      <c r="B10" s="3" t="s">
        <v>14</v>
      </c>
      <c r="C10" s="4">
        <v>1800</v>
      </c>
      <c r="D10" s="42"/>
      <c r="E10" s="3"/>
      <c r="F10" s="3"/>
      <c r="G10" s="4"/>
      <c r="H10" s="3"/>
    </row>
    <row r="11" spans="2:8" x14ac:dyDescent="0.35">
      <c r="B11" s="3" t="s">
        <v>9</v>
      </c>
      <c r="C11" s="4">
        <f>SUM(C4:C10)</f>
        <v>5366</v>
      </c>
      <c r="D11" s="42"/>
      <c r="E11" s="3"/>
      <c r="F11" s="3"/>
      <c r="G11" s="4"/>
      <c r="H11" s="3"/>
    </row>
    <row r="12" spans="2:8" x14ac:dyDescent="0.35">
      <c r="G12" s="1"/>
    </row>
    <row r="13" spans="2:8" x14ac:dyDescent="0.35">
      <c r="B13" t="s">
        <v>17</v>
      </c>
      <c r="C13" s="1">
        <f>SUM(C4:C10)</f>
        <v>5366</v>
      </c>
      <c r="D13" s="1"/>
    </row>
    <row r="14" spans="2:8" x14ac:dyDescent="0.35">
      <c r="B14" t="s">
        <v>18</v>
      </c>
      <c r="C14" s="1">
        <f>SUM(G4:G9)</f>
        <v>6750</v>
      </c>
      <c r="D14" s="1">
        <f>C14-C13</f>
        <v>1384</v>
      </c>
    </row>
    <row r="15" spans="2:8" x14ac:dyDescent="0.35">
      <c r="B15" s="9" t="s">
        <v>13</v>
      </c>
      <c r="C15" s="10">
        <f>(C14-C13)/(C13)</f>
        <v>0.25792023853894896</v>
      </c>
    </row>
    <row r="17" spans="2:5" x14ac:dyDescent="0.35">
      <c r="B17" t="s">
        <v>15</v>
      </c>
      <c r="C17" s="1">
        <f>C11/12</f>
        <v>447.16666666666669</v>
      </c>
      <c r="D17" s="1"/>
      <c r="E17" s="1"/>
    </row>
    <row r="18" spans="2:5" x14ac:dyDescent="0.35">
      <c r="B18" t="s">
        <v>16</v>
      </c>
      <c r="C18" s="1">
        <f>C17*C15</f>
        <v>115.33333333333336</v>
      </c>
    </row>
  </sheetData>
  <mergeCells count="1">
    <mergeCell ref="D4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8342-785D-4EAF-A284-E3C72572DCF4}">
  <dimension ref="B3:H18"/>
  <sheetViews>
    <sheetView topLeftCell="A2" workbookViewId="0">
      <selection activeCell="D15" sqref="D15"/>
    </sheetView>
  </sheetViews>
  <sheetFormatPr defaultRowHeight="15.5" x14ac:dyDescent="0.35"/>
  <cols>
    <col min="2" max="2" width="18.1640625" bestFit="1" customWidth="1"/>
    <col min="3" max="3" width="13.83203125" bestFit="1" customWidth="1"/>
    <col min="4" max="4" width="24.33203125" bestFit="1" customWidth="1"/>
    <col min="5" max="5" width="13.4140625" bestFit="1" customWidth="1"/>
    <col min="7" max="7" width="11.25" bestFit="1" customWidth="1"/>
    <col min="8" max="8" width="14.25" bestFit="1" customWidth="1"/>
  </cols>
  <sheetData>
    <row r="3" spans="2:8" x14ac:dyDescent="0.35">
      <c r="B3" s="2" t="s">
        <v>3</v>
      </c>
      <c r="C3" s="2" t="s">
        <v>0</v>
      </c>
      <c r="D3" s="2" t="s">
        <v>11</v>
      </c>
      <c r="E3" s="2" t="s">
        <v>12</v>
      </c>
      <c r="F3" s="2" t="s">
        <v>1</v>
      </c>
      <c r="G3" s="2" t="s">
        <v>9</v>
      </c>
      <c r="H3" s="2" t="s">
        <v>2</v>
      </c>
    </row>
    <row r="4" spans="2:8" x14ac:dyDescent="0.35">
      <c r="B4" s="3" t="s">
        <v>4</v>
      </c>
      <c r="C4" s="4">
        <v>1500</v>
      </c>
      <c r="D4" s="42">
        <v>14</v>
      </c>
      <c r="E4" s="4">
        <v>750</v>
      </c>
      <c r="F4" s="3">
        <v>14</v>
      </c>
      <c r="G4" s="4">
        <f>E4*F4</f>
        <v>10500</v>
      </c>
      <c r="H4" s="5">
        <f ca="1">TODAY()</f>
        <v>45715</v>
      </c>
    </row>
    <row r="5" spans="2:8" x14ac:dyDescent="0.35">
      <c r="B5" s="3" t="s">
        <v>5</v>
      </c>
      <c r="C5" s="4">
        <v>1500</v>
      </c>
      <c r="D5" s="42"/>
      <c r="E5" s="4"/>
      <c r="F5" s="3"/>
      <c r="G5" s="4"/>
      <c r="H5" s="3"/>
    </row>
    <row r="6" spans="2:8" x14ac:dyDescent="0.35">
      <c r="B6" s="3" t="s">
        <v>6</v>
      </c>
      <c r="C6" s="4">
        <v>600</v>
      </c>
      <c r="D6" s="42"/>
      <c r="E6" s="4"/>
      <c r="F6" s="3"/>
      <c r="G6" s="4"/>
      <c r="H6" s="3"/>
    </row>
    <row r="7" spans="2:8" x14ac:dyDescent="0.35">
      <c r="B7" s="3" t="s">
        <v>7</v>
      </c>
      <c r="C7" s="4">
        <v>400</v>
      </c>
      <c r="D7" s="42"/>
      <c r="E7" s="4"/>
      <c r="F7" s="3"/>
      <c r="G7" s="4"/>
      <c r="H7" s="3"/>
    </row>
    <row r="8" spans="2:8" x14ac:dyDescent="0.35">
      <c r="B8" s="3" t="s">
        <v>8</v>
      </c>
      <c r="C8" s="4">
        <v>200</v>
      </c>
      <c r="D8" s="42"/>
      <c r="E8" s="4"/>
      <c r="F8" s="3"/>
      <c r="G8" s="4"/>
      <c r="H8" s="3"/>
    </row>
    <row r="9" spans="2:8" x14ac:dyDescent="0.35">
      <c r="B9" s="3" t="s">
        <v>10</v>
      </c>
      <c r="C9" s="4">
        <v>166</v>
      </c>
      <c r="D9" s="42"/>
      <c r="E9" s="4"/>
      <c r="F9" s="3"/>
      <c r="G9" s="4"/>
      <c r="H9" s="3"/>
    </row>
    <row r="10" spans="2:8" x14ac:dyDescent="0.35">
      <c r="B10" s="3" t="s">
        <v>14</v>
      </c>
      <c r="C10" s="4">
        <v>1800</v>
      </c>
      <c r="D10" s="42"/>
      <c r="E10" s="3"/>
      <c r="F10" s="3"/>
      <c r="G10" s="4"/>
      <c r="H10" s="3"/>
    </row>
    <row r="11" spans="2:8" x14ac:dyDescent="0.35">
      <c r="B11" s="3" t="s">
        <v>9</v>
      </c>
      <c r="C11" s="4">
        <f>SUM(C4:C10)</f>
        <v>6166</v>
      </c>
      <c r="D11" s="42"/>
      <c r="E11" s="3"/>
      <c r="F11" s="3"/>
      <c r="G11" s="4"/>
      <c r="H11" s="3"/>
    </row>
    <row r="12" spans="2:8" x14ac:dyDescent="0.35">
      <c r="G12" s="1"/>
    </row>
    <row r="13" spans="2:8" x14ac:dyDescent="0.35">
      <c r="B13" t="s">
        <v>19</v>
      </c>
      <c r="C13" s="1">
        <f>SUM(C4:C10)</f>
        <v>6166</v>
      </c>
      <c r="D13" s="1"/>
      <c r="E13" s="1"/>
    </row>
    <row r="14" spans="2:8" x14ac:dyDescent="0.35">
      <c r="B14" t="s">
        <v>20</v>
      </c>
      <c r="C14" s="1">
        <f>SUM(G4:G9)</f>
        <v>10500</v>
      </c>
      <c r="D14" s="1">
        <f>C14-C13</f>
        <v>4334</v>
      </c>
      <c r="E14" s="1"/>
    </row>
    <row r="15" spans="2:8" x14ac:dyDescent="0.35">
      <c r="B15" s="9" t="s">
        <v>13</v>
      </c>
      <c r="C15" s="10">
        <f>(C14-C13)/(C13)</f>
        <v>0.70288679857281866</v>
      </c>
      <c r="D15" s="1"/>
      <c r="E15" s="1"/>
    </row>
    <row r="17" spans="2:5" x14ac:dyDescent="0.35">
      <c r="B17" t="s">
        <v>15</v>
      </c>
      <c r="C17" s="1">
        <f>C11/12</f>
        <v>513.83333333333337</v>
      </c>
      <c r="D17" s="1"/>
      <c r="E17" s="1"/>
    </row>
    <row r="18" spans="2:5" x14ac:dyDescent="0.35">
      <c r="B18" t="s">
        <v>16</v>
      </c>
      <c r="C18" s="1">
        <f>C17*C15</f>
        <v>361.16666666666669</v>
      </c>
    </row>
  </sheetData>
  <mergeCells count="1">
    <mergeCell ref="D4:D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464F-C41C-4F5A-A78A-7C6004BF5D15}">
  <dimension ref="B3:H18"/>
  <sheetViews>
    <sheetView topLeftCell="A2" workbookViewId="0">
      <selection activeCell="C15" sqref="C15"/>
    </sheetView>
  </sheetViews>
  <sheetFormatPr defaultRowHeight="15.5" x14ac:dyDescent="0.35"/>
  <cols>
    <col min="2" max="2" width="18.1640625" bestFit="1" customWidth="1"/>
    <col min="3" max="3" width="13.83203125" bestFit="1" customWidth="1"/>
    <col min="4" max="4" width="24.33203125" bestFit="1" customWidth="1"/>
    <col min="5" max="5" width="13.4140625" bestFit="1" customWidth="1"/>
    <col min="7" max="7" width="11.25" bestFit="1" customWidth="1"/>
    <col min="8" max="8" width="14.25" bestFit="1" customWidth="1"/>
  </cols>
  <sheetData>
    <row r="3" spans="2:8" x14ac:dyDescent="0.35">
      <c r="B3" s="2" t="s">
        <v>3</v>
      </c>
      <c r="C3" s="2" t="s">
        <v>0</v>
      </c>
      <c r="D3" s="2" t="s">
        <v>11</v>
      </c>
      <c r="E3" s="2" t="s">
        <v>12</v>
      </c>
      <c r="F3" s="2" t="s">
        <v>1</v>
      </c>
      <c r="G3" s="2" t="s">
        <v>9</v>
      </c>
      <c r="H3" s="2" t="s">
        <v>2</v>
      </c>
    </row>
    <row r="4" spans="2:8" x14ac:dyDescent="0.35">
      <c r="B4" s="3" t="s">
        <v>4</v>
      </c>
      <c r="C4" s="4">
        <v>1500</v>
      </c>
      <c r="D4" s="42">
        <v>15</v>
      </c>
      <c r="E4" s="4">
        <v>700</v>
      </c>
      <c r="F4" s="3">
        <v>10</v>
      </c>
      <c r="G4" s="4">
        <f>E4*F4</f>
        <v>7000</v>
      </c>
      <c r="H4" s="5">
        <f ca="1">TODAY()</f>
        <v>45715</v>
      </c>
    </row>
    <row r="5" spans="2:8" x14ac:dyDescent="0.35">
      <c r="B5" s="3" t="s">
        <v>5</v>
      </c>
      <c r="C5" s="4">
        <v>1100</v>
      </c>
      <c r="D5" s="42"/>
      <c r="E5" s="4">
        <v>750</v>
      </c>
      <c r="F5" s="3">
        <v>4</v>
      </c>
      <c r="G5" s="4">
        <f t="shared" ref="G5:G6" si="0">E5*F5</f>
        <v>3000</v>
      </c>
      <c r="H5" s="3"/>
    </row>
    <row r="6" spans="2:8" x14ac:dyDescent="0.35">
      <c r="B6" s="3" t="s">
        <v>6</v>
      </c>
      <c r="C6" s="4">
        <v>400</v>
      </c>
      <c r="D6" s="42"/>
      <c r="E6" s="4">
        <v>750</v>
      </c>
      <c r="F6" s="3">
        <v>1</v>
      </c>
      <c r="G6" s="4">
        <f t="shared" si="0"/>
        <v>750</v>
      </c>
      <c r="H6" s="3"/>
    </row>
    <row r="7" spans="2:8" x14ac:dyDescent="0.35">
      <c r="B7" s="3" t="s">
        <v>7</v>
      </c>
      <c r="C7" s="4">
        <v>400</v>
      </c>
      <c r="D7" s="42"/>
      <c r="E7" s="4"/>
      <c r="F7" s="3"/>
      <c r="G7" s="4"/>
      <c r="H7" s="3"/>
    </row>
    <row r="8" spans="2:8" x14ac:dyDescent="0.35">
      <c r="B8" s="3" t="s">
        <v>8</v>
      </c>
      <c r="C8" s="4">
        <v>400</v>
      </c>
      <c r="D8" s="42"/>
      <c r="E8" s="4"/>
      <c r="F8" s="3"/>
      <c r="G8" s="4">
        <f>SUM(G4:G6)</f>
        <v>10750</v>
      </c>
      <c r="H8" s="3"/>
    </row>
    <row r="9" spans="2:8" x14ac:dyDescent="0.35">
      <c r="B9" s="3" t="s">
        <v>29</v>
      </c>
      <c r="C9" s="4">
        <v>200</v>
      </c>
      <c r="D9" s="42"/>
      <c r="E9" s="4"/>
      <c r="F9" s="3"/>
      <c r="G9" s="4"/>
      <c r="H9" s="3"/>
    </row>
    <row r="10" spans="2:8" x14ac:dyDescent="0.35">
      <c r="B10" s="3" t="s">
        <v>14</v>
      </c>
      <c r="C10" s="4">
        <v>2000</v>
      </c>
      <c r="D10" s="42"/>
      <c r="E10" s="3"/>
      <c r="F10" s="3"/>
      <c r="G10" s="4"/>
      <c r="H10" s="3"/>
    </row>
    <row r="11" spans="2:8" x14ac:dyDescent="0.35">
      <c r="B11" s="3" t="s">
        <v>9</v>
      </c>
      <c r="C11" s="4">
        <f>SUM(C4:C10)</f>
        <v>6000</v>
      </c>
      <c r="D11" s="42"/>
      <c r="E11" s="3"/>
      <c r="F11" s="3"/>
      <c r="G11" s="4"/>
      <c r="H11" s="3"/>
    </row>
    <row r="12" spans="2:8" x14ac:dyDescent="0.35">
      <c r="G12" s="1"/>
    </row>
    <row r="13" spans="2:8" x14ac:dyDescent="0.35">
      <c r="B13" t="s">
        <v>19</v>
      </c>
      <c r="C13" s="1">
        <f>SUM(C4:C10)</f>
        <v>6000</v>
      </c>
      <c r="D13" s="1"/>
      <c r="E13" s="1"/>
    </row>
    <row r="14" spans="2:8" x14ac:dyDescent="0.35">
      <c r="B14" t="s">
        <v>20</v>
      </c>
      <c r="C14" s="1">
        <f>G8</f>
        <v>10750</v>
      </c>
      <c r="D14" s="1">
        <f>C14-C13</f>
        <v>4750</v>
      </c>
      <c r="E14" s="1"/>
    </row>
    <row r="15" spans="2:8" x14ac:dyDescent="0.35">
      <c r="B15" s="9" t="s">
        <v>13</v>
      </c>
      <c r="C15" s="10">
        <f>(C14-C13)/(C13)</f>
        <v>0.79166666666666663</v>
      </c>
      <c r="D15" s="1"/>
      <c r="E15" s="1"/>
    </row>
    <row r="17" spans="2:5" x14ac:dyDescent="0.35">
      <c r="B17" t="s">
        <v>15</v>
      </c>
      <c r="C17" s="1">
        <f>C11/12</f>
        <v>500</v>
      </c>
      <c r="D17" s="1"/>
      <c r="E17" s="1"/>
    </row>
    <row r="18" spans="2:5" x14ac:dyDescent="0.35">
      <c r="B18" t="s">
        <v>16</v>
      </c>
      <c r="C18" s="1">
        <f>C17*C15</f>
        <v>395.83333333333331</v>
      </c>
    </row>
  </sheetData>
  <mergeCells count="1">
    <mergeCell ref="D4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928-FA8D-4109-A684-427F3A2B9CA4}">
  <dimension ref="A1:K30"/>
  <sheetViews>
    <sheetView tabSelected="1" topLeftCell="A3" workbookViewId="0">
      <selection activeCell="J11" sqref="J11"/>
    </sheetView>
  </sheetViews>
  <sheetFormatPr defaultRowHeight="15.5" x14ac:dyDescent="0.35"/>
  <cols>
    <col min="1" max="1" width="4" customWidth="1"/>
    <col min="2" max="2" width="13.6640625" bestFit="1" customWidth="1"/>
    <col min="3" max="3" width="7.9140625" bestFit="1" customWidth="1"/>
    <col min="4" max="4" width="11.25" bestFit="1" customWidth="1"/>
    <col min="5" max="5" width="13.25" bestFit="1" customWidth="1"/>
    <col min="6" max="7" width="11.25" bestFit="1" customWidth="1"/>
    <col min="8" max="8" width="11.25" style="20" bestFit="1" customWidth="1"/>
    <col min="10" max="11" width="11.25" bestFit="1" customWidth="1"/>
  </cols>
  <sheetData>
    <row r="1" spans="1:11" x14ac:dyDescent="0.35">
      <c r="A1" s="24" t="s">
        <v>21</v>
      </c>
      <c r="B1" s="24" t="s">
        <v>12</v>
      </c>
      <c r="C1" s="24" t="s">
        <v>1</v>
      </c>
      <c r="D1" s="24" t="s">
        <v>9</v>
      </c>
      <c r="E1" s="24" t="s">
        <v>2</v>
      </c>
    </row>
    <row r="2" spans="1:11" x14ac:dyDescent="0.35">
      <c r="A2" s="12"/>
      <c r="B2" s="46" t="s">
        <v>28</v>
      </c>
      <c r="C2" s="46"/>
      <c r="D2" s="46"/>
      <c r="E2" s="46"/>
    </row>
    <row r="3" spans="1:11" x14ac:dyDescent="0.35">
      <c r="A3" s="3">
        <v>1</v>
      </c>
      <c r="B3" s="21">
        <v>750</v>
      </c>
      <c r="C3" s="3">
        <v>4</v>
      </c>
      <c r="D3" s="4">
        <f>B3*C3</f>
        <v>3000</v>
      </c>
      <c r="E3" s="11">
        <v>45706</v>
      </c>
      <c r="G3" s="30"/>
      <c r="H3" s="41"/>
      <c r="I3" s="30"/>
      <c r="J3" s="30"/>
    </row>
    <row r="4" spans="1:11" x14ac:dyDescent="0.35">
      <c r="A4" s="3">
        <v>2</v>
      </c>
      <c r="B4" s="21">
        <v>700</v>
      </c>
      <c r="C4" s="3">
        <v>3</v>
      </c>
      <c r="D4" s="4">
        <f t="shared" ref="D4:D14" si="0">B4*C4</f>
        <v>2100</v>
      </c>
      <c r="E4" s="5">
        <v>45706</v>
      </c>
      <c r="G4" s="38"/>
      <c r="H4" s="39"/>
      <c r="I4" s="40"/>
      <c r="J4" s="30"/>
    </row>
    <row r="5" spans="1:11" x14ac:dyDescent="0.35">
      <c r="A5" s="3">
        <v>3</v>
      </c>
      <c r="B5" s="21">
        <v>750</v>
      </c>
      <c r="C5" s="3">
        <v>1</v>
      </c>
      <c r="D5" s="4">
        <f t="shared" si="0"/>
        <v>750</v>
      </c>
      <c r="E5" s="5">
        <v>45706</v>
      </c>
      <c r="F5" s="1"/>
      <c r="G5" s="36" t="s">
        <v>36</v>
      </c>
      <c r="H5" s="37" t="s">
        <v>33</v>
      </c>
      <c r="I5" s="36" t="s">
        <v>38</v>
      </c>
      <c r="J5" s="36" t="s">
        <v>34</v>
      </c>
      <c r="K5" s="31" t="s">
        <v>35</v>
      </c>
    </row>
    <row r="6" spans="1:11" x14ac:dyDescent="0.35">
      <c r="A6" s="3">
        <v>4</v>
      </c>
      <c r="B6" s="21">
        <v>700</v>
      </c>
      <c r="C6" s="3">
        <v>2</v>
      </c>
      <c r="D6" s="4">
        <f t="shared" si="0"/>
        <v>1400</v>
      </c>
      <c r="E6" s="5">
        <v>45707</v>
      </c>
      <c r="F6" s="1"/>
      <c r="G6" s="14" t="s">
        <v>23</v>
      </c>
      <c r="H6" s="15">
        <f>SUM(D3:D6)</f>
        <v>7250</v>
      </c>
      <c r="I6" s="18">
        <v>10</v>
      </c>
      <c r="J6" s="4">
        <f>H6-6166</f>
        <v>1084</v>
      </c>
      <c r="K6" s="4">
        <f>'Cost analysis 18-2-2025'!C13</f>
        <v>5366</v>
      </c>
    </row>
    <row r="7" spans="1:11" x14ac:dyDescent="0.35">
      <c r="A7" s="3"/>
      <c r="B7" s="43" t="s">
        <v>26</v>
      </c>
      <c r="C7" s="43"/>
      <c r="D7" s="43"/>
      <c r="E7" s="44"/>
      <c r="F7" s="1"/>
      <c r="G7" s="16" t="s">
        <v>22</v>
      </c>
      <c r="H7" s="15">
        <f>SUM(D8:D14)</f>
        <v>10700</v>
      </c>
      <c r="I7" s="19">
        <v>14</v>
      </c>
      <c r="J7" s="4">
        <f>H7-6000</f>
        <v>4700</v>
      </c>
      <c r="K7" s="4">
        <f>'Cost analysis 19-2-2025'!C13</f>
        <v>6166</v>
      </c>
    </row>
    <row r="8" spans="1:11" x14ac:dyDescent="0.35">
      <c r="A8" s="3">
        <v>5</v>
      </c>
      <c r="B8" s="21">
        <v>750</v>
      </c>
      <c r="C8" s="3">
        <v>4</v>
      </c>
      <c r="D8" s="4">
        <f t="shared" si="0"/>
        <v>3000</v>
      </c>
      <c r="E8" s="5">
        <v>45707</v>
      </c>
      <c r="G8" s="13" t="s">
        <v>24</v>
      </c>
      <c r="H8" s="15">
        <f>SUM(D16:D18)</f>
        <v>10750</v>
      </c>
      <c r="I8" s="17">
        <v>15</v>
      </c>
      <c r="J8" s="4">
        <f>H8-6000</f>
        <v>4750</v>
      </c>
      <c r="K8" s="4">
        <f>'Cost analysis 21-2-2025 '!C13</f>
        <v>6000</v>
      </c>
    </row>
    <row r="9" spans="1:11" s="6" customFormat="1" x14ac:dyDescent="0.35">
      <c r="A9" s="3">
        <v>6</v>
      </c>
      <c r="B9" s="22">
        <v>750</v>
      </c>
      <c r="C9" s="8">
        <v>1</v>
      </c>
      <c r="D9" s="7">
        <f t="shared" si="0"/>
        <v>750</v>
      </c>
      <c r="E9" s="8" t="s">
        <v>25</v>
      </c>
      <c r="G9" s="13" t="s">
        <v>37</v>
      </c>
      <c r="H9" s="4">
        <f>SUM(D20)</f>
        <v>0</v>
      </c>
      <c r="I9" s="19"/>
      <c r="J9" s="7"/>
      <c r="K9" s="7"/>
    </row>
    <row r="10" spans="1:11" x14ac:dyDescent="0.35">
      <c r="A10" s="3">
        <v>7</v>
      </c>
      <c r="B10" s="23">
        <v>750</v>
      </c>
      <c r="C10" s="3">
        <v>3</v>
      </c>
      <c r="D10" s="4">
        <f t="shared" si="0"/>
        <v>2250</v>
      </c>
      <c r="E10" s="5">
        <v>45707</v>
      </c>
      <c r="G10" s="34" t="s">
        <v>39</v>
      </c>
      <c r="H10" s="34">
        <f t="shared" ref="H10" si="1">SUM(H6:H9)</f>
        <v>28700</v>
      </c>
      <c r="I10" s="35">
        <f>SUM(I6:I9)</f>
        <v>39</v>
      </c>
      <c r="J10" s="34">
        <f>SUM(J6:J9)</f>
        <v>10534</v>
      </c>
      <c r="K10" s="34">
        <f>SUM(K6:K9)</f>
        <v>17532</v>
      </c>
    </row>
    <row r="11" spans="1:11" x14ac:dyDescent="0.35">
      <c r="A11" s="3">
        <v>8</v>
      </c>
      <c r="B11" s="21">
        <v>800</v>
      </c>
      <c r="C11" s="3">
        <v>1</v>
      </c>
      <c r="D11" s="4">
        <f t="shared" si="0"/>
        <v>800</v>
      </c>
      <c r="E11" s="5">
        <v>45707</v>
      </c>
    </row>
    <row r="12" spans="1:11" x14ac:dyDescent="0.35">
      <c r="A12" s="3">
        <v>9</v>
      </c>
      <c r="B12" s="21">
        <v>750</v>
      </c>
      <c r="C12" s="3">
        <v>2</v>
      </c>
      <c r="D12" s="4">
        <f t="shared" si="0"/>
        <v>1500</v>
      </c>
      <c r="E12" s="5">
        <v>45707</v>
      </c>
    </row>
    <row r="13" spans="1:11" x14ac:dyDescent="0.35">
      <c r="A13" s="3">
        <v>10</v>
      </c>
      <c r="B13" s="21">
        <v>700</v>
      </c>
      <c r="C13" s="3">
        <v>2</v>
      </c>
      <c r="D13" s="4">
        <f t="shared" si="0"/>
        <v>1400</v>
      </c>
      <c r="E13" s="5">
        <v>45707</v>
      </c>
      <c r="G13" s="1"/>
    </row>
    <row r="14" spans="1:11" x14ac:dyDescent="0.35">
      <c r="A14" s="3">
        <v>11</v>
      </c>
      <c r="B14" s="21">
        <v>1000</v>
      </c>
      <c r="C14" s="3">
        <v>1</v>
      </c>
      <c r="D14" s="4">
        <f t="shared" si="0"/>
        <v>1000</v>
      </c>
      <c r="E14" s="5">
        <v>45707</v>
      </c>
    </row>
    <row r="15" spans="1:11" x14ac:dyDescent="0.35">
      <c r="A15" s="3"/>
      <c r="B15" s="45" t="s">
        <v>27</v>
      </c>
      <c r="C15" s="45"/>
      <c r="D15" s="45"/>
      <c r="E15" s="45"/>
    </row>
    <row r="16" spans="1:11" x14ac:dyDescent="0.35">
      <c r="A16" s="3">
        <v>12</v>
      </c>
      <c r="B16" s="25">
        <v>700</v>
      </c>
      <c r="C16" s="26">
        <v>10</v>
      </c>
      <c r="D16" s="25">
        <f t="shared" ref="D16:D18" si="2">B16*C16</f>
        <v>7000</v>
      </c>
      <c r="E16" s="5">
        <v>45710</v>
      </c>
    </row>
    <row r="17" spans="1:7" x14ac:dyDescent="0.35">
      <c r="A17" s="3">
        <v>13</v>
      </c>
      <c r="B17" s="7">
        <v>750</v>
      </c>
      <c r="C17" s="8">
        <v>1</v>
      </c>
      <c r="D17" s="7">
        <f t="shared" ref="D17" si="3">B17*C17</f>
        <v>750</v>
      </c>
      <c r="E17" s="27" t="s">
        <v>25</v>
      </c>
    </row>
    <row r="18" spans="1:7" x14ac:dyDescent="0.35">
      <c r="A18" s="3">
        <v>14</v>
      </c>
      <c r="B18" s="25">
        <v>750</v>
      </c>
      <c r="C18" s="26">
        <v>4</v>
      </c>
      <c r="D18" s="25">
        <f t="shared" si="2"/>
        <v>3000</v>
      </c>
      <c r="E18" s="5">
        <v>45709</v>
      </c>
    </row>
    <row r="19" spans="1:7" x14ac:dyDescent="0.35">
      <c r="A19" s="32"/>
      <c r="B19" s="47" t="s">
        <v>30</v>
      </c>
      <c r="C19" s="47"/>
      <c r="D19" s="47"/>
      <c r="E19" s="48"/>
    </row>
    <row r="20" spans="1:7" x14ac:dyDescent="0.35">
      <c r="A20" s="3">
        <v>15</v>
      </c>
      <c r="B20" s="25">
        <v>750</v>
      </c>
      <c r="C20" s="26">
        <v>0</v>
      </c>
      <c r="D20" s="25">
        <f t="shared" ref="D20" si="4">B20*C20</f>
        <v>0</v>
      </c>
      <c r="E20" s="5">
        <v>45709</v>
      </c>
    </row>
    <row r="21" spans="1:7" x14ac:dyDescent="0.35">
      <c r="A21" s="17"/>
      <c r="B21" s="17"/>
      <c r="C21" s="17"/>
      <c r="D21" s="17"/>
      <c r="E21" s="17"/>
    </row>
    <row r="22" spans="1:7" x14ac:dyDescent="0.35">
      <c r="A22" s="3"/>
      <c r="B22" s="25"/>
      <c r="C22" s="26"/>
      <c r="D22" s="25"/>
      <c r="E22" s="5"/>
    </row>
    <row r="23" spans="1:7" x14ac:dyDescent="0.35">
      <c r="B23" s="28" t="s">
        <v>9</v>
      </c>
      <c r="C23" s="29">
        <f>SUM(C3:C22)</f>
        <v>39</v>
      </c>
      <c r="D23" s="28">
        <f>SUM(D3:D22)</f>
        <v>28700</v>
      </c>
      <c r="E23" s="29"/>
      <c r="G23" s="1"/>
    </row>
    <row r="24" spans="1:7" x14ac:dyDescent="0.35">
      <c r="B24" s="1"/>
      <c r="D24" s="1"/>
    </row>
    <row r="25" spans="1:7" x14ac:dyDescent="0.35">
      <c r="D25" s="1"/>
    </row>
    <row r="30" spans="1:7" x14ac:dyDescent="0.35">
      <c r="B30" s="1"/>
    </row>
  </sheetData>
  <mergeCells count="4">
    <mergeCell ref="B7:E7"/>
    <mergeCell ref="B15:E15"/>
    <mergeCell ref="B2:E2"/>
    <mergeCell ref="B19:E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C75-823F-4D53-9FF0-164F65F38064}">
  <dimension ref="B3:H15"/>
  <sheetViews>
    <sheetView topLeftCell="A2" workbookViewId="0">
      <selection activeCell="C16" sqref="C16"/>
    </sheetView>
  </sheetViews>
  <sheetFormatPr defaultRowHeight="15.5" x14ac:dyDescent="0.35"/>
  <cols>
    <col min="2" max="2" width="18.1640625" bestFit="1" customWidth="1"/>
    <col min="3" max="3" width="13.83203125" bestFit="1" customWidth="1"/>
    <col min="4" max="4" width="24.33203125" bestFit="1" customWidth="1"/>
    <col min="5" max="5" width="13.4140625" bestFit="1" customWidth="1"/>
    <col min="7" max="7" width="11.25" bestFit="1" customWidth="1"/>
    <col min="8" max="8" width="14.25" bestFit="1" customWidth="1"/>
  </cols>
  <sheetData>
    <row r="3" spans="2:8" x14ac:dyDescent="0.35">
      <c r="B3" s="2" t="s">
        <v>3</v>
      </c>
      <c r="C3" s="2" t="s">
        <v>0</v>
      </c>
      <c r="D3" s="2" t="s">
        <v>11</v>
      </c>
      <c r="E3" s="2" t="s">
        <v>12</v>
      </c>
      <c r="F3" s="2" t="s">
        <v>1</v>
      </c>
      <c r="G3" s="2" t="s">
        <v>9</v>
      </c>
      <c r="H3" s="2" t="s">
        <v>2</v>
      </c>
    </row>
    <row r="4" spans="2:8" x14ac:dyDescent="0.35">
      <c r="B4" s="3" t="s">
        <v>40</v>
      </c>
      <c r="C4" s="4">
        <v>1500</v>
      </c>
      <c r="D4" s="42">
        <v>5</v>
      </c>
      <c r="E4" s="4">
        <v>1400</v>
      </c>
      <c r="F4" s="3">
        <v>5</v>
      </c>
      <c r="G4" s="4">
        <f>E4*F4</f>
        <v>7000</v>
      </c>
      <c r="H4" s="5">
        <f ca="1">TODAY()</f>
        <v>45715</v>
      </c>
    </row>
    <row r="5" spans="2:8" x14ac:dyDescent="0.35">
      <c r="B5" s="3" t="s">
        <v>5</v>
      </c>
      <c r="C5" s="4">
        <v>1500</v>
      </c>
      <c r="D5" s="42"/>
      <c r="E5" s="4"/>
      <c r="F5" s="3"/>
      <c r="G5" s="4"/>
      <c r="H5" s="3"/>
    </row>
    <row r="6" spans="2:8" x14ac:dyDescent="0.35">
      <c r="B6" s="3" t="s">
        <v>41</v>
      </c>
      <c r="C6" s="4">
        <v>500</v>
      </c>
      <c r="D6" s="42"/>
      <c r="E6" s="4"/>
      <c r="F6" s="3"/>
      <c r="G6" s="4"/>
      <c r="H6" s="3"/>
    </row>
    <row r="7" spans="2:8" x14ac:dyDescent="0.35">
      <c r="B7" s="3" t="s">
        <v>14</v>
      </c>
      <c r="C7" s="4">
        <f>150*6</f>
        <v>900</v>
      </c>
      <c r="D7" s="42"/>
      <c r="E7" s="3"/>
      <c r="F7" s="3"/>
      <c r="G7" s="4"/>
      <c r="H7" s="3"/>
    </row>
    <row r="8" spans="2:8" x14ac:dyDescent="0.35">
      <c r="B8" s="3" t="s">
        <v>9</v>
      </c>
      <c r="C8" s="4">
        <f>SUM(C4:C7)</f>
        <v>4400</v>
      </c>
      <c r="D8" s="42"/>
      <c r="E8" s="3"/>
      <c r="F8" s="3"/>
      <c r="G8" s="4"/>
      <c r="H8" s="3"/>
    </row>
    <row r="9" spans="2:8" x14ac:dyDescent="0.35">
      <c r="G9" s="1"/>
    </row>
    <row r="10" spans="2:8" x14ac:dyDescent="0.35">
      <c r="B10" t="s">
        <v>19</v>
      </c>
      <c r="C10" s="1">
        <f>SUM(C4:C7)</f>
        <v>4400</v>
      </c>
      <c r="D10" s="1"/>
      <c r="E10" s="1"/>
    </row>
    <row r="11" spans="2:8" x14ac:dyDescent="0.35">
      <c r="B11" t="s">
        <v>20</v>
      </c>
      <c r="C11" s="1">
        <f>SUM(G4:G6)</f>
        <v>7000</v>
      </c>
      <c r="D11" s="1">
        <f>C11-C10</f>
        <v>2600</v>
      </c>
      <c r="E11" s="1"/>
    </row>
    <row r="12" spans="2:8" x14ac:dyDescent="0.35">
      <c r="B12" s="9" t="s">
        <v>13</v>
      </c>
      <c r="C12" s="10">
        <f>(C11-C10)/(C10)</f>
        <v>0.59090909090909094</v>
      </c>
      <c r="D12" s="1"/>
      <c r="E12" s="1"/>
    </row>
    <row r="14" spans="2:8" x14ac:dyDescent="0.35">
      <c r="B14" t="s">
        <v>15</v>
      </c>
      <c r="C14" s="1">
        <f>C8/F4</f>
        <v>880</v>
      </c>
      <c r="D14" s="1"/>
      <c r="E14" s="1"/>
    </row>
    <row r="15" spans="2:8" x14ac:dyDescent="0.35">
      <c r="B15" t="s">
        <v>16</v>
      </c>
      <c r="C15" s="1">
        <f>C14*C12</f>
        <v>520</v>
      </c>
    </row>
  </sheetData>
  <mergeCells count="1">
    <mergeCell ref="D4:D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D53D-1768-45C6-B394-1473358BDA70}">
  <dimension ref="B2:H16"/>
  <sheetViews>
    <sheetView workbookViewId="0">
      <selection activeCell="E7" sqref="E7"/>
    </sheetView>
  </sheetViews>
  <sheetFormatPr defaultRowHeight="15.5" x14ac:dyDescent="0.35"/>
  <cols>
    <col min="2" max="2" width="10.1640625" bestFit="1" customWidth="1"/>
    <col min="3" max="3" width="14.08203125" bestFit="1" customWidth="1"/>
    <col min="4" max="4" width="24.75" bestFit="1" customWidth="1"/>
    <col min="5" max="5" width="13.6640625" bestFit="1" customWidth="1"/>
    <col min="7" max="7" width="11.25" bestFit="1" customWidth="1"/>
  </cols>
  <sheetData>
    <row r="2" spans="2:8" x14ac:dyDescent="0.35">
      <c r="B2" s="2" t="s">
        <v>3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9</v>
      </c>
      <c r="H2" s="2" t="s">
        <v>2</v>
      </c>
    </row>
    <row r="3" spans="2:8" x14ac:dyDescent="0.35">
      <c r="B3" s="3" t="s">
        <v>31</v>
      </c>
      <c r="C3" s="4">
        <v>1500</v>
      </c>
      <c r="D3" s="42">
        <v>5</v>
      </c>
      <c r="E3" s="4">
        <v>2000</v>
      </c>
      <c r="F3" s="3">
        <v>0</v>
      </c>
      <c r="G3" s="4">
        <f>E3*F3</f>
        <v>0</v>
      </c>
      <c r="H3" s="5">
        <f ca="1">TODAY()</f>
        <v>45715</v>
      </c>
    </row>
    <row r="4" spans="2:8" x14ac:dyDescent="0.35">
      <c r="B4" s="3" t="s">
        <v>5</v>
      </c>
      <c r="C4" s="4">
        <v>1100</v>
      </c>
      <c r="D4" s="42"/>
      <c r="E4" s="4">
        <v>800</v>
      </c>
      <c r="F4" s="3"/>
      <c r="G4" s="4"/>
      <c r="H4" s="3"/>
    </row>
    <row r="5" spans="2:8" x14ac:dyDescent="0.35">
      <c r="B5" s="3" t="s">
        <v>32</v>
      </c>
      <c r="C5" s="4">
        <v>300</v>
      </c>
      <c r="D5" s="42"/>
      <c r="E5" s="4">
        <v>300</v>
      </c>
      <c r="F5" s="3"/>
      <c r="G5" s="4"/>
      <c r="H5" s="3"/>
    </row>
    <row r="6" spans="2:8" x14ac:dyDescent="0.35">
      <c r="B6" s="3"/>
      <c r="C6" s="4"/>
      <c r="D6" s="42"/>
      <c r="E6" s="4">
        <v>3000</v>
      </c>
      <c r="F6" s="3"/>
      <c r="G6" s="4"/>
      <c r="H6" s="3"/>
    </row>
    <row r="7" spans="2:8" x14ac:dyDescent="0.35">
      <c r="B7" s="3"/>
      <c r="C7" s="4"/>
      <c r="D7" s="42"/>
      <c r="E7" s="4">
        <v>1000</v>
      </c>
      <c r="F7" s="3"/>
      <c r="G7" s="4"/>
      <c r="H7" s="3"/>
    </row>
    <row r="8" spans="2:8" x14ac:dyDescent="0.35">
      <c r="B8" s="3"/>
      <c r="C8" s="4"/>
      <c r="D8" s="42"/>
      <c r="E8" s="4">
        <v>1100</v>
      </c>
      <c r="F8" s="3"/>
      <c r="G8" s="4"/>
      <c r="H8" s="3"/>
    </row>
    <row r="9" spans="2:8" x14ac:dyDescent="0.35">
      <c r="B9" s="3" t="s">
        <v>14</v>
      </c>
      <c r="C9" s="4">
        <f>150*5</f>
        <v>750</v>
      </c>
      <c r="D9" s="42"/>
      <c r="E9" s="4">
        <v>3500</v>
      </c>
      <c r="F9" s="3"/>
      <c r="G9" s="4"/>
      <c r="H9" s="3"/>
    </row>
    <row r="10" spans="2:8" x14ac:dyDescent="0.35">
      <c r="B10" s="3" t="s">
        <v>9</v>
      </c>
      <c r="C10" s="4">
        <f>SUM(C3:C9)</f>
        <v>3650</v>
      </c>
      <c r="D10" s="42"/>
      <c r="E10" s="4">
        <v>2500</v>
      </c>
      <c r="F10" s="3"/>
      <c r="G10" s="4"/>
      <c r="H10" s="3"/>
    </row>
    <row r="11" spans="2:8" x14ac:dyDescent="0.35">
      <c r="E11" s="4">
        <v>5000</v>
      </c>
    </row>
    <row r="12" spans="2:8" x14ac:dyDescent="0.35">
      <c r="B12" s="1">
        <f>G3-C10</f>
        <v>-3650</v>
      </c>
      <c r="E12" s="33">
        <v>4500</v>
      </c>
    </row>
    <row r="13" spans="2:8" x14ac:dyDescent="0.35">
      <c r="E13" s="33">
        <v>2000</v>
      </c>
    </row>
    <row r="14" spans="2:8" x14ac:dyDescent="0.35">
      <c r="E14" s="33">
        <v>3000</v>
      </c>
    </row>
    <row r="15" spans="2:8" x14ac:dyDescent="0.35">
      <c r="E15" s="33">
        <v>900</v>
      </c>
    </row>
    <row r="16" spans="2:8" x14ac:dyDescent="0.35">
      <c r="E16" s="1">
        <f>SUM(E3:E15)</f>
        <v>29600</v>
      </c>
    </row>
  </sheetData>
  <mergeCells count="1">
    <mergeCell ref="D3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 analysis 18-2-2025</vt:lpstr>
      <vt:lpstr>Cost analysis 19-2-2025</vt:lpstr>
      <vt:lpstr>Cost analysis 21-2-2025 </vt:lpstr>
      <vt:lpstr>TOTAL SALES</vt:lpstr>
      <vt:lpstr>Fruit Cost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2025-02-18T10:41:06Z</dcterms:created>
  <dcterms:modified xsi:type="dcterms:W3CDTF">2025-02-27T21:05:51Z</dcterms:modified>
</cp:coreProperties>
</file>