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9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9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Исх.Д." sheetId="1" state="visible" r:id="rId2"/>
    <sheet name="узл. т." sheetId="2" state="visible" r:id="rId3"/>
    <sheet name="BL-дф" sheetId="3" state="visible" r:id="rId4"/>
    <sheet name="Лист3" sheetId="4" state="visible" r:id="rId5"/>
    <sheet name="BL" sheetId="5" state="visible" r:id="rId6"/>
    <sheet name="Лист2" sheetId="6" state="visible" r:id="rId7"/>
    <sheet name="лист 4" sheetId="7" state="visible" r:id="rId8"/>
    <sheet name="CL" sheetId="8" state="visible" r:id="rId9"/>
    <sheet name="оконч!" sheetId="9" state="visible" r:id="rId10"/>
    <sheet name="Лист7" sheetId="10" state="visible" r:id="rId11"/>
  </sheets>
  <calcPr iterateCount="100" refMode="A1" iterate="false" iterateDelta="0.0001"/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G4" authorId="0">
      <text>
        <r>
          <rPr>
            <b val="true"/>
            <sz val="9"/>
            <color rgb="FF000000"/>
            <rFont val="Tahoma"/>
            <family val="2"/>
            <charset val="204"/>
          </rPr>
          <t>Пользователь:
</t>
        </r>
        <r>
          <rPr>
            <sz val="9"/>
            <color rgb="FF000000"/>
            <rFont val="Tahoma"/>
            <family val="2"/>
            <charset val="204"/>
          </rPr>
          <t>случайно удалила столбец
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9"/>
            <color rgb="FF000000"/>
            <rFont val="Tahoma"/>
            <family val="2"/>
            <charset val="204"/>
          </rPr>
          <t>исп-сь формула для генеральной совок-ти (отличается от выборки)
</t>
        </r>
      </text>
    </comment>
  </commentList>
</comments>
</file>

<file path=xl/sharedStrings.xml><?xml version="1.0" encoding="utf-8"?>
<sst xmlns="http://schemas.openxmlformats.org/spreadsheetml/2006/main" count="651" uniqueCount="170">
  <si>
    <t>BL</t>
  </si>
  <si>
    <t>CL</t>
  </si>
  <si>
    <t>Р1</t>
  </si>
  <si>
    <t>Р2</t>
  </si>
  <si>
    <t>Р3</t>
  </si>
  <si>
    <t>Р4</t>
  </si>
  <si>
    <t>Р5</t>
  </si>
  <si>
    <t>P6</t>
  </si>
  <si>
    <t>P7</t>
  </si>
  <si>
    <t>P8</t>
  </si>
  <si>
    <t>P9</t>
  </si>
  <si>
    <t>P10</t>
  </si>
  <si>
    <t>норм</t>
  </si>
  <si>
    <t>логн</t>
  </si>
  <si>
    <t>эксп</t>
  </si>
  <si>
    <t>V/ВРП</t>
  </si>
  <si>
    <t> V/K</t>
  </si>
  <si>
    <t> V/ПрСр</t>
  </si>
  <si>
    <t>Б/N</t>
  </si>
  <si>
    <t>d$/з.пл.</t>
  </si>
  <si>
    <t>T/Д</t>
  </si>
  <si>
    <t>Т/ВРП</t>
  </si>
  <si>
    <t>T/K</t>
  </si>
  <si>
    <t>Тфл/N</t>
  </si>
  <si>
    <t>Приб/K</t>
  </si>
  <si>
    <t>F(x)</t>
  </si>
  <si>
    <t>Узл.т.</t>
  </si>
  <si>
    <t>p(x)</t>
  </si>
  <si>
    <t>X*</t>
  </si>
  <si>
    <t>логнорм</t>
  </si>
  <si>
    <t>Xср</t>
  </si>
  <si>
    <t>СКО</t>
  </si>
  <si>
    <t>узл.т.</t>
  </si>
  <si>
    <t>M*а</t>
  </si>
  <si>
    <t>P1</t>
  </si>
  <si>
    <t>руками</t>
  </si>
  <si>
    <t>регион</t>
  </si>
  <si>
    <t>0,1*н</t>
  </si>
  <si>
    <t>0,3*нс</t>
  </si>
  <si>
    <t>0,5*с</t>
  </si>
  <si>
    <t>0,7*вс</t>
  </si>
  <si>
    <t>0,9*в</t>
  </si>
  <si>
    <t>Х1</t>
  </si>
  <si>
    <t>V/K</t>
  </si>
  <si>
    <t>Х2</t>
  </si>
  <si>
    <t>V/ПрСр</t>
  </si>
  <si>
    <t>Х3</t>
  </si>
  <si>
    <t>Х4</t>
  </si>
  <si>
    <t>Х5</t>
  </si>
  <si>
    <t>0,9*и</t>
  </si>
  <si>
    <t>0,3нс</t>
  </si>
  <si>
    <t>0.333*X1</t>
  </si>
  <si>
    <t>0.2*Х2</t>
  </si>
  <si>
    <t>0.267*Х3</t>
  </si>
  <si>
    <t>0.067*X4</t>
  </si>
  <si>
    <t>0.133*X5</t>
  </si>
  <si>
    <t>ПФР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</si>
  <si>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</si>
  <si>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</si>
  <si>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</si>
  <si>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</si>
  <si>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</si>
  <si>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</si>
  <si>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</si>
  <si>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</si>
  <si>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</si>
  <si>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</si>
  <si>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</si>
  <si>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</si>
  <si>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</si>
  <si>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</si>
  <si>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</si>
  <si>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</si>
  <si>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</si>
  <si>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Республика Карелия</t>
  </si>
  <si>
    <t>Республика Коми</t>
  </si>
  <si>
    <t>Архангельская область</t>
  </si>
  <si>
    <t>Вологодская область</t>
  </si>
  <si>
    <t>Калиниградская обл.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</si>
  <si>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</si>
  <si>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</si>
  <si>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</si>
  <si>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</si>
  <si>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</si>
  <si>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Адыгея</t>
  </si>
  <si>
    <t>Республика Калмыкия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</si>
  <si>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</si>
  <si>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</si>
  <si>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</si>
  <si>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</si>
  <si>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Республика Дагестан</t>
  </si>
  <si>
    <t>Республика Ингушетия</t>
  </si>
  <si>
    <t>Кабардино-Балкария</t>
  </si>
  <si>
    <t>Карачаево-Черкесия</t>
  </si>
  <si>
    <t>Северная Осетия</t>
  </si>
  <si>
    <t>Чеченская Республика</t>
  </si>
  <si>
    <t>Ставропольский край</t>
  </si>
  <si>
    <t>Башкортостан</t>
  </si>
  <si>
    <t>Республика Марий Эл</t>
  </si>
  <si>
    <t>Республика Мордовия</t>
  </si>
  <si>
    <t>Татарстан</t>
  </si>
  <si>
    <t>Удмуртская Республика</t>
  </si>
  <si>
    <t>Чувашия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</si>
  <si>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</si>
  <si>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</si>
  <si>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</si>
  <si>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</si>
  <si>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</si>
  <si>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</si>
  <si>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</si>
  <si>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</si>
  <si>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</si>
  <si>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</si>
  <si>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Тюменская область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</si>
  <si>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</si>
  <si>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</si>
  <si>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</si>
  <si>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</si>
  <si>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</si>
  <si>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</si>
  <si>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</si>
  <si>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</si>
  <si>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</si>
  <si>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</si>
  <si>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</si>
  <si>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</si>
  <si>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</si>
  <si>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Республика Саха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</si>
  <si>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</si>
  <si>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</si>
  <si>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</si>
  <si>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</si>
  <si>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</si>
  <si>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</si>
  <si>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АО</t>
  </si>
  <si>
    <t>Чукотский АО</t>
  </si>
  <si>
    <t>X1</t>
  </si>
  <si>
    <t>X2</t>
  </si>
  <si>
    <t>X3</t>
  </si>
  <si>
    <t>X4</t>
  </si>
  <si>
    <t>X5</t>
  </si>
  <si>
    <t>ПКУ</t>
  </si>
  <si>
    <t>Регионы</t>
  </si>
  <si>
    <t> 0,1*н</t>
  </si>
  <si>
    <t> 0,3*нс</t>
  </si>
  <si>
    <t> Х6</t>
  </si>
  <si>
    <t> Х7</t>
  </si>
  <si>
    <t>Х8</t>
  </si>
  <si>
    <t>X9</t>
  </si>
  <si>
    <t>X10</t>
  </si>
  <si>
    <t> </t>
  </si>
  <si>
    <t>Х ср.</t>
  </si>
  <si>
    <t>СКО </t>
  </si>
  <si>
    <t>Р5 </t>
  </si>
  <si>
    <t>Р6</t>
  </si>
  <si>
    <t>Р7</t>
  </si>
  <si>
    <t>Р8</t>
  </si>
  <si>
    <t>Р9</t>
  </si>
  <si>
    <t>Р10</t>
  </si>
  <si>
    <t>0,333*Р1</t>
  </si>
  <si>
    <t>0,2*Р2</t>
  </si>
  <si>
    <t>0,267*Р3</t>
  </si>
  <si>
    <t>0,067*Р4</t>
  </si>
  <si>
    <t>0,133*Р5</t>
  </si>
  <si>
    <t>0,333*Р6</t>
  </si>
  <si>
    <t>0,267*Р7</t>
  </si>
  <si>
    <t>0,2*Р8</t>
  </si>
  <si>
    <t>0,133*Р9</t>
  </si>
  <si>
    <t>0,067*Р10</t>
  </si>
  <si>
    <t>      CL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</si>
</sst>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.00&quot;р.&quot;"/>
    <numFmt numFmtId="166" formatCode="0.00"/>
    <numFmt numFmtId="167" formatCode="0.0000"/>
    <numFmt numFmtId="168" formatCode="0.000"/>
    <numFmt numFmtId="169" formatCode="0.0"/>
    <numFmt numFmtId="170" formatCode="#,##0;[RED]#,##0"/>
    <numFmt numFmtId="171" formatCode="0;[RED]0"/>
    <numFmt numFmtId="172" formatCode="0"/>
  </numFmts>
  <fonts count="11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i val="true"/>
      <sz val="11"/>
      <color rgb="FF000000"/>
      <name val="Calibri"/>
      <family val="2"/>
      <charset val="204"/>
    </font>
    <font>
      <b val="true"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  <font>
      <i val="true"/>
      <sz val="11"/>
      <color rgb="FF000000"/>
      <name val="Calibri"/>
      <family val="2"/>
      <charset val="204"/>
    </font>
    <font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true"/>
  </sheetPr>
  <dimension ref="A1:R8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5"/>
  <cols>
    <col collapsed="false" hidden="false" max="11" min="1" style="0" width="8.5748987854251"/>
    <col collapsed="false" hidden="false" max="12" min="12" style="0" width="9.71255060728745"/>
    <col collapsed="false" hidden="false" max="1025" min="13" style="0" width="8.5748987854251"/>
  </cols>
  <sheetData>
    <row r="1" customFormat="false" ht="15" hidden="false" customHeight="false" outlineLevel="0" collapsed="false">
      <c r="L1" s="1"/>
    </row>
    <row r="2" customFormat="false" ht="14.25" hidden="false" customHeight="true" outlineLevel="0" collapsed="false">
      <c r="B2" s="2" t="s">
        <v>0</v>
      </c>
      <c r="C2" s="2"/>
      <c r="D2" s="2"/>
      <c r="E2" s="2"/>
      <c r="F2" s="2"/>
      <c r="G2" s="2" t="s">
        <v>1</v>
      </c>
      <c r="H2" s="2"/>
      <c r="I2" s="2"/>
      <c r="J2" s="2"/>
      <c r="K2" s="2"/>
      <c r="L2" s="1"/>
    </row>
    <row r="3" s="3" customFormat="true" ht="13.5" hidden="false" customHeight="true" outlineLevel="0" collapsed="false"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</row>
    <row r="4" customFormat="false" ht="13.5" hidden="false" customHeight="true" outlineLevel="0" collapsed="false">
      <c r="A4" s="3"/>
      <c r="B4" s="3" t="s">
        <v>12</v>
      </c>
      <c r="C4" s="3" t="s">
        <v>13</v>
      </c>
      <c r="D4" s="3" t="s">
        <v>12</v>
      </c>
      <c r="E4" s="3" t="s">
        <v>14</v>
      </c>
      <c r="F4" s="3" t="s">
        <v>12</v>
      </c>
      <c r="G4" s="3" t="s">
        <v>12</v>
      </c>
      <c r="H4" s="3" t="s">
        <v>13</v>
      </c>
      <c r="I4" s="3" t="s">
        <v>13</v>
      </c>
      <c r="J4" s="3" t="s">
        <v>12</v>
      </c>
      <c r="K4" s="3" t="s">
        <v>14</v>
      </c>
    </row>
    <row r="5" customFormat="false" ht="15" hidden="false" customHeight="false" outlineLevel="0" collapsed="false">
      <c r="A5" s="3"/>
      <c r="B5" s="3" t="s">
        <v>15</v>
      </c>
      <c r="C5" s="3" t="s">
        <v>16</v>
      </c>
      <c r="D5" s="3" t="s">
        <v>17</v>
      </c>
      <c r="E5" s="3" t="s">
        <v>18</v>
      </c>
      <c r="F5" s="3" t="s">
        <v>19</v>
      </c>
      <c r="G5" s="3" t="s">
        <v>20</v>
      </c>
      <c r="H5" s="3" t="s">
        <v>21</v>
      </c>
      <c r="I5" s="3" t="s">
        <v>22</v>
      </c>
      <c r="J5" s="3" t="s">
        <v>23</v>
      </c>
      <c r="K5" s="3" t="s">
        <v>24</v>
      </c>
    </row>
    <row r="6" customFormat="false" ht="15" hidden="false" customHeight="false" outlineLevel="0" collapsed="false">
      <c r="A6" s="0" t="n">
        <v>1</v>
      </c>
      <c r="B6" s="0" t="n">
        <v>0.4688</v>
      </c>
      <c r="C6" s="0" t="n">
        <v>788</v>
      </c>
      <c r="D6" s="0" t="n">
        <v>1.547</v>
      </c>
      <c r="E6" s="0" t="n">
        <v>0.0128</v>
      </c>
      <c r="F6" s="0" t="n">
        <v>0.133</v>
      </c>
      <c r="G6" s="0" t="n">
        <v>0.0316</v>
      </c>
      <c r="H6" s="0" t="n">
        <v>19.15</v>
      </c>
      <c r="I6" s="0" t="n">
        <v>32.18</v>
      </c>
      <c r="J6" s="0" t="n">
        <v>1.723</v>
      </c>
      <c r="K6" s="0" t="n">
        <v>0.349</v>
      </c>
    </row>
    <row r="7" customFormat="false" ht="15" hidden="false" customHeight="false" outlineLevel="0" collapsed="false">
      <c r="A7" s="0" t="n">
        <v>2</v>
      </c>
      <c r="B7" s="0" t="n">
        <v>0.5992</v>
      </c>
      <c r="C7" s="0" t="n">
        <v>806</v>
      </c>
      <c r="D7" s="0" t="n">
        <v>1.631</v>
      </c>
      <c r="E7" s="0" t="n">
        <v>0.022</v>
      </c>
      <c r="F7" s="0" t="n">
        <v>0.026</v>
      </c>
      <c r="G7" s="0" t="n">
        <v>0.0388</v>
      </c>
      <c r="H7" s="0" t="n">
        <v>24.35</v>
      </c>
      <c r="I7" s="0" t="n">
        <v>32.75</v>
      </c>
      <c r="J7" s="0" t="n">
        <v>1.47</v>
      </c>
    </row>
    <row r="8" customFormat="false" ht="15" hidden="false" customHeight="false" outlineLevel="0" collapsed="false">
      <c r="A8" s="0" t="n">
        <v>3</v>
      </c>
      <c r="B8" s="0" t="n">
        <v>0.717</v>
      </c>
      <c r="C8" s="0" t="n">
        <v>789</v>
      </c>
      <c r="D8" s="0" t="n">
        <v>1.397</v>
      </c>
      <c r="E8" s="0" t="n">
        <v>0.0157</v>
      </c>
      <c r="G8" s="0" t="n">
        <v>0.04</v>
      </c>
      <c r="H8" s="0" t="n">
        <v>24.21</v>
      </c>
      <c r="I8" s="0" t="n">
        <v>26.64</v>
      </c>
      <c r="J8" s="0" t="n">
        <v>1.918</v>
      </c>
      <c r="K8" s="0" t="n">
        <v>0.167</v>
      </c>
    </row>
    <row r="9" customFormat="false" ht="15" hidden="false" customHeight="false" outlineLevel="0" collapsed="false">
      <c r="A9" s="0" t="n">
        <v>4</v>
      </c>
      <c r="B9" s="0" t="n">
        <v>0.7572</v>
      </c>
      <c r="C9" s="0" t="n">
        <v>870</v>
      </c>
      <c r="D9" s="0" t="n">
        <v>1.638</v>
      </c>
      <c r="E9" s="0" t="n">
        <v>0.0716</v>
      </c>
      <c r="F9" s="0" t="n">
        <v>0.027</v>
      </c>
      <c r="G9" s="0" t="n">
        <v>0.0309</v>
      </c>
      <c r="H9" s="0" t="n">
        <v>19.29</v>
      </c>
      <c r="I9" s="0" t="n">
        <v>22.16</v>
      </c>
      <c r="J9" s="0" t="n">
        <v>2.017</v>
      </c>
      <c r="K9" s="0" t="n">
        <v>0.003</v>
      </c>
    </row>
    <row r="10" customFormat="false" ht="15" hidden="false" customHeight="false" outlineLevel="0" collapsed="false">
      <c r="A10" s="0" t="n">
        <v>5</v>
      </c>
      <c r="B10" s="0" t="n">
        <v>0.7738</v>
      </c>
      <c r="C10" s="0" t="n">
        <v>866</v>
      </c>
      <c r="D10" s="0" t="n">
        <v>1.307</v>
      </c>
      <c r="E10" s="0" t="n">
        <v>0.0165</v>
      </c>
      <c r="F10" s="0" t="n">
        <v>0.047</v>
      </c>
      <c r="G10" s="0" t="n">
        <v>0.0758</v>
      </c>
      <c r="H10" s="0" t="n">
        <v>48.02</v>
      </c>
      <c r="I10" s="0" t="n">
        <v>53.73</v>
      </c>
      <c r="J10" s="0" t="n">
        <v>1.866</v>
      </c>
      <c r="K10" s="0" t="n">
        <v>0.435</v>
      </c>
    </row>
    <row r="11" customFormat="false" ht="15" hidden="false" customHeight="false" outlineLevel="0" collapsed="false">
      <c r="A11" s="0" t="n">
        <v>6</v>
      </c>
      <c r="B11" s="0" t="n">
        <v>0.6126</v>
      </c>
      <c r="C11" s="0" t="n">
        <v>1262</v>
      </c>
      <c r="D11" s="0" t="n">
        <v>1.636</v>
      </c>
      <c r="E11" s="0" t="n">
        <v>0.0499</v>
      </c>
      <c r="F11" s="0" t="n">
        <v>0.052</v>
      </c>
      <c r="G11" s="0" t="n">
        <v>0.0322</v>
      </c>
      <c r="H11" s="0" t="n">
        <v>18.35</v>
      </c>
      <c r="I11" s="0" t="n">
        <v>37.82</v>
      </c>
      <c r="J11" s="0" t="n">
        <v>1.537</v>
      </c>
      <c r="K11" s="0" t="n">
        <v>1.553</v>
      </c>
    </row>
    <row r="12" customFormat="false" ht="15" hidden="false" customHeight="false" outlineLevel="0" collapsed="false">
      <c r="A12" s="0" t="n">
        <v>7</v>
      </c>
      <c r="B12" s="0" t="n">
        <v>0.6404</v>
      </c>
      <c r="C12" s="0" t="n">
        <v>834</v>
      </c>
      <c r="D12" s="0" t="n">
        <v>1.574</v>
      </c>
      <c r="E12" s="0" t="n">
        <v>0.0166</v>
      </c>
      <c r="F12" s="0" t="n">
        <v>0.039</v>
      </c>
      <c r="G12" s="0" t="n">
        <v>0.0625</v>
      </c>
      <c r="H12" s="0" t="n">
        <v>31.96</v>
      </c>
      <c r="I12" s="0" t="n">
        <v>41.65</v>
      </c>
      <c r="J12" s="0" t="n">
        <v>2.124</v>
      </c>
    </row>
    <row r="13" customFormat="false" ht="15" hidden="false" customHeight="false" outlineLevel="0" collapsed="false">
      <c r="A13" s="0" t="n">
        <v>8</v>
      </c>
      <c r="B13" s="0" t="n">
        <v>0.6228</v>
      </c>
      <c r="C13" s="0" t="n">
        <v>988</v>
      </c>
      <c r="D13" s="0" t="n">
        <v>2.009</v>
      </c>
      <c r="E13" s="0" t="n">
        <v>0.0039</v>
      </c>
      <c r="F13" s="0" t="n">
        <v>0.097</v>
      </c>
      <c r="G13" s="0" t="n">
        <v>0.0604</v>
      </c>
      <c r="H13" s="0" t="n">
        <v>50.46</v>
      </c>
      <c r="I13" s="0" t="n">
        <v>80.04</v>
      </c>
      <c r="J13" s="0" t="n">
        <v>1.798</v>
      </c>
      <c r="K13" s="0" t="n">
        <v>1.139</v>
      </c>
    </row>
    <row r="14" customFormat="false" ht="15" hidden="false" customHeight="false" outlineLevel="0" collapsed="false">
      <c r="A14" s="0" t="n">
        <v>9</v>
      </c>
      <c r="B14" s="0" t="n">
        <v>0.6139</v>
      </c>
      <c r="C14" s="0" t="n">
        <v>850</v>
      </c>
      <c r="D14" s="0" t="n">
        <v>1.695</v>
      </c>
      <c r="E14" s="0" t="n">
        <v>0.0116</v>
      </c>
      <c r="F14" s="0" t="n">
        <v>0.092</v>
      </c>
      <c r="G14" s="0" t="n">
        <v>0.0921</v>
      </c>
      <c r="H14" s="0" t="n">
        <v>50</v>
      </c>
      <c r="I14" s="0" t="n">
        <v>69.22</v>
      </c>
      <c r="J14" s="0" t="n">
        <v>1.826</v>
      </c>
      <c r="K14" s="0" t="n">
        <v>0.782</v>
      </c>
    </row>
    <row r="15" customFormat="false" ht="15" hidden="false" customHeight="false" outlineLevel="0" collapsed="false">
      <c r="A15" s="0" t="n">
        <v>10</v>
      </c>
      <c r="B15" s="0" t="n">
        <v>1.1246</v>
      </c>
      <c r="D15" s="0" t="n">
        <v>2.559</v>
      </c>
      <c r="E15" s="0" t="n">
        <v>0.0694</v>
      </c>
      <c r="F15" s="0" t="n">
        <v>0.098</v>
      </c>
      <c r="G15" s="0" t="n">
        <v>0.0457</v>
      </c>
      <c r="H15" s="0" t="n">
        <v>31.74</v>
      </c>
      <c r="I15" s="0" t="n">
        <v>99.94</v>
      </c>
      <c r="J15" s="0" t="n">
        <v>4.304</v>
      </c>
      <c r="K15" s="0" t="n">
        <v>0.121</v>
      </c>
    </row>
    <row r="16" customFormat="false" ht="15" hidden="false" customHeight="false" outlineLevel="0" collapsed="false">
      <c r="A16" s="0" t="n">
        <v>11</v>
      </c>
      <c r="B16" s="0" t="n">
        <v>0.9051</v>
      </c>
      <c r="C16" s="0" t="n">
        <v>1059</v>
      </c>
      <c r="D16" s="0" t="n">
        <v>2.461</v>
      </c>
      <c r="E16" s="0" t="n">
        <v>0.0007</v>
      </c>
      <c r="F16" s="0" t="n">
        <v>0.078</v>
      </c>
      <c r="G16" s="0" t="n">
        <v>0.0446</v>
      </c>
      <c r="H16" s="0" t="n">
        <v>27.49</v>
      </c>
      <c r="I16" s="0" t="n">
        <v>32.15</v>
      </c>
      <c r="J16" s="0" t="n">
        <v>1.52</v>
      </c>
      <c r="K16" s="0" t="n">
        <v>0.026</v>
      </c>
    </row>
    <row r="17" customFormat="false" ht="15" hidden="false" customHeight="false" outlineLevel="0" collapsed="false">
      <c r="A17" s="0" t="n">
        <v>12</v>
      </c>
      <c r="B17" s="0" t="n">
        <v>0.6031</v>
      </c>
      <c r="C17" s="0" t="n">
        <v>932</v>
      </c>
      <c r="D17" s="0" t="n">
        <v>1.459</v>
      </c>
      <c r="E17" s="0" t="n">
        <v>0.0099</v>
      </c>
      <c r="F17" s="0" t="n">
        <v>0.078</v>
      </c>
      <c r="G17" s="0" t="n">
        <v>0.052</v>
      </c>
      <c r="H17" s="0" t="n">
        <v>29.79</v>
      </c>
      <c r="I17" s="0" t="n">
        <v>46.03</v>
      </c>
      <c r="J17" s="0" t="n">
        <v>1.672</v>
      </c>
      <c r="K17" s="0" t="n">
        <v>0.903</v>
      </c>
    </row>
    <row r="18" customFormat="false" ht="15" hidden="false" customHeight="false" outlineLevel="0" collapsed="false">
      <c r="A18" s="0" t="n">
        <v>13</v>
      </c>
      <c r="B18" s="0" t="n">
        <v>0.8163</v>
      </c>
      <c r="C18" s="0" t="n">
        <v>1358</v>
      </c>
      <c r="D18" s="0" t="n">
        <v>2.093</v>
      </c>
      <c r="E18" s="0" t="n">
        <v>0.0263</v>
      </c>
      <c r="F18" s="0" t="n">
        <v>0.041</v>
      </c>
      <c r="G18" s="0" t="n">
        <v>0.0583</v>
      </c>
      <c r="H18" s="0" t="n">
        <v>36.96</v>
      </c>
      <c r="I18" s="0" t="n">
        <v>61.48</v>
      </c>
      <c r="J18" s="0" t="n">
        <v>2.056</v>
      </c>
      <c r="K18" s="0" t="n">
        <v>1.061</v>
      </c>
    </row>
    <row r="19" customFormat="false" ht="15" hidden="false" customHeight="false" outlineLevel="0" collapsed="false">
      <c r="A19" s="0" t="n">
        <v>14</v>
      </c>
      <c r="B19" s="0" t="n">
        <v>0.5907</v>
      </c>
      <c r="C19" s="0" t="n">
        <v>524</v>
      </c>
      <c r="D19" s="0" t="n">
        <v>1.888</v>
      </c>
      <c r="E19" s="0" t="n">
        <v>0.0069</v>
      </c>
      <c r="F19" s="0" t="n">
        <v>0.108</v>
      </c>
      <c r="G19" s="0" t="n">
        <v>0.0433</v>
      </c>
      <c r="H19" s="0" t="n">
        <v>26.75</v>
      </c>
      <c r="I19" s="0" t="n">
        <v>23.75</v>
      </c>
      <c r="J19" s="0" t="n">
        <v>1.374</v>
      </c>
      <c r="K19" s="0" t="n">
        <v>0.106</v>
      </c>
    </row>
    <row r="20" customFormat="false" ht="15" hidden="false" customHeight="false" outlineLevel="0" collapsed="false">
      <c r="A20" s="0" t="n">
        <v>15</v>
      </c>
      <c r="B20" s="0" t="n">
        <v>0.5181</v>
      </c>
      <c r="C20" s="0" t="n">
        <v>811</v>
      </c>
      <c r="D20" s="0" t="n">
        <v>1.278</v>
      </c>
      <c r="E20" s="0" t="n">
        <v>0.006</v>
      </c>
      <c r="F20" s="0" t="n">
        <v>0.016</v>
      </c>
      <c r="G20" s="0" t="n">
        <v>0.0453</v>
      </c>
      <c r="H20" s="0" t="n">
        <v>23.39</v>
      </c>
      <c r="I20" s="0" t="n">
        <v>36.61</v>
      </c>
      <c r="J20" s="0" t="n">
        <v>2.045</v>
      </c>
      <c r="K20" s="0" t="n">
        <v>0.115</v>
      </c>
    </row>
    <row r="21" customFormat="false" ht="15" hidden="false" customHeight="false" outlineLevel="0" collapsed="false">
      <c r="A21" s="0" t="n">
        <v>16</v>
      </c>
      <c r="B21" s="0" t="n">
        <v>1.3238</v>
      </c>
      <c r="C21" s="0" t="n">
        <v>2275</v>
      </c>
      <c r="D21" s="0" t="n">
        <v>2.84</v>
      </c>
      <c r="E21" s="0" t="n">
        <v>0.0056</v>
      </c>
      <c r="F21" s="0" t="n">
        <v>0.047</v>
      </c>
      <c r="G21" s="0" t="n">
        <v>0.0328</v>
      </c>
      <c r="H21" s="0" t="n">
        <v>23.11</v>
      </c>
      <c r="I21" s="0" t="n">
        <v>39.72</v>
      </c>
      <c r="J21" s="0" t="n">
        <v>1.878</v>
      </c>
      <c r="K21" s="0" t="n">
        <v>0.574</v>
      </c>
    </row>
    <row r="22" customFormat="false" ht="15" hidden="false" customHeight="false" outlineLevel="0" collapsed="false">
      <c r="A22" s="0" t="n">
        <v>17</v>
      </c>
      <c r="B22" s="0" t="n">
        <v>0.7905</v>
      </c>
      <c r="C22" s="0" t="n">
        <v>1402</v>
      </c>
      <c r="D22" s="0" t="n">
        <v>1.579</v>
      </c>
      <c r="E22" s="0" t="n">
        <v>0.0102</v>
      </c>
      <c r="F22" s="0" t="n">
        <v>0.071</v>
      </c>
      <c r="G22" s="0" t="n">
        <v>0.0543</v>
      </c>
      <c r="H22" s="0" t="n">
        <v>33.46</v>
      </c>
      <c r="I22" s="0" t="n">
        <v>59.35</v>
      </c>
      <c r="J22" s="0" t="n">
        <v>2.442</v>
      </c>
      <c r="K22" s="0" t="n">
        <v>0.623</v>
      </c>
    </row>
    <row r="23" customFormat="false" ht="15" hidden="false" customHeight="false" outlineLevel="0" collapsed="false">
      <c r="A23" s="0" t="n">
        <v>19</v>
      </c>
      <c r="B23" s="0" t="n">
        <v>1.2654</v>
      </c>
      <c r="C23" s="0" t="n">
        <v>1752</v>
      </c>
      <c r="D23" s="0" t="n">
        <v>3.705</v>
      </c>
      <c r="E23" s="0" t="n">
        <v>0.0057</v>
      </c>
      <c r="F23" s="0" t="n">
        <v>0.034</v>
      </c>
      <c r="G23" s="0" t="n">
        <v>0.1435</v>
      </c>
      <c r="H23" s="0" t="n">
        <v>79.1</v>
      </c>
      <c r="I23" s="0" t="n">
        <v>109.52</v>
      </c>
      <c r="J23" s="0" t="n">
        <v>2.437</v>
      </c>
      <c r="K23" s="0" t="n">
        <v>0.177</v>
      </c>
    </row>
    <row r="24" customFormat="false" ht="15" hidden="false" customHeight="false" outlineLevel="0" collapsed="false">
      <c r="A24" s="0" t="n">
        <v>20</v>
      </c>
      <c r="B24" s="0" t="n">
        <v>0.2755</v>
      </c>
      <c r="C24" s="0" t="n">
        <v>753</v>
      </c>
      <c r="D24" s="0" t="n">
        <v>1.253</v>
      </c>
      <c r="E24" s="0" t="n">
        <v>0.026</v>
      </c>
      <c r="F24" s="0" t="n">
        <v>0.059</v>
      </c>
      <c r="G24" s="0" t="n">
        <v>0.067</v>
      </c>
      <c r="H24" s="0" t="n">
        <v>14.94</v>
      </c>
      <c r="I24" s="0" t="n">
        <v>40.81</v>
      </c>
      <c r="J24" s="0" t="n">
        <v>1.948</v>
      </c>
      <c r="K24" s="0" t="n">
        <v>0.445</v>
      </c>
    </row>
    <row r="25" customFormat="false" ht="15" hidden="false" customHeight="false" outlineLevel="0" collapsed="false">
      <c r="A25" s="0" t="n">
        <v>21</v>
      </c>
      <c r="B25" s="0" t="n">
        <v>0.6229</v>
      </c>
      <c r="C25" s="0" t="n">
        <v>1184</v>
      </c>
      <c r="D25" s="0" t="n">
        <v>1.438</v>
      </c>
      <c r="E25" s="0" t="n">
        <v>0.0245</v>
      </c>
      <c r="F25" s="0" t="n">
        <v>0.016</v>
      </c>
      <c r="G25" s="0" t="n">
        <v>0.0707</v>
      </c>
      <c r="H25" s="0" t="n">
        <v>42.28</v>
      </c>
      <c r="I25" s="0" t="n">
        <v>81.59</v>
      </c>
      <c r="J25" s="0" t="n">
        <v>2.069</v>
      </c>
      <c r="K25" s="0" t="n">
        <v>0.032</v>
      </c>
    </row>
    <row r="26" customFormat="false" ht="15" hidden="false" customHeight="false" outlineLevel="0" collapsed="false">
      <c r="A26" s="0" t="n">
        <v>22</v>
      </c>
      <c r="B26" s="0" t="n">
        <v>0.5937</v>
      </c>
      <c r="C26" s="0" t="n">
        <v>1007</v>
      </c>
      <c r="D26" s="0" t="n">
        <v>1.655</v>
      </c>
      <c r="E26" s="0" t="n">
        <v>0.0142</v>
      </c>
      <c r="F26" s="0" t="n">
        <v>0.048</v>
      </c>
      <c r="G26" s="0" t="n">
        <v>0.072</v>
      </c>
      <c r="H26" s="0" t="n">
        <v>46.37</v>
      </c>
      <c r="I26" s="0" t="n">
        <v>78.63</v>
      </c>
      <c r="J26" s="0" t="n">
        <v>2.544</v>
      </c>
      <c r="K26" s="0" t="n">
        <v>0.441</v>
      </c>
    </row>
    <row r="27" customFormat="false" ht="15" hidden="false" customHeight="false" outlineLevel="0" collapsed="false">
      <c r="A27" s="0" t="n">
        <v>23</v>
      </c>
      <c r="B27" s="0" t="n">
        <v>0.8453</v>
      </c>
      <c r="C27" s="0" t="n">
        <v>1657</v>
      </c>
      <c r="D27" s="0" t="n">
        <v>1.67</v>
      </c>
      <c r="E27" s="0" t="n">
        <v>0.0083</v>
      </c>
      <c r="F27" s="0" t="n">
        <v>-0.015</v>
      </c>
      <c r="G27" s="0" t="n">
        <v>0.0857</v>
      </c>
      <c r="H27" s="0" t="n">
        <v>66.34</v>
      </c>
      <c r="I27" s="0" t="n">
        <v>130.03</v>
      </c>
      <c r="J27" s="0" t="n">
        <v>3.621</v>
      </c>
      <c r="K27" s="0" t="n">
        <v>2.056</v>
      </c>
    </row>
    <row r="28" customFormat="false" ht="15" hidden="false" customHeight="false" outlineLevel="0" collapsed="false">
      <c r="A28" s="0" t="n">
        <v>24</v>
      </c>
      <c r="B28" s="0" t="n">
        <v>0.5753</v>
      </c>
      <c r="C28" s="0" t="n">
        <v>1474</v>
      </c>
      <c r="D28" s="0" t="n">
        <v>3.203</v>
      </c>
      <c r="E28" s="0" t="n">
        <v>0.0242</v>
      </c>
      <c r="F28" s="0" t="n">
        <v>0.007</v>
      </c>
      <c r="G28" s="0" t="n">
        <v>0.0315</v>
      </c>
      <c r="H28" s="0" t="n">
        <v>15.99</v>
      </c>
      <c r="I28" s="0" t="n">
        <v>40.97</v>
      </c>
      <c r="J28" s="0" t="n">
        <v>2.397</v>
      </c>
      <c r="K28" s="0" t="n">
        <v>0.168</v>
      </c>
    </row>
    <row r="29" customFormat="false" ht="15" hidden="false" customHeight="false" outlineLevel="0" collapsed="false">
      <c r="A29" s="0" t="n">
        <v>25</v>
      </c>
      <c r="B29" s="0" t="n">
        <v>0.4257</v>
      </c>
      <c r="C29" s="0" t="n">
        <v>947</v>
      </c>
      <c r="D29" s="0" t="n">
        <v>0.919</v>
      </c>
      <c r="E29" s="0" t="n">
        <v>0.005</v>
      </c>
      <c r="F29" s="0" t="n">
        <v>0.065</v>
      </c>
      <c r="G29" s="0" t="n">
        <v>0.0497</v>
      </c>
      <c r="H29" s="0" t="n">
        <v>20.27</v>
      </c>
      <c r="I29" s="0" t="n">
        <v>45.1</v>
      </c>
      <c r="J29" s="0" t="n">
        <v>2.576</v>
      </c>
      <c r="K29" s="0" t="n">
        <v>0.799</v>
      </c>
    </row>
    <row r="30" customFormat="false" ht="15" hidden="false" customHeight="false" outlineLevel="0" collapsed="false">
      <c r="A30" s="0" t="n">
        <v>26</v>
      </c>
      <c r="B30" s="0" t="n">
        <v>0.5448</v>
      </c>
      <c r="C30" s="0" t="n">
        <v>886</v>
      </c>
      <c r="D30" s="0" t="n">
        <v>1.914</v>
      </c>
      <c r="E30" s="0" t="n">
        <v>0.0089</v>
      </c>
      <c r="F30" s="0" t="n">
        <v>0.004</v>
      </c>
      <c r="G30" s="0" t="n">
        <v>0.0617</v>
      </c>
      <c r="H30" s="0" t="n">
        <v>25.54</v>
      </c>
      <c r="I30" s="0" t="n">
        <v>41.52</v>
      </c>
      <c r="J30" s="0" t="n">
        <v>2.361</v>
      </c>
      <c r="K30" s="0" t="n">
        <v>1.54</v>
      </c>
    </row>
    <row r="31" customFormat="false" ht="15" hidden="false" customHeight="false" outlineLevel="0" collapsed="false">
      <c r="A31" s="0" t="n">
        <v>27</v>
      </c>
      <c r="B31" s="0" t="n">
        <v>0.5623</v>
      </c>
      <c r="C31" s="0" t="n">
        <v>529</v>
      </c>
      <c r="D31" s="0" t="n">
        <v>1.37</v>
      </c>
      <c r="E31" s="0" t="n">
        <v>0.0089</v>
      </c>
      <c r="F31" s="0" t="n">
        <v>0.004</v>
      </c>
      <c r="G31" s="0" t="n">
        <v>0.0181</v>
      </c>
      <c r="H31" s="0" t="n">
        <v>56.52</v>
      </c>
      <c r="I31" s="0" t="n">
        <v>53.18</v>
      </c>
      <c r="J31" s="0" t="n">
        <v>1.626</v>
      </c>
      <c r="K31" s="0" t="n">
        <v>0.155</v>
      </c>
    </row>
    <row r="32" customFormat="false" ht="15" hidden="false" customHeight="false" outlineLevel="0" collapsed="false">
      <c r="A32" s="0" t="n">
        <v>28</v>
      </c>
      <c r="B32" s="0" t="n">
        <v>1.3489</v>
      </c>
      <c r="D32" s="0" t="n">
        <v>1.552</v>
      </c>
      <c r="F32" s="0" t="n">
        <v>-0.121</v>
      </c>
      <c r="G32" s="0" t="n">
        <v>0.0513</v>
      </c>
      <c r="H32" s="0" t="n">
        <v>37.41</v>
      </c>
      <c r="J32" s="0" t="n">
        <v>2.744</v>
      </c>
    </row>
    <row r="33" customFormat="false" ht="15" hidden="false" customHeight="false" outlineLevel="0" collapsed="false">
      <c r="A33" s="0" t="n">
        <v>29</v>
      </c>
      <c r="B33" s="0" t="n">
        <v>0.6455</v>
      </c>
      <c r="C33" s="0" t="n">
        <v>569</v>
      </c>
      <c r="D33" s="0" t="n">
        <v>2.6</v>
      </c>
      <c r="E33" s="0" t="n">
        <v>0.0035</v>
      </c>
      <c r="F33" s="0" t="n">
        <v>0.04</v>
      </c>
      <c r="G33" s="0" t="n">
        <v>0.0646</v>
      </c>
      <c r="H33" s="0" t="n">
        <v>40.41</v>
      </c>
      <c r="I33" s="0" t="n">
        <v>35.6</v>
      </c>
      <c r="J33" s="0" t="n">
        <v>1.711</v>
      </c>
      <c r="K33" s="0" t="n">
        <v>1.552</v>
      </c>
    </row>
    <row r="34" customFormat="false" ht="15" hidden="false" customHeight="false" outlineLevel="0" collapsed="false">
      <c r="A34" s="0" t="n">
        <v>30</v>
      </c>
      <c r="B34" s="0" t="n">
        <v>0.6331</v>
      </c>
      <c r="C34" s="0" t="n">
        <v>797</v>
      </c>
      <c r="D34" s="0" t="n">
        <v>2.912</v>
      </c>
      <c r="E34" s="0" t="n">
        <v>0.0237</v>
      </c>
      <c r="F34" s="0" t="n">
        <v>0.141</v>
      </c>
      <c r="G34" s="0" t="n">
        <v>0.0158</v>
      </c>
      <c r="H34" s="0" t="n">
        <v>69.71</v>
      </c>
      <c r="I34" s="0" t="n">
        <v>87.78</v>
      </c>
      <c r="J34" s="0" t="n">
        <v>1.856</v>
      </c>
    </row>
    <row r="35" customFormat="false" ht="15" hidden="false" customHeight="false" outlineLevel="0" collapsed="false">
      <c r="A35" s="0" t="n">
        <v>31</v>
      </c>
      <c r="B35" s="0" t="n">
        <v>1.0284</v>
      </c>
      <c r="C35" s="0" t="n">
        <v>1666</v>
      </c>
      <c r="D35" s="0" t="n">
        <v>2.767</v>
      </c>
      <c r="E35" s="0" t="n">
        <v>0.0279</v>
      </c>
      <c r="F35" s="0" t="n">
        <v>-0.009</v>
      </c>
      <c r="G35" s="0" t="n">
        <v>0.0759</v>
      </c>
      <c r="H35" s="0" t="n">
        <v>46.37</v>
      </c>
      <c r="I35" s="0" t="n">
        <v>75.12</v>
      </c>
      <c r="J35" s="0" t="n">
        <v>2.361</v>
      </c>
      <c r="K35" s="0" t="n">
        <v>1.027</v>
      </c>
    </row>
    <row r="36" customFormat="false" ht="15" hidden="false" customHeight="false" outlineLevel="0" collapsed="false">
      <c r="A36" s="0" t="n">
        <v>32</v>
      </c>
      <c r="B36" s="0" t="n">
        <v>0.3971</v>
      </c>
      <c r="C36" s="0" t="n">
        <v>612</v>
      </c>
      <c r="D36" s="0" t="n">
        <v>1.255</v>
      </c>
      <c r="E36" s="0" t="n">
        <v>0.0034</v>
      </c>
      <c r="F36" s="0" t="n">
        <v>0.025</v>
      </c>
      <c r="G36" s="0" t="n">
        <v>0.0337</v>
      </c>
      <c r="H36" s="0" t="n">
        <v>17.13</v>
      </c>
      <c r="I36" s="0" t="n">
        <v>26.42</v>
      </c>
      <c r="J36" s="0" t="n">
        <v>2.041</v>
      </c>
      <c r="K36" s="0" t="n">
        <v>0.672</v>
      </c>
    </row>
    <row r="37" customFormat="false" ht="15" hidden="false" customHeight="false" outlineLevel="0" collapsed="false">
      <c r="A37" s="0" t="n">
        <v>33</v>
      </c>
      <c r="B37" s="0" t="n">
        <v>0.5081</v>
      </c>
      <c r="C37" s="0" t="n">
        <v>750</v>
      </c>
      <c r="D37" s="0" t="n">
        <v>1.589</v>
      </c>
      <c r="E37" s="0" t="n">
        <v>0.0111</v>
      </c>
      <c r="F37" s="0" t="n">
        <v>0.009</v>
      </c>
      <c r="G37" s="0" t="n">
        <v>0.0637</v>
      </c>
      <c r="H37" s="0" t="n">
        <v>33.08</v>
      </c>
      <c r="I37" s="0" t="n">
        <v>48.81</v>
      </c>
      <c r="J37" s="0" t="n">
        <v>2.313</v>
      </c>
      <c r="K37" s="0" t="n">
        <v>1.474</v>
      </c>
    </row>
    <row r="38" customFormat="false" ht="15" hidden="false" customHeight="false" outlineLevel="0" collapsed="false">
      <c r="A38" s="0" t="n">
        <v>34</v>
      </c>
      <c r="B38" s="0" t="n">
        <v>1.0031</v>
      </c>
      <c r="C38" s="0" t="n">
        <v>1209</v>
      </c>
      <c r="D38" s="0" t="n">
        <v>2.327</v>
      </c>
      <c r="E38" s="0" t="n">
        <v>0.0245</v>
      </c>
      <c r="F38" s="0" t="n">
        <v>-0.036</v>
      </c>
      <c r="G38" s="0" t="n">
        <v>0.0551</v>
      </c>
      <c r="H38" s="0" t="n">
        <v>39.93</v>
      </c>
      <c r="I38" s="0" t="n">
        <v>48.15</v>
      </c>
      <c r="J38" s="0" t="n">
        <v>2.439</v>
      </c>
      <c r="K38" s="0" t="n">
        <v>1.483</v>
      </c>
    </row>
    <row r="39" customFormat="false" ht="15" hidden="false" customHeight="false" outlineLevel="0" collapsed="false">
      <c r="A39" s="0" t="n">
        <v>35</v>
      </c>
      <c r="B39" s="0" t="n">
        <v>0.1493</v>
      </c>
      <c r="C39" s="0" t="n">
        <v>400</v>
      </c>
      <c r="D39" s="0" t="n">
        <v>1.189</v>
      </c>
      <c r="E39" s="0" t="n">
        <v>0.0844</v>
      </c>
      <c r="F39" s="0" t="n">
        <v>0.174</v>
      </c>
      <c r="G39" s="0" t="n">
        <v>0.0446</v>
      </c>
      <c r="H39" s="0" t="n">
        <v>7.79</v>
      </c>
      <c r="I39" s="0" t="n">
        <v>20.88</v>
      </c>
      <c r="J39" s="0" t="n">
        <v>0.507</v>
      </c>
      <c r="K39" s="0" t="n">
        <v>1.663</v>
      </c>
    </row>
    <row r="40" customFormat="false" ht="15" hidden="false" customHeight="false" outlineLevel="0" collapsed="false">
      <c r="A40" s="0" t="n">
        <v>36</v>
      </c>
      <c r="B40" s="0" t="n">
        <v>0.2301</v>
      </c>
      <c r="C40" s="0" t="n">
        <v>472</v>
      </c>
      <c r="D40" s="0" t="n">
        <v>1.611</v>
      </c>
      <c r="E40" s="0" t="n">
        <v>0.0164</v>
      </c>
      <c r="G40" s="0" t="n">
        <v>0.1139</v>
      </c>
      <c r="H40" s="0" t="n">
        <v>45.31</v>
      </c>
      <c r="I40" s="0" t="n">
        <v>92.88</v>
      </c>
      <c r="J40" s="0" t="n">
        <v>0.856</v>
      </c>
      <c r="K40" s="0" t="n">
        <v>0.666</v>
      </c>
    </row>
    <row r="41" customFormat="false" ht="15" hidden="false" customHeight="false" outlineLevel="0" collapsed="false">
      <c r="A41" s="0" t="n">
        <v>37</v>
      </c>
      <c r="B41" s="0" t="n">
        <v>0.4762</v>
      </c>
      <c r="C41" s="0" t="n">
        <v>567</v>
      </c>
      <c r="D41" s="0" t="n">
        <v>1.774</v>
      </c>
      <c r="E41" s="0" t="n">
        <v>0.0006</v>
      </c>
      <c r="F41" s="0" t="n">
        <v>0.101</v>
      </c>
      <c r="G41" s="0" t="n">
        <v>0.0468</v>
      </c>
      <c r="H41" s="0" t="n">
        <v>33.04</v>
      </c>
      <c r="I41" s="0" t="n">
        <v>39.35</v>
      </c>
      <c r="J41" s="0" t="n">
        <v>2.269</v>
      </c>
      <c r="K41" s="0" t="n">
        <v>0.429</v>
      </c>
    </row>
    <row r="42" customFormat="false" ht="15" hidden="false" customHeight="false" outlineLevel="0" collapsed="false">
      <c r="A42" s="0" t="n">
        <v>38</v>
      </c>
      <c r="B42" s="0" t="n">
        <v>0.5947</v>
      </c>
      <c r="C42" s="0" t="n">
        <v>1179</v>
      </c>
      <c r="D42" s="0" t="n">
        <v>2.83</v>
      </c>
      <c r="E42" s="0" t="n">
        <v>0.0111</v>
      </c>
      <c r="F42" s="0" t="n">
        <v>0.226</v>
      </c>
      <c r="G42" s="0" t="n">
        <v>0.06</v>
      </c>
      <c r="H42" s="0" t="n">
        <v>51.76</v>
      </c>
      <c r="I42" s="0" t="n">
        <v>102.66</v>
      </c>
      <c r="J42" s="0" t="n">
        <v>2.885</v>
      </c>
      <c r="K42" s="0" t="n">
        <v>1.084</v>
      </c>
    </row>
    <row r="43" customFormat="false" ht="15" hidden="false" customHeight="false" outlineLevel="0" collapsed="false">
      <c r="A43" s="0" t="n">
        <v>39</v>
      </c>
      <c r="B43" s="0" t="n">
        <v>0.4083</v>
      </c>
      <c r="C43" s="0" t="n">
        <v>969</v>
      </c>
      <c r="D43" s="0" t="n">
        <v>1.357</v>
      </c>
      <c r="E43" s="0" t="n">
        <v>0.0183</v>
      </c>
      <c r="F43" s="0" t="n">
        <v>0.17</v>
      </c>
      <c r="G43" s="0" t="n">
        <v>0.0948</v>
      </c>
      <c r="H43" s="0" t="n">
        <v>43.93</v>
      </c>
      <c r="I43" s="0" t="n">
        <v>104.27</v>
      </c>
      <c r="J43" s="0" t="n">
        <v>1.987</v>
      </c>
    </row>
    <row r="44" customFormat="false" ht="15" hidden="false" customHeight="false" outlineLevel="0" collapsed="false">
      <c r="A44" s="0" t="n">
        <v>40</v>
      </c>
      <c r="B44" s="0" t="n">
        <v>0.1259</v>
      </c>
      <c r="C44" s="0" t="n">
        <v>1450</v>
      </c>
      <c r="D44" s="0" t="n">
        <v>1.128</v>
      </c>
      <c r="E44" s="0" t="n">
        <v>0.1205</v>
      </c>
      <c r="G44" s="0" t="n">
        <v>0.0123</v>
      </c>
      <c r="H44" s="0" t="n">
        <v>4.43</v>
      </c>
      <c r="I44" s="0" t="n">
        <v>51.04</v>
      </c>
      <c r="J44" s="0" t="n">
        <v>0.145</v>
      </c>
    </row>
    <row r="45" customFormat="false" ht="15" hidden="false" customHeight="false" outlineLevel="0" collapsed="false">
      <c r="A45" s="0" t="n">
        <v>41</v>
      </c>
      <c r="B45" s="0" t="n">
        <v>0.7084</v>
      </c>
      <c r="C45" s="0" t="n">
        <v>727</v>
      </c>
      <c r="D45" s="0" t="n">
        <v>1.602</v>
      </c>
      <c r="E45" s="0" t="n">
        <v>0.0749</v>
      </c>
      <c r="F45" s="0" t="n">
        <v>-0.107</v>
      </c>
      <c r="G45" s="0" t="n">
        <v>0.0378</v>
      </c>
      <c r="H45" s="0" t="n">
        <v>29.42</v>
      </c>
      <c r="I45" s="0" t="n">
        <v>30.18</v>
      </c>
      <c r="J45" s="0" t="n">
        <v>2.175</v>
      </c>
      <c r="K45" s="0" t="n">
        <v>0.305</v>
      </c>
    </row>
    <row r="46" customFormat="false" ht="15" hidden="false" customHeight="false" outlineLevel="0" collapsed="false">
      <c r="A46" s="0" t="n">
        <v>42</v>
      </c>
      <c r="B46" s="0" t="n">
        <v>0.7079</v>
      </c>
      <c r="C46" s="0" t="n">
        <v>1247</v>
      </c>
      <c r="D46" s="0" t="n">
        <v>2.202</v>
      </c>
      <c r="E46" s="0" t="n">
        <v>0.2145</v>
      </c>
      <c r="F46" s="0" t="n">
        <v>0.035</v>
      </c>
      <c r="G46" s="0" t="n">
        <v>0.0357</v>
      </c>
      <c r="H46" s="0" t="n">
        <v>14.18</v>
      </c>
      <c r="I46" s="0" t="n">
        <v>24.99</v>
      </c>
      <c r="J46" s="0" t="n">
        <v>2.154</v>
      </c>
      <c r="K46" s="0" t="n">
        <v>1.708</v>
      </c>
    </row>
    <row r="47" customFormat="false" ht="15" hidden="false" customHeight="false" outlineLevel="0" collapsed="false">
      <c r="A47" s="0" t="n">
        <v>43</v>
      </c>
      <c r="B47" s="0" t="n">
        <v>0.7083</v>
      </c>
      <c r="C47" s="0" t="n">
        <v>992</v>
      </c>
      <c r="D47" s="0" t="n">
        <v>2.247</v>
      </c>
      <c r="E47" s="0" t="n">
        <v>0.0037</v>
      </c>
      <c r="F47" s="0" t="n">
        <v>0.047</v>
      </c>
      <c r="G47" s="0" t="n">
        <v>0.1084</v>
      </c>
      <c r="H47" s="0" t="n">
        <v>76.44</v>
      </c>
      <c r="I47" s="0" t="n">
        <v>107.01</v>
      </c>
      <c r="J47" s="0" t="n">
        <v>1.462</v>
      </c>
      <c r="K47" s="0" t="n">
        <v>0.279</v>
      </c>
    </row>
    <row r="48" customFormat="false" ht="15" hidden="false" customHeight="false" outlineLevel="0" collapsed="false">
      <c r="A48" s="0" t="n">
        <v>44</v>
      </c>
      <c r="B48" s="0" t="n">
        <v>0.8664</v>
      </c>
      <c r="C48" s="0" t="n">
        <v>776</v>
      </c>
      <c r="D48" s="0" t="n">
        <v>2.397</v>
      </c>
      <c r="E48" s="0" t="n">
        <v>0.1913</v>
      </c>
      <c r="F48" s="0" t="n">
        <v>0.102</v>
      </c>
      <c r="G48" s="0" t="n">
        <v>0.0152</v>
      </c>
      <c r="H48" s="0" t="n">
        <v>21.83</v>
      </c>
      <c r="I48" s="0" t="n">
        <v>19.54</v>
      </c>
      <c r="J48" s="0" t="n">
        <v>1.066</v>
      </c>
      <c r="K48" s="0" t="n">
        <v>0.873</v>
      </c>
    </row>
    <row r="49" customFormat="false" ht="15" hidden="false" customHeight="false" outlineLevel="0" collapsed="false">
      <c r="A49" s="0" t="n">
        <v>45</v>
      </c>
      <c r="B49" s="0" t="n">
        <v>0.6658</v>
      </c>
      <c r="C49" s="0" t="n">
        <v>1405</v>
      </c>
      <c r="D49" s="0" t="n">
        <v>1.555</v>
      </c>
      <c r="F49" s="0" t="n">
        <v>0.008</v>
      </c>
      <c r="G49" s="0" t="n">
        <v>0.0427</v>
      </c>
      <c r="H49" s="0" t="n">
        <v>20.34</v>
      </c>
      <c r="I49" s="0" t="n">
        <v>42.91</v>
      </c>
      <c r="J49" s="0" t="n">
        <v>2.356</v>
      </c>
      <c r="K49" s="0" t="n">
        <v>2.739</v>
      </c>
    </row>
    <row r="50" customFormat="false" ht="15" hidden="false" customHeight="false" outlineLevel="0" collapsed="false">
      <c r="A50" s="0" t="n">
        <v>46</v>
      </c>
      <c r="B50" s="0" t="n">
        <v>0.7786</v>
      </c>
      <c r="C50" s="0" t="n">
        <v>1411</v>
      </c>
      <c r="D50" s="0" t="n">
        <v>2.532</v>
      </c>
      <c r="E50" s="0" t="n">
        <v>0.007</v>
      </c>
      <c r="F50" s="0" t="n">
        <v>0.049</v>
      </c>
      <c r="G50" s="0" t="n">
        <v>0.0482</v>
      </c>
      <c r="H50" s="0" t="n">
        <v>21.39</v>
      </c>
      <c r="I50" s="0" t="n">
        <v>38.77</v>
      </c>
      <c r="J50" s="0" t="n">
        <v>1.995</v>
      </c>
      <c r="K50" s="0" t="n">
        <v>2.301</v>
      </c>
    </row>
    <row r="51" customFormat="false" ht="15" hidden="false" customHeight="false" outlineLevel="0" collapsed="false">
      <c r="A51" s="0" t="n">
        <v>47</v>
      </c>
      <c r="B51" s="0" t="n">
        <v>0.6431</v>
      </c>
      <c r="C51" s="0" t="n">
        <v>596</v>
      </c>
      <c r="D51" s="0" t="n">
        <v>1.662</v>
      </c>
      <c r="E51" s="0" t="n">
        <v>0.0187</v>
      </c>
      <c r="F51" s="0" t="n">
        <v>-0.003</v>
      </c>
      <c r="G51" s="0" t="n">
        <v>0.0451</v>
      </c>
      <c r="H51" s="0" t="n">
        <v>44.25</v>
      </c>
      <c r="I51" s="0" t="n">
        <v>41.04</v>
      </c>
      <c r="J51" s="0" t="n">
        <v>1.338</v>
      </c>
      <c r="K51" s="0" t="n">
        <v>0.291</v>
      </c>
    </row>
    <row r="52" customFormat="false" ht="15" hidden="false" customHeight="false" outlineLevel="0" collapsed="false">
      <c r="A52" s="0" t="n">
        <v>48</v>
      </c>
      <c r="B52" s="0" t="n">
        <v>0.7642</v>
      </c>
      <c r="C52" s="0" t="n">
        <v>1304</v>
      </c>
      <c r="D52" s="0" t="n">
        <v>2.224</v>
      </c>
      <c r="E52" s="0" t="n">
        <v>0.0403</v>
      </c>
      <c r="F52" s="0" t="n">
        <v>0.054</v>
      </c>
      <c r="G52" s="0" t="n">
        <v>0.041</v>
      </c>
      <c r="H52" s="0" t="n">
        <v>22.06</v>
      </c>
      <c r="I52" s="0" t="n">
        <v>37.64</v>
      </c>
      <c r="J52" s="0" t="n">
        <v>3.081</v>
      </c>
      <c r="K52" s="0" t="n">
        <v>1.073</v>
      </c>
    </row>
    <row r="53" customFormat="false" ht="15" hidden="false" customHeight="false" outlineLevel="0" collapsed="false">
      <c r="A53" s="0" t="n">
        <v>49</v>
      </c>
      <c r="B53" s="0" t="n">
        <v>0.6972</v>
      </c>
      <c r="C53" s="0" t="n">
        <v>702</v>
      </c>
      <c r="D53" s="0" t="n">
        <v>1.606</v>
      </c>
      <c r="E53" s="0" t="n">
        <v>0.0146</v>
      </c>
      <c r="F53" s="0" t="n">
        <v>0.031</v>
      </c>
      <c r="G53" s="0" t="n">
        <v>0.0484</v>
      </c>
      <c r="H53" s="0" t="n">
        <v>32.91</v>
      </c>
      <c r="I53" s="0" t="n">
        <v>33.13</v>
      </c>
      <c r="J53" s="0" t="n">
        <v>1.351</v>
      </c>
      <c r="K53" s="0" t="n">
        <v>0.818</v>
      </c>
    </row>
    <row r="54" customFormat="false" ht="15" hidden="false" customHeight="false" outlineLevel="0" collapsed="false">
      <c r="A54" s="0" t="n">
        <v>50</v>
      </c>
      <c r="B54" s="0" t="n">
        <v>1.126</v>
      </c>
      <c r="C54" s="0" t="n">
        <v>1535</v>
      </c>
      <c r="D54" s="0" t="n">
        <v>2.376</v>
      </c>
      <c r="E54" s="0" t="n">
        <v>0.1207</v>
      </c>
      <c r="F54" s="0" t="n">
        <v>0.074</v>
      </c>
      <c r="G54" s="0" t="n">
        <v>0.0336</v>
      </c>
      <c r="H54" s="0" t="n">
        <v>19.41</v>
      </c>
      <c r="I54" s="0" t="n">
        <v>26.47</v>
      </c>
      <c r="J54" s="0" t="n">
        <v>2.15</v>
      </c>
      <c r="K54" s="0" t="n">
        <v>1.022</v>
      </c>
    </row>
    <row r="55" customFormat="false" ht="15" hidden="false" customHeight="false" outlineLevel="0" collapsed="false">
      <c r="A55" s="0" t="n">
        <v>51</v>
      </c>
      <c r="B55" s="0" t="n">
        <v>0.4535</v>
      </c>
      <c r="C55" s="0" t="n">
        <v>631</v>
      </c>
      <c r="D55" s="0" t="n">
        <v>1.874</v>
      </c>
      <c r="E55" s="0" t="n">
        <v>0.023</v>
      </c>
      <c r="F55" s="0" t="n">
        <v>0.064</v>
      </c>
      <c r="G55" s="0" t="n">
        <v>0.0686</v>
      </c>
      <c r="H55" s="0" t="n">
        <v>25.17</v>
      </c>
      <c r="I55" s="0" t="n">
        <v>35.04</v>
      </c>
      <c r="J55" s="0" t="n">
        <v>1.992</v>
      </c>
      <c r="K55" s="0" t="n">
        <v>0.31</v>
      </c>
      <c r="R55" s="5"/>
    </row>
    <row r="56" customFormat="false" ht="15" hidden="false" customHeight="false" outlineLevel="0" collapsed="false">
      <c r="A56" s="0" t="n">
        <v>52</v>
      </c>
      <c r="B56" s="0" t="n">
        <v>0.5708</v>
      </c>
      <c r="C56" s="0" t="n">
        <v>408</v>
      </c>
      <c r="D56" s="0" t="n">
        <v>1.544</v>
      </c>
      <c r="E56" s="0" t="n">
        <v>0.0251</v>
      </c>
      <c r="F56" s="0" t="n">
        <v>0.016</v>
      </c>
      <c r="G56" s="0" t="n">
        <v>0.0379</v>
      </c>
      <c r="H56" s="0" t="n">
        <v>21.38</v>
      </c>
      <c r="I56" s="0" t="n">
        <v>15.29</v>
      </c>
      <c r="J56" s="0" t="n">
        <v>1.282</v>
      </c>
      <c r="K56" s="0" t="n">
        <v>0.068</v>
      </c>
    </row>
    <row r="57" customFormat="false" ht="15" hidden="false" customHeight="false" outlineLevel="0" collapsed="false">
      <c r="A57" s="0" t="n">
        <v>53</v>
      </c>
      <c r="B57" s="0" t="n">
        <v>0.8</v>
      </c>
      <c r="C57" s="0" t="n">
        <v>1820</v>
      </c>
      <c r="D57" s="0" t="n">
        <v>1.577</v>
      </c>
      <c r="E57" s="0" t="n">
        <v>0.0122</v>
      </c>
      <c r="F57" s="0" t="n">
        <v>0.123</v>
      </c>
      <c r="G57" s="0" t="n">
        <v>0.062</v>
      </c>
      <c r="H57" s="0" t="n">
        <v>32.51</v>
      </c>
      <c r="I57" s="0" t="n">
        <v>73.93</v>
      </c>
      <c r="J57" s="0" t="n">
        <v>3.165</v>
      </c>
      <c r="K57" s="0" t="n">
        <v>2.03</v>
      </c>
    </row>
    <row r="58" customFormat="false" ht="15" hidden="false" customHeight="false" outlineLevel="0" collapsed="false">
      <c r="A58" s="0" t="n">
        <v>54</v>
      </c>
      <c r="B58" s="0" t="n">
        <v>0.7571</v>
      </c>
      <c r="C58" s="0" t="n">
        <v>803</v>
      </c>
      <c r="D58" s="0" t="n">
        <v>1.806</v>
      </c>
      <c r="E58" s="0" t="n">
        <v>0.0047</v>
      </c>
      <c r="F58" s="0" t="n">
        <v>0.031</v>
      </c>
      <c r="G58" s="0" t="n">
        <v>0.0443</v>
      </c>
      <c r="H58" s="0" t="n">
        <v>25.31</v>
      </c>
      <c r="I58" s="0" t="n">
        <v>26.85</v>
      </c>
      <c r="J58" s="0" t="n">
        <v>2.101</v>
      </c>
      <c r="K58" s="0" t="n">
        <v>1.534</v>
      </c>
    </row>
    <row r="59" customFormat="false" ht="15" hidden="false" customHeight="false" outlineLevel="0" collapsed="false">
      <c r="A59" s="0" t="n">
        <v>55</v>
      </c>
      <c r="B59" s="0" t="n">
        <v>0.7787</v>
      </c>
      <c r="C59" s="0" t="n">
        <v>860</v>
      </c>
      <c r="D59" s="0" t="n">
        <v>2.206</v>
      </c>
      <c r="E59" s="0" t="n">
        <v>0.0551</v>
      </c>
      <c r="F59" s="0" t="n">
        <v>0.056</v>
      </c>
      <c r="G59" s="0" t="n">
        <v>0.0383</v>
      </c>
      <c r="H59" s="0" t="n">
        <v>22.17</v>
      </c>
      <c r="I59" s="0" t="n">
        <v>24.5</v>
      </c>
      <c r="J59" s="0" t="n">
        <v>1.974</v>
      </c>
    </row>
    <row r="60" customFormat="false" ht="15" hidden="false" customHeight="false" outlineLevel="0" collapsed="false">
      <c r="A60" s="0" t="n">
        <v>56</v>
      </c>
      <c r="B60" s="0" t="n">
        <v>0.6309</v>
      </c>
      <c r="C60" s="0" t="n">
        <v>379</v>
      </c>
      <c r="D60" s="0" t="n">
        <v>2.328</v>
      </c>
      <c r="E60" s="0" t="n">
        <v>0.0132</v>
      </c>
      <c r="F60" s="0" t="n">
        <v>0.096</v>
      </c>
      <c r="G60" s="0" t="n">
        <v>0.0116</v>
      </c>
      <c r="H60" s="0" t="n">
        <v>21.61</v>
      </c>
      <c r="I60" s="0" t="n">
        <v>12.99</v>
      </c>
      <c r="J60" s="0" t="n">
        <v>2.14</v>
      </c>
      <c r="K60" s="0" t="n">
        <v>0.235</v>
      </c>
    </row>
    <row r="61" customFormat="false" ht="15" hidden="false" customHeight="false" outlineLevel="0" collapsed="false">
      <c r="A61" s="0" t="n">
        <v>57</v>
      </c>
      <c r="B61" s="0" t="n">
        <v>0.9006</v>
      </c>
      <c r="C61" s="0" t="n">
        <v>2228</v>
      </c>
      <c r="D61" s="0" t="n">
        <v>2.218</v>
      </c>
      <c r="E61" s="0" t="n">
        <v>0.0609</v>
      </c>
      <c r="F61" s="0" t="n">
        <v>0.008</v>
      </c>
      <c r="G61" s="0" t="n">
        <v>0.0603</v>
      </c>
      <c r="H61" s="0" t="n">
        <v>23.38</v>
      </c>
      <c r="I61" s="0" t="n">
        <v>57.86</v>
      </c>
      <c r="J61" s="0" t="n">
        <v>3.244</v>
      </c>
      <c r="K61" s="0" t="n">
        <v>4.332</v>
      </c>
    </row>
    <row r="62" customFormat="false" ht="15" hidden="false" customHeight="false" outlineLevel="0" collapsed="false">
      <c r="A62" s="0" t="n">
        <v>58</v>
      </c>
      <c r="B62" s="0" t="n">
        <v>1.0688</v>
      </c>
      <c r="C62" s="0" t="n">
        <v>2503</v>
      </c>
      <c r="D62" s="0" t="n">
        <v>2.513</v>
      </c>
      <c r="E62" s="0" t="n">
        <v>0.0929</v>
      </c>
      <c r="F62" s="0" t="n">
        <v>-0.187</v>
      </c>
      <c r="G62" s="0" t="n">
        <v>0.0184</v>
      </c>
      <c r="H62" s="0" t="n">
        <v>14.65</v>
      </c>
      <c r="I62" s="0" t="n">
        <v>48.63</v>
      </c>
      <c r="J62" s="0" t="n">
        <v>4.354</v>
      </c>
    </row>
    <row r="63" customFormat="false" ht="15" hidden="false" customHeight="false" outlineLevel="0" collapsed="false">
      <c r="A63" s="0" t="n">
        <v>59</v>
      </c>
      <c r="B63" s="0" t="n">
        <v>0.8774</v>
      </c>
      <c r="C63" s="0" t="n">
        <v>1741</v>
      </c>
      <c r="D63" s="0" t="n">
        <v>2.294</v>
      </c>
      <c r="E63" s="0" t="n">
        <v>0.0334</v>
      </c>
      <c r="F63" s="0" t="n">
        <v>0.042</v>
      </c>
      <c r="G63" s="0" t="n">
        <v>0.0457</v>
      </c>
      <c r="H63" s="0" t="n">
        <v>29.52</v>
      </c>
      <c r="I63" s="0" t="n">
        <v>58.57</v>
      </c>
      <c r="J63" s="0" t="n">
        <v>3.351</v>
      </c>
      <c r="K63" s="0" t="n">
        <v>2.949</v>
      </c>
    </row>
    <row r="64" customFormat="false" ht="15" hidden="false" customHeight="false" outlineLevel="0" collapsed="false">
      <c r="A64" s="0" t="n">
        <v>60</v>
      </c>
      <c r="B64" s="0" t="n">
        <v>1.3563</v>
      </c>
      <c r="C64" s="0" t="n">
        <v>1147</v>
      </c>
      <c r="E64" s="0" t="n">
        <v>0.0454</v>
      </c>
      <c r="F64" s="0" t="n">
        <v>0.153</v>
      </c>
      <c r="G64" s="0" t="n">
        <v>0.0707</v>
      </c>
      <c r="H64" s="0" t="n">
        <v>75.21</v>
      </c>
      <c r="I64" s="0" t="n">
        <v>63.6</v>
      </c>
      <c r="J64" s="0" t="n">
        <v>2.409</v>
      </c>
      <c r="K64" s="0" t="n">
        <v>0.065</v>
      </c>
    </row>
    <row r="65" customFormat="false" ht="15" hidden="false" customHeight="false" outlineLevel="0" collapsed="false">
      <c r="A65" s="0" t="n">
        <v>61</v>
      </c>
      <c r="B65" s="0" t="n">
        <v>0.8022</v>
      </c>
      <c r="C65" s="0" t="n">
        <v>1116</v>
      </c>
      <c r="D65" s="0" t="n">
        <v>2.74</v>
      </c>
      <c r="E65" s="0" t="n">
        <v>0.0144</v>
      </c>
      <c r="F65" s="0" t="n">
        <v>0.004</v>
      </c>
      <c r="G65" s="0" t="n">
        <v>0.0356</v>
      </c>
      <c r="H65" s="0" t="n">
        <v>28.83</v>
      </c>
      <c r="I65" s="0" t="n">
        <v>40.12</v>
      </c>
      <c r="J65" s="0" t="n">
        <v>3.455</v>
      </c>
      <c r="K65" s="0" t="n">
        <v>0.564</v>
      </c>
    </row>
    <row r="66" customFormat="false" ht="15" hidden="false" customHeight="false" outlineLevel="0" collapsed="false">
      <c r="A66" s="0" t="n">
        <v>62</v>
      </c>
      <c r="B66" s="0" t="n">
        <v>0.5466</v>
      </c>
      <c r="C66" s="0" t="n">
        <v>736</v>
      </c>
      <c r="D66" s="0" t="n">
        <v>3.057</v>
      </c>
      <c r="E66" s="0" t="n">
        <v>0.031</v>
      </c>
      <c r="F66" s="0" t="n">
        <v>0.171</v>
      </c>
      <c r="G66" s="0" t="n">
        <v>0.0423</v>
      </c>
      <c r="H66" s="0" t="n">
        <v>30.4</v>
      </c>
      <c r="I66" s="0" t="n">
        <v>40.93</v>
      </c>
      <c r="J66" s="0" t="n">
        <v>3.426</v>
      </c>
      <c r="K66" s="0" t="n">
        <v>0.208</v>
      </c>
    </row>
    <row r="67" customFormat="false" ht="15" hidden="false" customHeight="false" outlineLevel="0" collapsed="false">
      <c r="A67" s="0" t="n">
        <v>63</v>
      </c>
      <c r="B67" s="0" t="n">
        <v>0.414</v>
      </c>
      <c r="C67" s="0" t="n">
        <v>984</v>
      </c>
      <c r="D67" s="0" t="n">
        <v>2.054</v>
      </c>
      <c r="E67" s="0" t="n">
        <v>0.0136</v>
      </c>
      <c r="F67" s="0" t="n">
        <v>-0.065</v>
      </c>
      <c r="G67" s="0" t="n">
        <v>0.0312</v>
      </c>
      <c r="H67" s="0" t="n">
        <v>12.8</v>
      </c>
      <c r="I67" s="0" t="n">
        <v>30.42</v>
      </c>
      <c r="J67" s="0" t="n">
        <v>2.169</v>
      </c>
      <c r="K67" s="0" t="n">
        <v>0.366</v>
      </c>
    </row>
    <row r="68" customFormat="false" ht="15" hidden="false" customHeight="false" outlineLevel="0" collapsed="false">
      <c r="A68" s="0" t="n">
        <v>64</v>
      </c>
      <c r="B68" s="0" t="n">
        <v>0.9037</v>
      </c>
      <c r="C68" s="0" t="n">
        <v>511</v>
      </c>
      <c r="D68" s="0" t="n">
        <v>2.451</v>
      </c>
      <c r="E68" s="0" t="n">
        <v>0.0105</v>
      </c>
      <c r="F68" s="0" t="n">
        <v>0.019</v>
      </c>
      <c r="G68" s="0" t="n">
        <v>0.1155</v>
      </c>
      <c r="H68" s="0" t="n">
        <v>83.67</v>
      </c>
      <c r="I68" s="0" t="n">
        <v>47.34</v>
      </c>
      <c r="J68" s="0" t="n">
        <v>2.427</v>
      </c>
      <c r="K68" s="0" t="n">
        <v>0.259</v>
      </c>
    </row>
    <row r="69" customFormat="false" ht="15" hidden="false" customHeight="false" outlineLevel="0" collapsed="false">
      <c r="A69" s="0" t="n">
        <v>65</v>
      </c>
      <c r="B69" s="0" t="n">
        <v>0.4185</v>
      </c>
      <c r="C69" s="0" t="n">
        <v>593</v>
      </c>
      <c r="D69" s="0" t="n">
        <v>1.825</v>
      </c>
      <c r="E69" s="0" t="n">
        <v>0.0301</v>
      </c>
      <c r="F69" s="0" t="n">
        <v>0.057</v>
      </c>
      <c r="G69" s="0" t="n">
        <v>0.0144</v>
      </c>
      <c r="H69" s="0" t="n">
        <v>13.08</v>
      </c>
      <c r="I69" s="0" t="n">
        <v>18.55</v>
      </c>
      <c r="J69" s="0" t="n">
        <v>2.275</v>
      </c>
    </row>
    <row r="70" customFormat="false" ht="15" hidden="false" customHeight="false" outlineLevel="0" collapsed="false">
      <c r="A70" s="0" t="n">
        <v>66</v>
      </c>
      <c r="B70" s="0" t="n">
        <v>0.5233</v>
      </c>
      <c r="C70" s="0" t="n">
        <v>1673</v>
      </c>
      <c r="D70" s="0" t="n">
        <v>2.377</v>
      </c>
      <c r="E70" s="0" t="n">
        <v>0.0342</v>
      </c>
      <c r="F70" s="0" t="n">
        <v>0.016</v>
      </c>
      <c r="G70" s="0" t="n">
        <v>0.0335</v>
      </c>
      <c r="H70" s="0" t="n">
        <v>15.07</v>
      </c>
      <c r="I70" s="0" t="n">
        <v>48.19</v>
      </c>
      <c r="J70" s="0" t="n">
        <v>3.47</v>
      </c>
      <c r="K70" s="0" t="n">
        <v>1.14</v>
      </c>
      <c r="Q70" s="6"/>
    </row>
    <row r="71" customFormat="false" ht="15" hidden="false" customHeight="false" outlineLevel="0" collapsed="false">
      <c r="A71" s="0" t="n">
        <v>67</v>
      </c>
      <c r="B71" s="0" t="n">
        <v>0.6988</v>
      </c>
      <c r="C71" s="0" t="n">
        <v>1786</v>
      </c>
      <c r="D71" s="0" t="n">
        <v>2.446</v>
      </c>
      <c r="E71" s="0" t="n">
        <v>0.0187</v>
      </c>
      <c r="F71" s="0" t="n">
        <v>0.036</v>
      </c>
      <c r="G71" s="0" t="n">
        <v>0.0307</v>
      </c>
      <c r="H71" s="0" t="n">
        <v>19.92</v>
      </c>
      <c r="I71" s="0" t="n">
        <v>50.91</v>
      </c>
      <c r="J71" s="0" t="n">
        <v>3.193</v>
      </c>
      <c r="K71" s="0" t="n">
        <v>0.606</v>
      </c>
    </row>
    <row r="72" customFormat="false" ht="15" hidden="false" customHeight="false" outlineLevel="0" collapsed="false">
      <c r="A72" s="0" t="n">
        <v>68</v>
      </c>
      <c r="B72" s="0" t="n">
        <v>0.8483</v>
      </c>
      <c r="C72" s="0" t="n">
        <v>1850</v>
      </c>
      <c r="D72" s="0" t="n">
        <v>2.668</v>
      </c>
      <c r="E72" s="0" t="n">
        <v>0.0199</v>
      </c>
      <c r="F72" s="0" t="n">
        <v>0.057</v>
      </c>
      <c r="G72" s="0" t="n">
        <v>0.0339</v>
      </c>
      <c r="H72" s="0" t="n">
        <v>20.9</v>
      </c>
      <c r="I72" s="0" t="n">
        <v>45.6</v>
      </c>
      <c r="J72" s="0" t="n">
        <v>3.363</v>
      </c>
      <c r="K72" s="0" t="n">
        <v>0.606</v>
      </c>
    </row>
    <row r="73" customFormat="false" ht="15" hidden="false" customHeight="false" outlineLevel="0" collapsed="false">
      <c r="A73" s="0" t="n">
        <v>69</v>
      </c>
      <c r="B73" s="0" t="n">
        <v>1.12</v>
      </c>
      <c r="C73" s="0" t="n">
        <v>1929</v>
      </c>
      <c r="D73" s="0" t="n">
        <v>2.22</v>
      </c>
      <c r="E73" s="0" t="n">
        <v>0.0334</v>
      </c>
      <c r="F73" s="0" t="n">
        <v>-0.039</v>
      </c>
      <c r="G73" s="0" t="n">
        <v>0.0425</v>
      </c>
      <c r="H73" s="0" t="n">
        <v>28.84</v>
      </c>
      <c r="I73" s="0" t="n">
        <v>49.66</v>
      </c>
      <c r="J73" s="0" t="n">
        <v>3.315</v>
      </c>
      <c r="K73" s="0" t="n">
        <v>2.19</v>
      </c>
    </row>
    <row r="74" customFormat="false" ht="15" hidden="false" customHeight="false" outlineLevel="0" collapsed="false">
      <c r="A74" s="0" t="n">
        <v>70</v>
      </c>
      <c r="B74" s="0" t="n">
        <v>0.6722</v>
      </c>
      <c r="C74" s="0" t="n">
        <v>986</v>
      </c>
      <c r="D74" s="0" t="n">
        <v>2.238</v>
      </c>
      <c r="E74" s="0" t="n">
        <v>0.0116</v>
      </c>
      <c r="F74" s="0" t="n">
        <v>0.016</v>
      </c>
      <c r="G74" s="0" t="n">
        <v>0.0571</v>
      </c>
      <c r="H74" s="0" t="n">
        <v>27.92</v>
      </c>
      <c r="I74" s="0" t="n">
        <v>40.94</v>
      </c>
      <c r="J74" s="0" t="n">
        <v>3.127</v>
      </c>
      <c r="K74" s="0" t="n">
        <v>0.863</v>
      </c>
    </row>
    <row r="75" customFormat="false" ht="15" hidden="false" customHeight="false" outlineLevel="0" collapsed="false">
      <c r="A75" s="0" t="n">
        <v>71</v>
      </c>
      <c r="B75" s="0" t="n">
        <v>0.5658</v>
      </c>
      <c r="C75" s="0" t="n">
        <v>1667</v>
      </c>
      <c r="D75" s="0" t="n">
        <v>2.079</v>
      </c>
      <c r="E75" s="0" t="n">
        <v>0.0113</v>
      </c>
      <c r="F75" s="0" t="n">
        <v>0.04</v>
      </c>
      <c r="G75" s="0" t="n">
        <v>0.0274</v>
      </c>
      <c r="H75" s="0" t="n">
        <v>16.37</v>
      </c>
      <c r="I75" s="0" t="n">
        <v>48.24</v>
      </c>
      <c r="J75" s="0" t="n">
        <v>2.625</v>
      </c>
      <c r="K75" s="0" t="n">
        <v>0.671</v>
      </c>
    </row>
    <row r="76" customFormat="false" ht="15" hidden="false" customHeight="false" outlineLevel="0" collapsed="false">
      <c r="A76" s="0" t="n">
        <v>72</v>
      </c>
      <c r="B76" s="0" t="n">
        <v>0.45</v>
      </c>
      <c r="C76" s="0" t="n">
        <v>1241</v>
      </c>
      <c r="D76" s="0" t="n">
        <v>2.438</v>
      </c>
      <c r="E76" s="0" t="n">
        <v>0.0764</v>
      </c>
      <c r="F76" s="0" t="n">
        <v>0.066</v>
      </c>
      <c r="G76" s="0" t="n">
        <v>0.0215</v>
      </c>
      <c r="H76" s="0" t="n">
        <v>7.12</v>
      </c>
      <c r="I76" s="0" t="n">
        <v>19.64</v>
      </c>
      <c r="J76" s="0" t="n">
        <v>2.03</v>
      </c>
      <c r="K76" s="0" t="n">
        <v>0.656</v>
      </c>
    </row>
    <row r="77" customFormat="false" ht="15" hidden="false" customHeight="false" outlineLevel="0" collapsed="false">
      <c r="A77" s="0" t="n">
        <v>73</v>
      </c>
      <c r="B77" s="0" t="n">
        <v>0.5151</v>
      </c>
      <c r="C77" s="0" t="n">
        <v>1211</v>
      </c>
      <c r="D77" s="0" t="n">
        <v>1.175</v>
      </c>
      <c r="E77" s="0" t="n">
        <v>0.0395</v>
      </c>
      <c r="F77" s="0" t="n">
        <v>0.045</v>
      </c>
      <c r="G77" s="0" t="n">
        <v>0.0276</v>
      </c>
      <c r="H77" s="0" t="n">
        <v>14.31</v>
      </c>
      <c r="I77" s="0" t="n">
        <v>33.66</v>
      </c>
      <c r="J77" s="0" t="n">
        <v>1.995</v>
      </c>
      <c r="K77" s="0" t="n">
        <v>1.281</v>
      </c>
    </row>
    <row r="78" customFormat="false" ht="15" hidden="false" customHeight="false" outlineLevel="0" collapsed="false">
      <c r="A78" s="0" t="n">
        <v>74</v>
      </c>
      <c r="B78" s="0" t="n">
        <v>0.9251</v>
      </c>
      <c r="C78" s="0" t="n">
        <v>2647</v>
      </c>
      <c r="D78" s="0" t="n">
        <v>2.032</v>
      </c>
      <c r="E78" s="0" t="n">
        <v>0.0138</v>
      </c>
      <c r="F78" s="0" t="n">
        <v>-0.03</v>
      </c>
      <c r="G78" s="0" t="n">
        <v>0.0236</v>
      </c>
      <c r="H78" s="0" t="n">
        <v>14.23</v>
      </c>
      <c r="I78" s="0" t="n">
        <v>40.71</v>
      </c>
      <c r="J78" s="0" t="n">
        <v>2.353</v>
      </c>
      <c r="K78" s="0" t="n">
        <v>2.136</v>
      </c>
    </row>
    <row r="79" customFormat="false" ht="15" hidden="false" customHeight="false" outlineLevel="0" collapsed="false">
      <c r="A79" s="0" t="n">
        <v>75</v>
      </c>
      <c r="B79" s="0" t="n">
        <v>0.8329</v>
      </c>
      <c r="C79" s="0" t="n">
        <v>2427</v>
      </c>
      <c r="D79" s="0" t="n">
        <v>1.785</v>
      </c>
      <c r="E79" s="0" t="n">
        <v>0.03</v>
      </c>
      <c r="F79" s="0" t="n">
        <v>0.001</v>
      </c>
      <c r="G79" s="0" t="n">
        <v>0.0581</v>
      </c>
      <c r="H79" s="0" t="n">
        <v>31.19</v>
      </c>
      <c r="I79" s="0" t="n">
        <v>90.86</v>
      </c>
      <c r="J79" s="0" t="n">
        <v>3.065</v>
      </c>
      <c r="K79" s="0" t="n">
        <v>0.733</v>
      </c>
    </row>
    <row r="80" customFormat="false" ht="15" hidden="false" customHeight="false" outlineLevel="0" collapsed="false">
      <c r="A80" s="0" t="n">
        <v>76</v>
      </c>
      <c r="B80" s="0" t="n">
        <v>0.4968</v>
      </c>
      <c r="C80" s="0" t="n">
        <v>1250</v>
      </c>
      <c r="D80" s="0" t="n">
        <v>1.752</v>
      </c>
      <c r="E80" s="0" t="n">
        <v>0.0348</v>
      </c>
      <c r="F80" s="0" t="n">
        <v>0.041</v>
      </c>
      <c r="G80" s="0" t="n">
        <v>0.0233</v>
      </c>
      <c r="H80" s="0" t="n">
        <v>10.44</v>
      </c>
      <c r="I80" s="0" t="n">
        <v>26.27</v>
      </c>
      <c r="J80" s="0" t="n">
        <v>2.386</v>
      </c>
    </row>
    <row r="81" customFormat="false" ht="15" hidden="false" customHeight="false" outlineLevel="0" collapsed="false">
      <c r="A81" s="0" t="n">
        <v>77</v>
      </c>
      <c r="B81" s="0" t="n">
        <v>0.6247</v>
      </c>
      <c r="C81" s="0" t="n">
        <v>1373</v>
      </c>
      <c r="D81" s="0" t="n">
        <v>1.206</v>
      </c>
      <c r="F81" s="0" t="n">
        <v>0.056</v>
      </c>
      <c r="G81" s="0" t="n">
        <v>0.0149</v>
      </c>
      <c r="H81" s="0" t="n">
        <v>7.13</v>
      </c>
      <c r="I81" s="0" t="n">
        <v>15.67</v>
      </c>
      <c r="J81" s="0" t="n">
        <v>2.583</v>
      </c>
    </row>
    <row r="82" customFormat="false" ht="15" hidden="false" customHeight="false" outlineLevel="0" collapsed="false">
      <c r="A82" s="0" t="n">
        <v>78</v>
      </c>
      <c r="B82" s="0" t="n">
        <v>0.124</v>
      </c>
      <c r="C82" s="0" t="n">
        <v>1034</v>
      </c>
      <c r="D82" s="0" t="n">
        <v>0.843</v>
      </c>
      <c r="E82" s="0" t="n">
        <v>0.0752</v>
      </c>
      <c r="F82" s="0" t="n">
        <v>0.01</v>
      </c>
      <c r="G82" s="0" t="n">
        <v>0.0242</v>
      </c>
      <c r="H82" s="0" t="n">
        <v>2.8</v>
      </c>
      <c r="I82" s="0" t="n">
        <v>23.32</v>
      </c>
      <c r="J82" s="0" t="n">
        <v>2.869</v>
      </c>
      <c r="K82" s="0" t="n">
        <v>1.356</v>
      </c>
    </row>
    <row r="83" customFormat="false" ht="15" hidden="false" customHeight="false" outlineLevel="0" collapsed="false">
      <c r="A83" s="0" t="n">
        <v>79</v>
      </c>
      <c r="B83" s="0" t="n">
        <v>0.3262</v>
      </c>
      <c r="C83" s="0" t="n">
        <v>533</v>
      </c>
      <c r="D83" s="0" t="n">
        <v>1.549</v>
      </c>
      <c r="E83" s="0" t="n">
        <v>0.0046</v>
      </c>
      <c r="F83" s="0" t="n">
        <v>0.111</v>
      </c>
      <c r="G83" s="0" t="n">
        <v>0.0637</v>
      </c>
      <c r="H83" s="0" t="n">
        <v>21.65</v>
      </c>
      <c r="I83" s="0" t="n">
        <v>35.4</v>
      </c>
      <c r="J83" s="0" t="n">
        <v>2.22</v>
      </c>
    </row>
    <row r="84" customFormat="false" ht="15" hidden="false" customHeight="false" outlineLevel="0" collapsed="false">
      <c r="A84" s="0" t="n">
        <v>80</v>
      </c>
      <c r="B84" s="0" t="n">
        <v>0.354</v>
      </c>
      <c r="C84" s="0" t="n">
        <v>993</v>
      </c>
      <c r="D84" s="0" t="n">
        <v>1.813</v>
      </c>
      <c r="E84" s="0" t="n">
        <v>0.0023</v>
      </c>
      <c r="F84" s="0" t="n">
        <v>0.273</v>
      </c>
      <c r="G84" s="0" t="n">
        <v>0.0058</v>
      </c>
      <c r="H84" s="0" t="n">
        <v>1.19</v>
      </c>
      <c r="I84" s="0" t="n">
        <v>3.23</v>
      </c>
      <c r="J84" s="0" t="n">
        <v>0.533</v>
      </c>
    </row>
  </sheetData>
  <mergeCells count="2">
    <mergeCell ref="B2:F2"/>
    <mergeCell ref="G2:K2"/>
  </mergeCells>
  <printOptions headings="false" gridLines="false" gridLinesSet="true" horizontalCentered="true" verticalCentered="true"/>
  <pageMargins left="0.708333333333333" right="0.315277777777778" top="0.354166666666667" bottom="0.354166666666667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4" activeCellId="0" sqref="J14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9" t="n">
        <v>0.23311602116609</v>
      </c>
      <c r="B2" s="9" t="n">
        <v>0.26623850333955</v>
      </c>
    </row>
    <row r="3" customFormat="false" ht="15" hidden="false" customHeight="false" outlineLevel="0" collapsed="false">
      <c r="A3" s="9" t="n">
        <v>0.2594291166045</v>
      </c>
      <c r="B3" s="9" t="n">
        <v>0.257083914776</v>
      </c>
    </row>
    <row r="4" customFormat="false" ht="15" hidden="false" customHeight="false" outlineLevel="0" collapsed="false">
      <c r="A4" s="9" t="n">
        <v>0.24667905467358</v>
      </c>
      <c r="B4" s="9" t="n">
        <v>0.29094820687948</v>
      </c>
    </row>
    <row r="5" customFormat="false" ht="15" hidden="false" customHeight="false" outlineLevel="0" collapsed="false">
      <c r="A5" s="9" t="n">
        <v>0.26381576989</v>
      </c>
      <c r="B5" s="9" t="n">
        <v>0.24601677404062</v>
      </c>
    </row>
    <row r="6" customFormat="false" ht="15" hidden="false" customHeight="false" outlineLevel="0" collapsed="false">
      <c r="A6" s="9" t="n">
        <v>0.274383868028</v>
      </c>
      <c r="B6" s="9" t="n">
        <v>0.42711929622513</v>
      </c>
    </row>
    <row r="7" customFormat="false" ht="15" hidden="false" customHeight="false" outlineLevel="0" collapsed="false">
      <c r="A7" s="9" t="n">
        <v>0.37528632146</v>
      </c>
      <c r="B7" s="9" t="n">
        <v>0.27096417575708</v>
      </c>
    </row>
    <row r="8" customFormat="false" ht="15" hidden="false" customHeight="false" outlineLevel="0" collapsed="false">
      <c r="A8" s="9" t="n">
        <v>0.31698435156</v>
      </c>
      <c r="B8" s="9" t="n">
        <v>0.472017752053</v>
      </c>
    </row>
    <row r="9" customFormat="false" ht="15" hidden="false" customHeight="false" outlineLevel="0" collapsed="false">
      <c r="A9" s="9" t="n">
        <v>0.34266730525</v>
      </c>
      <c r="B9" s="9" t="n">
        <v>0.44759501096466</v>
      </c>
    </row>
    <row r="10" customFormat="false" ht="15" hidden="false" customHeight="false" outlineLevel="0" collapsed="false">
      <c r="A10" s="9" t="n">
        <v>0.25383855116697</v>
      </c>
      <c r="B10" s="9" t="n">
        <v>0.59833609167455</v>
      </c>
    </row>
    <row r="11" customFormat="false" ht="15" hidden="false" customHeight="false" outlineLevel="0" collapsed="false">
      <c r="A11" s="9" t="n">
        <v>0.45939762165</v>
      </c>
      <c r="B11" s="9" t="n">
        <v>0.559105776396</v>
      </c>
    </row>
    <row r="12" customFormat="false" ht="15" hidden="false" customHeight="false" outlineLevel="0" collapsed="false">
      <c r="A12" s="9" t="n">
        <v>0.431317009796</v>
      </c>
      <c r="B12" s="9" t="n">
        <v>0.361126055506</v>
      </c>
    </row>
    <row r="13" customFormat="false" ht="15" hidden="false" customHeight="false" outlineLevel="0" collapsed="false">
      <c r="A13" s="9" t="n">
        <v>0.256913028475</v>
      </c>
      <c r="B13" s="9" t="n">
        <v>0.327670376796</v>
      </c>
    </row>
    <row r="14" customFormat="false" ht="15" hidden="false" customHeight="false" outlineLevel="0" collapsed="false">
      <c r="A14" s="9" t="n">
        <v>0.498594980978</v>
      </c>
      <c r="B14" s="9" t="n">
        <v>0.519827486398</v>
      </c>
    </row>
    <row r="15" customFormat="false" ht="15" hidden="false" customHeight="false" outlineLevel="0" collapsed="false">
      <c r="A15" s="9" t="n">
        <v>0.2250282266555</v>
      </c>
      <c r="B15" s="9" t="n">
        <v>0.324201648874</v>
      </c>
    </row>
    <row r="16" customFormat="false" ht="15" hidden="false" customHeight="false" outlineLevel="0" collapsed="false">
      <c r="A16" s="9" t="n">
        <v>0.2302027490081</v>
      </c>
      <c r="B16" s="9" t="n">
        <v>0.3942825412</v>
      </c>
    </row>
    <row r="17" customFormat="false" ht="15" hidden="false" customHeight="false" outlineLevel="0" collapsed="false">
      <c r="A17" s="9" t="n">
        <v>0.77357316375</v>
      </c>
      <c r="B17" s="9" t="n">
        <v>0.35822556741188</v>
      </c>
    </row>
    <row r="18" customFormat="false" ht="15" hidden="false" customHeight="false" outlineLevel="0" collapsed="false">
      <c r="A18" s="9" t="n">
        <v>0.37082750189403</v>
      </c>
      <c r="B18" s="9" t="n">
        <v>0.437983592435</v>
      </c>
    </row>
    <row r="19" customFormat="false" ht="15" hidden="false" customHeight="false" outlineLevel="0" collapsed="false">
      <c r="A19" s="9" t="n">
        <v>0.65931892425</v>
      </c>
      <c r="B19" s="9" t="n">
        <v>0.778318817379</v>
      </c>
    </row>
    <row r="20" customFormat="false" ht="15" hidden="false" customHeight="false" outlineLevel="0" collapsed="false">
      <c r="A20" s="9" t="n">
        <v>0.17609530658</v>
      </c>
      <c r="B20" s="9" t="n">
        <v>0.4212885292223</v>
      </c>
    </row>
    <row r="21" customFormat="false" ht="15" hidden="false" customHeight="false" outlineLevel="0" collapsed="false">
      <c r="A21" s="9" t="n">
        <v>0.33251121006</v>
      </c>
      <c r="B21" s="9" t="n">
        <v>0.50934872957958</v>
      </c>
    </row>
    <row r="22" customFormat="false" ht="15" hidden="false" customHeight="false" outlineLevel="0" collapsed="false">
      <c r="A22" s="9" t="n">
        <v>0.29771675084903</v>
      </c>
      <c r="B22" s="9" t="n">
        <v>0.472678994096475</v>
      </c>
    </row>
    <row r="23" customFormat="false" ht="15" hidden="false" customHeight="false" outlineLevel="0" collapsed="false">
      <c r="A23" s="9" t="n">
        <v>0.46111883825</v>
      </c>
      <c r="B23" s="9" t="n">
        <v>0.73456392070035</v>
      </c>
    </row>
    <row r="24" customFormat="false" ht="15" hidden="false" customHeight="false" outlineLevel="0" collapsed="false">
      <c r="A24" s="9" t="n">
        <v>0.5437741629669</v>
      </c>
      <c r="B24" s="9" t="n">
        <v>0.348624178524</v>
      </c>
    </row>
    <row r="25" customFormat="false" ht="15" hidden="false" customHeight="false" outlineLevel="0" collapsed="false">
      <c r="A25" s="9" t="n">
        <v>0.2037883467817</v>
      </c>
      <c r="B25" s="9" t="n">
        <v>0.384599525375</v>
      </c>
    </row>
    <row r="26" customFormat="false" ht="15" hidden="false" customHeight="false" outlineLevel="0" collapsed="false">
      <c r="A26" s="9" t="n">
        <v>0.3469512247382</v>
      </c>
      <c r="B26" s="9" t="n">
        <v>0.49107128771374</v>
      </c>
    </row>
    <row r="27" customFormat="false" ht="15" hidden="false" customHeight="false" outlineLevel="0" collapsed="false">
      <c r="A27" s="9" t="n">
        <v>0.2479079214938</v>
      </c>
      <c r="B27" s="9" t="n">
        <v>0.28253357912681</v>
      </c>
    </row>
    <row r="28" customFormat="false" ht="15" hidden="false" customHeight="false" outlineLevel="0" collapsed="false">
      <c r="A28" s="9" t="n">
        <v>0.49145609367</v>
      </c>
      <c r="B28" s="9" t="n">
        <v>0.409967931650295</v>
      </c>
    </row>
    <row r="29" customFormat="false" ht="15" hidden="false" customHeight="false" outlineLevel="0" collapsed="false">
      <c r="A29" s="9" t="n">
        <v>0.33025929925</v>
      </c>
      <c r="B29" s="9" t="n">
        <v>0.502868948640415</v>
      </c>
    </row>
    <row r="30" customFormat="false" ht="15" hidden="false" customHeight="false" outlineLevel="0" collapsed="false">
      <c r="A30" s="9" t="n">
        <v>0.45142120016</v>
      </c>
      <c r="B30" s="9" t="n">
        <v>0.3491925517958</v>
      </c>
    </row>
    <row r="31" customFormat="false" ht="15" hidden="false" customHeight="false" outlineLevel="0" collapsed="false">
      <c r="A31" s="9" t="n">
        <v>0.628916673</v>
      </c>
      <c r="B31" s="9" t="n">
        <v>0.426110993169735</v>
      </c>
    </row>
    <row r="32" customFormat="false" ht="15" hidden="false" customHeight="false" outlineLevel="0" collapsed="false">
      <c r="A32" s="9" t="n">
        <v>0.1363222188714</v>
      </c>
      <c r="B32" s="9" t="n">
        <v>0.28140083368608</v>
      </c>
    </row>
    <row r="33" customFormat="false" ht="15" hidden="false" customHeight="false" outlineLevel="0" collapsed="false">
      <c r="A33" s="9" t="n">
        <v>0.32998498170072</v>
      </c>
      <c r="B33" s="9" t="n">
        <v>0.48354248583847</v>
      </c>
    </row>
    <row r="34" customFormat="false" ht="15" hidden="false" customHeight="false" outlineLevel="0" collapsed="false">
      <c r="A34" s="9" t="n">
        <v>0.53465218656</v>
      </c>
      <c r="B34" s="9" t="n">
        <v>0.381127571712635</v>
      </c>
    </row>
    <row r="35" customFormat="false" ht="15" hidden="false" customHeight="false" outlineLevel="0" collapsed="false">
      <c r="A35" s="9" t="n">
        <v>0.1341921</v>
      </c>
      <c r="B35" s="9" t="n">
        <v>0.18925532576412</v>
      </c>
    </row>
    <row r="36" customFormat="false" ht="15" hidden="false" customHeight="false" outlineLevel="0" collapsed="false">
      <c r="A36" s="9" t="n">
        <v>0.15150574801</v>
      </c>
      <c r="B36" s="9" t="n">
        <v>0.623696208944405</v>
      </c>
    </row>
    <row r="37" customFormat="false" ht="15" hidden="false" customHeight="false" outlineLevel="0" collapsed="false">
      <c r="A37" s="9" t="n">
        <v>0.1790356102766</v>
      </c>
      <c r="B37" s="9" t="n">
        <v>0.45052437999355</v>
      </c>
    </row>
    <row r="38" customFormat="false" ht="15" hidden="false" customHeight="false" outlineLevel="0" collapsed="false">
      <c r="A38" s="9" t="n">
        <v>0.35635874946722</v>
      </c>
      <c r="B38" s="9" t="n">
        <v>0.55540986437763</v>
      </c>
    </row>
    <row r="39" customFormat="false" ht="15" hidden="false" customHeight="false" outlineLevel="0" collapsed="false">
      <c r="A39" s="9" t="n">
        <v>0.2205148202521</v>
      </c>
      <c r="B39" s="9" t="n">
        <v>0.649032435861955</v>
      </c>
    </row>
    <row r="40" customFormat="false" ht="15" hidden="false" customHeight="false" outlineLevel="0" collapsed="false">
      <c r="A40" s="9" t="n">
        <v>0.236631972</v>
      </c>
      <c r="B40" s="9" t="n">
        <v>0.1445243374</v>
      </c>
    </row>
    <row r="41" customFormat="false" ht="15" hidden="false" customHeight="false" outlineLevel="0" collapsed="false">
      <c r="A41" s="9" t="n">
        <v>0.44403456802</v>
      </c>
      <c r="B41" s="9" t="n">
        <v>0.30777602525327</v>
      </c>
    </row>
    <row r="42" customFormat="false" ht="15" hidden="false" customHeight="false" outlineLevel="0" collapsed="false">
      <c r="A42" s="9" t="n">
        <v>0.484076268</v>
      </c>
      <c r="B42" s="9" t="n">
        <v>0.25343764544182</v>
      </c>
    </row>
    <row r="43" customFormat="false" ht="15" hidden="false" customHeight="false" outlineLevel="0" collapsed="false">
      <c r="A43" s="9" t="n">
        <v>0.46183974489</v>
      </c>
      <c r="B43" s="9" t="n">
        <v>0.77480709105</v>
      </c>
    </row>
    <row r="44" customFormat="false" ht="15" hidden="false" customHeight="false" outlineLevel="0" collapsed="false">
      <c r="A44" s="9" t="n">
        <v>0.513242100744</v>
      </c>
      <c r="B44" s="9" t="n">
        <v>0.156361311</v>
      </c>
    </row>
    <row r="45" customFormat="false" ht="15" hidden="false" customHeight="false" outlineLevel="0" collapsed="false">
      <c r="A45" s="9" t="n">
        <v>0.43916482642</v>
      </c>
      <c r="B45" s="9" t="n">
        <v>0.32036475947234</v>
      </c>
    </row>
    <row r="46" customFormat="false" ht="15" hidden="false" customHeight="false" outlineLevel="0" collapsed="false">
      <c r="A46" s="9" t="n">
        <v>0.458682072293</v>
      </c>
      <c r="B46" s="9" t="n">
        <v>0.35676701671396</v>
      </c>
    </row>
    <row r="47" customFormat="false" ht="15" hidden="false" customHeight="false" outlineLevel="0" collapsed="false">
      <c r="A47" s="9" t="n">
        <v>0.31422345548</v>
      </c>
      <c r="B47" s="9" t="n">
        <v>0.440614532869075</v>
      </c>
    </row>
    <row r="48" customFormat="false" ht="15" hidden="false" customHeight="false" outlineLevel="0" collapsed="false">
      <c r="A48" s="9" t="n">
        <v>0.491761849194</v>
      </c>
      <c r="B48" s="9" t="n">
        <v>0.32052602935</v>
      </c>
    </row>
    <row r="49" customFormat="false" ht="15" hidden="false" customHeight="false" outlineLevel="0" collapsed="false">
      <c r="A49" s="9" t="n">
        <v>0.32694715673327</v>
      </c>
      <c r="B49" s="9" t="n">
        <v>0.418877926827</v>
      </c>
    </row>
    <row r="50" customFormat="false" ht="15" hidden="false" customHeight="false" outlineLevel="0" collapsed="false">
      <c r="A50" s="9" t="n">
        <v>0.6514838346</v>
      </c>
      <c r="B50" s="9" t="n">
        <v>0.25944199551256</v>
      </c>
    </row>
    <row r="51" customFormat="false" ht="15" hidden="false" customHeight="false" outlineLevel="0" collapsed="false">
      <c r="A51" s="9" t="n">
        <v>0.2803488913551</v>
      </c>
      <c r="B51" s="9" t="n">
        <v>0.41136713606173</v>
      </c>
    </row>
    <row r="52" customFormat="false" ht="15" hidden="false" customHeight="false" outlineLevel="0" collapsed="false">
      <c r="A52" s="9" t="n">
        <v>0.2586492132431</v>
      </c>
      <c r="B52" s="9" t="n">
        <v>0.235654782802</v>
      </c>
    </row>
    <row r="53" customFormat="false" ht="15" hidden="false" customHeight="false" outlineLevel="0" collapsed="false">
      <c r="A53" s="9" t="n">
        <v>0.39419820393623</v>
      </c>
      <c r="B53" s="9" t="n">
        <v>0.49112219506457</v>
      </c>
    </row>
    <row r="54" customFormat="false" ht="15" hidden="false" customHeight="false" outlineLevel="0" collapsed="false">
      <c r="A54" s="9" t="n">
        <v>0.26100363987</v>
      </c>
      <c r="B54" s="9" t="n">
        <v>0.35958223098738</v>
      </c>
    </row>
    <row r="55" customFormat="false" ht="15" hidden="false" customHeight="false" outlineLevel="0" collapsed="false">
      <c r="A55" s="9" t="n">
        <v>0.415700979806</v>
      </c>
      <c r="B55" s="9" t="n">
        <v>0.22456749764932</v>
      </c>
    </row>
    <row r="56" customFormat="false" ht="15" hidden="false" customHeight="false" outlineLevel="0" collapsed="false">
      <c r="A56" s="9" t="n">
        <v>0.35850981855833</v>
      </c>
      <c r="B56" s="9" t="n">
        <v>0.219393891063</v>
      </c>
    </row>
    <row r="57" customFormat="false" ht="15" hidden="false" customHeight="false" outlineLevel="0" collapsed="false">
      <c r="A57" s="9" t="n">
        <v>0.62621751363</v>
      </c>
      <c r="B57" s="9" t="n">
        <v>0.5218909194</v>
      </c>
    </row>
    <row r="58" customFormat="false" ht="15" hidden="false" customHeight="false" outlineLevel="0" collapsed="false">
      <c r="A58" s="9" t="n">
        <v>0.72564617016</v>
      </c>
      <c r="B58" s="9" t="n">
        <v>0.259211401328</v>
      </c>
    </row>
    <row r="59" customFormat="false" ht="15" hidden="false" customHeight="false" outlineLevel="0" collapsed="false">
      <c r="A59" s="9" t="n">
        <v>0.537481620396</v>
      </c>
      <c r="B59" s="9" t="n">
        <v>0.45912868227</v>
      </c>
    </row>
    <row r="60" customFormat="false" ht="15" hidden="false" customHeight="false" outlineLevel="0" collapsed="false">
      <c r="A60" s="9" t="n">
        <v>0.41829911125</v>
      </c>
      <c r="B60" s="9" t="n">
        <v>0.61255367857109</v>
      </c>
    </row>
    <row r="61" customFormat="false" ht="15" hidden="false" customHeight="false" outlineLevel="0" collapsed="false">
      <c r="A61" s="9" t="n">
        <v>0.53714875564085</v>
      </c>
      <c r="B61" s="9" t="n">
        <v>0.399095568466</v>
      </c>
    </row>
    <row r="62" customFormat="false" ht="15" hidden="false" customHeight="false" outlineLevel="0" collapsed="false">
      <c r="A62" s="9" t="n">
        <v>0.4106703400584</v>
      </c>
      <c r="B62" s="9" t="n">
        <v>0.407506183294</v>
      </c>
    </row>
    <row r="63" customFormat="false" ht="15" hidden="false" customHeight="false" outlineLevel="0" collapsed="false">
      <c r="A63" s="9" t="n">
        <v>0.36810552397867</v>
      </c>
      <c r="B63" s="9" t="n">
        <v>0.28894838275394</v>
      </c>
    </row>
    <row r="64" customFormat="false" ht="15" hidden="false" customHeight="false" outlineLevel="0" collapsed="false">
      <c r="A64" s="9" t="n">
        <v>0.41191807968866</v>
      </c>
      <c r="B64" s="9" t="n">
        <v>0.684144455006</v>
      </c>
    </row>
    <row r="65" customFormat="false" ht="15" hidden="false" customHeight="false" outlineLevel="0" collapsed="false">
      <c r="A65" s="9" t="n">
        <v>0.2310257675958</v>
      </c>
      <c r="B65" s="9" t="n">
        <v>0.151002963282</v>
      </c>
    </row>
    <row r="66" customFormat="false" ht="15" hidden="false" customHeight="false" outlineLevel="0" collapsed="false">
      <c r="A66" s="9" t="n">
        <v>0.4364153198265</v>
      </c>
      <c r="B66" s="9" t="n">
        <v>0.356250274512</v>
      </c>
    </row>
    <row r="67" customFormat="false" ht="15" hidden="false" customHeight="false" outlineLevel="0" collapsed="false">
      <c r="A67" s="9" t="n">
        <v>0.45542272228</v>
      </c>
      <c r="B67" s="9" t="n">
        <v>0.31611827341378</v>
      </c>
    </row>
    <row r="68" customFormat="false" ht="15" hidden="false" customHeight="false" outlineLevel="0" collapsed="false">
      <c r="A68" s="9" t="n">
        <v>0.567481378532</v>
      </c>
      <c r="B68" s="9" t="n">
        <v>0.370961010758</v>
      </c>
    </row>
    <row r="69" customFormat="false" ht="15" hidden="false" customHeight="false" outlineLevel="0" collapsed="false">
      <c r="A69" s="9" t="n">
        <v>0.66090576744</v>
      </c>
      <c r="B69" s="9" t="n">
        <v>0.35488315975137</v>
      </c>
    </row>
    <row r="70" customFormat="false" ht="15" hidden="false" customHeight="false" outlineLevel="0" collapsed="false">
      <c r="A70" s="9" t="n">
        <v>0.48940263878697</v>
      </c>
      <c r="B70" s="9" t="n">
        <v>0.412039194063</v>
      </c>
    </row>
    <row r="71" customFormat="false" ht="15" hidden="false" customHeight="false" outlineLevel="0" collapsed="false">
      <c r="A71" s="9" t="n">
        <v>0.31246427047444</v>
      </c>
      <c r="B71" s="9" t="n">
        <v>0.3212320013498</v>
      </c>
    </row>
    <row r="72" customFormat="false" ht="15" hidden="false" customHeight="false" outlineLevel="0" collapsed="false">
      <c r="A72" s="9" t="n">
        <v>0.3848151506005</v>
      </c>
      <c r="B72" s="9" t="n">
        <v>0.16606844122074</v>
      </c>
    </row>
    <row r="73" customFormat="false" ht="15" hidden="false" customHeight="false" outlineLevel="0" collapsed="false">
      <c r="A73" s="9" t="n">
        <v>0.299466602764</v>
      </c>
      <c r="B73" s="9" t="n">
        <v>0.22108995474776</v>
      </c>
    </row>
    <row r="74" customFormat="false" ht="15" hidden="false" customHeight="false" outlineLevel="0" collapsed="false">
      <c r="A74" s="9" t="n">
        <v>0.50123556603359</v>
      </c>
      <c r="B74" s="9" t="n">
        <v>0.27986064660915</v>
      </c>
    </row>
    <row r="75" customFormat="false" ht="15" hidden="false" customHeight="false" outlineLevel="0" collapsed="false">
      <c r="A75" s="9" t="n">
        <v>0.581588477818</v>
      </c>
      <c r="B75" s="9" t="n">
        <v>0.44795050823195</v>
      </c>
    </row>
    <row r="76" customFormat="false" ht="15" hidden="false" customHeight="false" outlineLevel="0" collapsed="false">
      <c r="A76" s="9" t="n">
        <v>0.3212674061674</v>
      </c>
      <c r="B76" s="9" t="n">
        <v>0.17313478374902</v>
      </c>
    </row>
    <row r="77" customFormat="false" ht="15" hidden="false" customHeight="false" outlineLevel="0" collapsed="false">
      <c r="A77" s="9" t="n">
        <v>0.312032128</v>
      </c>
      <c r="B77" s="9" t="n">
        <v>0.134675682425</v>
      </c>
    </row>
    <row r="78" customFormat="false" ht="15" hidden="false" customHeight="false" outlineLevel="0" collapsed="false">
      <c r="A78" s="9" t="n">
        <v>0.2754462088</v>
      </c>
      <c r="B78" s="9" t="n">
        <v>0.22079526637445</v>
      </c>
    </row>
    <row r="79" customFormat="false" ht="15" hidden="false" customHeight="false" outlineLevel="0" collapsed="false">
      <c r="A79" s="9" t="n">
        <v>0.14370960647</v>
      </c>
      <c r="B79" s="9" t="n">
        <v>0.43558260765169</v>
      </c>
    </row>
    <row r="80" customFormat="false" ht="15" hidden="false" customHeight="false" outlineLevel="0" collapsed="false">
      <c r="A80" s="9" t="n">
        <v>0.20806050525</v>
      </c>
      <c r="B80" s="9" t="n">
        <v>0.0933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2:G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5"/>
  <cols>
    <col collapsed="false" hidden="false" max="1" min="1" style="0" width="16.5668016194332"/>
    <col collapsed="false" hidden="false" max="2" min="2" style="0" width="11.7125506072874"/>
    <col collapsed="false" hidden="false" max="1025" min="3" style="0" width="8.5748987854251"/>
  </cols>
  <sheetData>
    <row r="2" customFormat="false" ht="15" hidden="false" customHeight="false" outlineLevel="0" collapsed="false">
      <c r="B2" s="0" t="s">
        <v>25</v>
      </c>
      <c r="C2" s="0" t="n">
        <v>0.05</v>
      </c>
      <c r="D2" s="0" t="n">
        <v>0.275</v>
      </c>
      <c r="E2" s="0" t="n">
        <v>0.5</v>
      </c>
      <c r="F2" s="0" t="n">
        <v>0.725</v>
      </c>
      <c r="G2" s="0" t="n">
        <v>0.95</v>
      </c>
    </row>
    <row r="3" customFormat="false" ht="15" hidden="false" customHeight="false" outlineLevel="0" collapsed="false">
      <c r="B3" s="0" t="s">
        <v>26</v>
      </c>
      <c r="C3" s="0" t="n">
        <v>1</v>
      </c>
      <c r="D3" s="0" t="n">
        <v>3</v>
      </c>
      <c r="E3" s="0" t="n">
        <v>5</v>
      </c>
      <c r="F3" s="0" t="n">
        <v>7</v>
      </c>
      <c r="G3" s="0" t="n">
        <v>9</v>
      </c>
    </row>
    <row r="4" customFormat="false" ht="15" hidden="false" customHeight="false" outlineLevel="0" collapsed="false">
      <c r="A4" s="0" t="s">
        <v>12</v>
      </c>
      <c r="B4" s="0" t="s">
        <v>27</v>
      </c>
      <c r="C4" s="0" t="n">
        <v>0.1</v>
      </c>
      <c r="D4" s="0" t="n">
        <v>0.33</v>
      </c>
      <c r="E4" s="0" t="n">
        <v>0.4</v>
      </c>
      <c r="F4" s="0" t="n">
        <v>0.33</v>
      </c>
      <c r="G4" s="0" t="n">
        <v>0.1</v>
      </c>
    </row>
    <row r="5" customFormat="false" ht="15" hidden="false" customHeight="false" outlineLevel="0" collapsed="false">
      <c r="B5" s="7" t="s">
        <v>28</v>
      </c>
      <c r="C5" s="8" t="n">
        <v>-1.645</v>
      </c>
      <c r="D5" s="8" t="n">
        <v>-0.598</v>
      </c>
      <c r="E5" s="8" t="n">
        <v>0</v>
      </c>
      <c r="F5" s="8" t="n">
        <v>0.598</v>
      </c>
      <c r="G5" s="8" t="n">
        <v>1.645</v>
      </c>
    </row>
    <row r="6" customFormat="false" ht="15" hidden="false" customHeight="false" outlineLevel="0" collapsed="false">
      <c r="A6" s="0" t="s">
        <v>29</v>
      </c>
      <c r="B6" s="0" t="s">
        <v>27</v>
      </c>
      <c r="C6" s="0" t="n">
        <v>0.19</v>
      </c>
      <c r="D6" s="0" t="n">
        <v>0.225</v>
      </c>
      <c r="E6" s="0" t="n">
        <v>0.145</v>
      </c>
      <c r="F6" s="0" t="n">
        <v>0.07</v>
      </c>
      <c r="G6" s="0" t="n">
        <v>0.008</v>
      </c>
    </row>
    <row r="7" customFormat="false" ht="15" hidden="false" customHeight="false" outlineLevel="0" collapsed="false">
      <c r="B7" s="7" t="s">
        <v>28</v>
      </c>
      <c r="C7" s="8" t="n">
        <v>-0.807</v>
      </c>
      <c r="D7" s="8" t="n">
        <v>-0.467</v>
      </c>
      <c r="E7" s="8" t="n">
        <v>0</v>
      </c>
      <c r="F7" s="8" t="n">
        <v>0.818</v>
      </c>
      <c r="G7" s="8" t="n">
        <v>4.181</v>
      </c>
    </row>
    <row r="8" customFormat="false" ht="15" hidden="false" customHeight="false" outlineLevel="0" collapsed="false">
      <c r="A8" s="0" t="s">
        <v>14</v>
      </c>
      <c r="B8" s="0" t="s">
        <v>27</v>
      </c>
      <c r="C8" s="0" t="n">
        <v>0.95</v>
      </c>
      <c r="D8" s="0" t="n">
        <v>0.725</v>
      </c>
      <c r="E8" s="0" t="n">
        <v>0.5</v>
      </c>
      <c r="F8" s="0" t="n">
        <v>0.275</v>
      </c>
      <c r="G8" s="0" t="n">
        <v>0.05</v>
      </c>
    </row>
    <row r="9" customFormat="false" ht="15" hidden="false" customHeight="false" outlineLevel="0" collapsed="false">
      <c r="B9" s="7" t="s">
        <v>28</v>
      </c>
      <c r="C9" s="8" t="n">
        <v>0.051</v>
      </c>
      <c r="D9" s="8" t="n">
        <v>0.322</v>
      </c>
      <c r="E9" s="8" t="n">
        <v>0.693</v>
      </c>
      <c r="F9" s="8" t="n">
        <v>1.291</v>
      </c>
      <c r="G9" s="8" t="n">
        <v>2.996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true"/>
  </sheetPr>
  <dimension ref="A1:BA84"/>
  <sheetViews>
    <sheetView windowProtection="false" showFormulas="false" showGridLines="true" showRowColHeaders="true" showZeros="true" rightToLeft="false" tabSelected="false" showOutlineSymbols="true" defaultGridColor="true" view="normal" topLeftCell="N1" colorId="64" zoomScale="80" zoomScaleNormal="80" zoomScalePageLayoutView="100" workbookViewId="0">
      <selection pane="topLeft" activeCell="Y9" activeCellId="0" sqref="Y9"/>
    </sheetView>
  </sheetViews>
  <sheetFormatPr defaultRowHeight="15"/>
  <cols>
    <col collapsed="false" hidden="false" max="2" min="1" style="0" width="7.71255060728745"/>
    <col collapsed="false" hidden="false" max="3" min="3" style="7" width="8.4251012145749"/>
    <col collapsed="false" hidden="false" max="6" min="4" style="9" width="8.4251012145749"/>
    <col collapsed="false" hidden="false" max="7" min="7" style="10" width="8.4251012145749"/>
    <col collapsed="false" hidden="false" max="8" min="8" style="11" width="8.4251012145749"/>
    <col collapsed="false" hidden="false" max="10" min="9" style="9" width="8.4251012145749"/>
    <col collapsed="false" hidden="false" max="11" min="11" style="12" width="8.4251012145749"/>
    <col collapsed="false" hidden="false" max="13" min="12" style="13" width="8.4251012145749"/>
    <col collapsed="false" hidden="false" max="14" min="14" style="9" width="8.4251012145749"/>
    <col collapsed="false" hidden="false" max="15" min="15" style="10" width="8.4251012145749"/>
    <col collapsed="false" hidden="false" max="18" min="16" style="11" width="8.4251012145749"/>
    <col collapsed="false" hidden="false" max="19" min="19" style="10" width="8.4251012145749"/>
    <col collapsed="false" hidden="false" max="22" min="20" style="11" width="8.4251012145749"/>
    <col collapsed="false" hidden="false" max="23" min="23" style="10" width="8.4251012145749"/>
    <col collapsed="false" hidden="false" max="24" min="24" style="7" width="10.2834008097166"/>
    <col collapsed="false" hidden="false" max="25" min="25" style="14" width="9.85425101214575"/>
    <col collapsed="false" hidden="false" max="26" min="26" style="0" width="7.1417004048583"/>
    <col collapsed="false" hidden="false" max="27" min="27" style="9" width="6.57085020242915"/>
    <col collapsed="false" hidden="false" max="29" min="28" style="9" width="7.4251012145749"/>
    <col collapsed="false" hidden="false" max="30" min="30" style="9" width="7.85425101214575"/>
    <col collapsed="false" hidden="false" max="31" min="31" style="9" width="7"/>
    <col collapsed="false" hidden="false" max="32" min="32" style="9" width="7.71255060728745"/>
    <col collapsed="false" hidden="false" max="33" min="33" style="0" width="7.2834008097166"/>
    <col collapsed="false" hidden="false" max="34" min="34" style="9" width="7"/>
    <col collapsed="false" hidden="false" max="35" min="35" style="9" width="7.4251012145749"/>
    <col collapsed="false" hidden="false" max="36" min="36" style="9" width="7.2834008097166"/>
    <col collapsed="false" hidden="false" max="37" min="37" style="0" width="7.1417004048583"/>
    <col collapsed="false" hidden="false" max="38" min="38" style="9" width="7"/>
    <col collapsed="false" hidden="false" max="39" min="39" style="9" width="7.1417004048583"/>
    <col collapsed="false" hidden="false" max="41" min="40" style="0" width="7.85425101214575"/>
    <col collapsed="false" hidden="false" max="42" min="42" style="0" width="7.71255060728745"/>
    <col collapsed="false" hidden="false" max="44" min="43" style="0" width="7.1417004048583"/>
    <col collapsed="false" hidden="false" max="46" min="45" style="0" width="7"/>
    <col collapsed="false" hidden="false" max="47" min="47" style="0" width="8.5748987854251"/>
    <col collapsed="false" hidden="false" max="48" min="48" style="0" width="7.4251012145749"/>
    <col collapsed="false" hidden="false" max="49" min="49" style="0" width="7.57085020242915"/>
    <col collapsed="false" hidden="false" max="50" min="50" style="0" width="7.4251012145749"/>
    <col collapsed="false" hidden="false" max="51" min="51" style="9" width="7.1417004048583"/>
    <col collapsed="false" hidden="false" max="52" min="52" style="0" width="7.4251012145749"/>
    <col collapsed="false" hidden="false" max="1025" min="53" style="0" width="8.5748987854251"/>
  </cols>
  <sheetData>
    <row r="1" customFormat="false" ht="15" hidden="false" customHeight="false" outlineLevel="0" collapsed="false">
      <c r="B1" s="15" t="s">
        <v>30</v>
      </c>
      <c r="C1" s="16" t="n">
        <f aca="false">SUM(B6:B84)/79</f>
        <v>0.68050253164557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17"/>
      <c r="AA1" s="0"/>
      <c r="AB1" s="0"/>
      <c r="AC1" s="0"/>
      <c r="AD1" s="0"/>
      <c r="AE1" s="0"/>
      <c r="AF1" s="0"/>
      <c r="AH1" s="0"/>
      <c r="AI1" s="0"/>
      <c r="AJ1" s="0"/>
      <c r="AL1" s="0"/>
      <c r="AM1" s="0"/>
      <c r="AY1" s="0"/>
    </row>
    <row r="2" s="3" customFormat="true" ht="15" hidden="false" customHeight="false" outlineLevel="0" collapsed="false">
      <c r="B2" s="15" t="s">
        <v>31</v>
      </c>
      <c r="C2" s="16" t="n">
        <f aca="false">STDEVP(B6:B84)</f>
        <v>0.262314622656484</v>
      </c>
      <c r="E2" s="18"/>
      <c r="F2" s="18"/>
      <c r="G2" s="19"/>
      <c r="H2" s="18"/>
      <c r="I2" s="18"/>
      <c r="K2" s="20"/>
      <c r="L2" s="21"/>
      <c r="M2" s="21"/>
      <c r="O2" s="19"/>
      <c r="P2" s="22"/>
      <c r="Q2" s="22"/>
      <c r="R2" s="22"/>
      <c r="S2" s="19"/>
      <c r="T2" s="22"/>
      <c r="U2" s="22"/>
      <c r="V2" s="22"/>
      <c r="W2" s="19"/>
      <c r="X2" s="23"/>
      <c r="Y2" s="17"/>
      <c r="AA2" s="18"/>
      <c r="AB2" s="18"/>
      <c r="AC2" s="18"/>
      <c r="AD2" s="18"/>
      <c r="AE2" s="18"/>
      <c r="AF2" s="18"/>
      <c r="AH2" s="18"/>
      <c r="AI2" s="18"/>
      <c r="AJ2" s="18"/>
      <c r="AL2" s="18"/>
      <c r="AM2" s="18"/>
      <c r="AY2" s="18"/>
    </row>
    <row r="3" s="24" customFormat="true" ht="15" hidden="false" customHeight="false" outlineLevel="0" collapsed="false">
      <c r="A3" s="23" t="s">
        <v>32</v>
      </c>
      <c r="D3" s="24" t="n">
        <v>-1.645</v>
      </c>
      <c r="E3" s="24" t="n">
        <v>-1.122</v>
      </c>
      <c r="G3" s="25"/>
      <c r="H3" s="24" t="n">
        <f aca="false">E3</f>
        <v>-1.122</v>
      </c>
      <c r="I3" s="24" t="n">
        <v>-0.598</v>
      </c>
      <c r="K3" s="26"/>
      <c r="L3" s="24" t="n">
        <v>-0.299</v>
      </c>
      <c r="M3" s="27" t="n">
        <v>0</v>
      </c>
      <c r="O3" s="25"/>
      <c r="P3" s="24" t="n">
        <v>0.299</v>
      </c>
      <c r="Q3" s="27" t="n">
        <v>0.598</v>
      </c>
      <c r="R3" s="27"/>
      <c r="S3" s="25"/>
      <c r="T3" s="24" t="n">
        <v>1.122</v>
      </c>
      <c r="U3" s="27" t="n">
        <v>1.645</v>
      </c>
      <c r="V3" s="27"/>
      <c r="W3" s="25"/>
      <c r="Y3" s="28"/>
    </row>
    <row r="4" s="29" customFormat="true" ht="15" hidden="false" customHeight="false" outlineLevel="0" collapsed="false">
      <c r="A4" s="29" t="s">
        <v>33</v>
      </c>
      <c r="B4" s="30" t="s">
        <v>34</v>
      </c>
      <c r="C4" s="30" t="s">
        <v>34</v>
      </c>
      <c r="D4" s="31" t="n">
        <v>0.1</v>
      </c>
      <c r="G4" s="26" t="s">
        <v>35</v>
      </c>
      <c r="I4" s="31" t="n">
        <v>0.3</v>
      </c>
      <c r="K4" s="26" t="s">
        <v>35</v>
      </c>
      <c r="L4" s="32"/>
      <c r="M4" s="31" t="n">
        <v>0.5</v>
      </c>
      <c r="O4" s="26" t="s">
        <v>35</v>
      </c>
      <c r="P4" s="32"/>
      <c r="Q4" s="31" t="n">
        <v>0.7</v>
      </c>
      <c r="R4" s="32"/>
      <c r="S4" s="26" t="s">
        <v>35</v>
      </c>
      <c r="T4" s="32"/>
      <c r="U4" s="31" t="n">
        <v>0.9</v>
      </c>
      <c r="V4" s="32"/>
      <c r="W4" s="26" t="s">
        <v>35</v>
      </c>
      <c r="X4" s="30" t="s">
        <v>34</v>
      </c>
      <c r="Y4" s="33" t="s">
        <v>35</v>
      </c>
    </row>
    <row r="5" s="3" customFormat="true" ht="15" hidden="false" customHeight="false" outlineLevel="0" collapsed="false">
      <c r="A5" s="3" t="s">
        <v>36</v>
      </c>
      <c r="B5" s="3" t="s">
        <v>15</v>
      </c>
      <c r="C5" s="23" t="s">
        <v>28</v>
      </c>
      <c r="D5" s="18" t="s">
        <v>37</v>
      </c>
      <c r="E5" s="18"/>
      <c r="F5" s="18"/>
      <c r="G5" s="19"/>
      <c r="H5" s="22"/>
      <c r="I5" s="18"/>
      <c r="J5" s="18"/>
      <c r="K5" s="20" t="s">
        <v>38</v>
      </c>
      <c r="L5" s="21"/>
      <c r="M5" s="21"/>
      <c r="N5" s="18"/>
      <c r="O5" s="34" t="s">
        <v>39</v>
      </c>
      <c r="P5" s="35"/>
      <c r="Q5" s="35"/>
      <c r="R5" s="35"/>
      <c r="S5" s="34" t="s">
        <v>40</v>
      </c>
      <c r="T5" s="35"/>
      <c r="U5" s="35"/>
      <c r="V5" s="35"/>
      <c r="W5" s="34" t="s">
        <v>41</v>
      </c>
      <c r="X5" s="23" t="s">
        <v>42</v>
      </c>
      <c r="Y5" s="28" t="s">
        <v>42</v>
      </c>
      <c r="Z5" s="3" t="s">
        <v>43</v>
      </c>
      <c r="AA5" s="18" t="s">
        <v>37</v>
      </c>
      <c r="AB5" s="18" t="s">
        <v>38</v>
      </c>
      <c r="AC5" s="18" t="s">
        <v>39</v>
      </c>
      <c r="AD5" s="18" t="s">
        <v>40</v>
      </c>
      <c r="AE5" s="18" t="s">
        <v>41</v>
      </c>
      <c r="AF5" s="18" t="s">
        <v>44</v>
      </c>
      <c r="AG5" s="3" t="s">
        <v>45</v>
      </c>
      <c r="AH5" s="18" t="s">
        <v>37</v>
      </c>
      <c r="AI5" s="18" t="s">
        <v>38</v>
      </c>
      <c r="AJ5" s="18" t="s">
        <v>39</v>
      </c>
      <c r="AK5" s="3" t="s">
        <v>40</v>
      </c>
      <c r="AL5" s="18" t="s">
        <v>41</v>
      </c>
      <c r="AM5" s="18" t="s">
        <v>46</v>
      </c>
      <c r="AN5" s="3" t="s">
        <v>18</v>
      </c>
      <c r="AO5" s="3" t="s">
        <v>37</v>
      </c>
      <c r="AP5" s="3" t="s">
        <v>38</v>
      </c>
      <c r="AQ5" s="3" t="s">
        <v>39</v>
      </c>
      <c r="AR5" s="3" t="s">
        <v>40</v>
      </c>
      <c r="AS5" s="3" t="s">
        <v>41</v>
      </c>
      <c r="AT5" s="3" t="s">
        <v>47</v>
      </c>
      <c r="AU5" s="3" t="s">
        <v>19</v>
      </c>
      <c r="AV5" s="3" t="s">
        <v>37</v>
      </c>
      <c r="AW5" s="3" t="s">
        <v>38</v>
      </c>
      <c r="AX5" s="3" t="s">
        <v>39</v>
      </c>
      <c r="AY5" s="18" t="s">
        <v>40</v>
      </c>
      <c r="AZ5" s="3" t="s">
        <v>41</v>
      </c>
      <c r="BA5" s="3" t="s">
        <v>48</v>
      </c>
    </row>
    <row r="6" customFormat="false" ht="15" hidden="false" customHeight="false" outlineLevel="0" collapsed="false">
      <c r="A6" s="0" t="n">
        <v>1</v>
      </c>
      <c r="B6" s="0" t="n">
        <v>0.4688</v>
      </c>
      <c r="C6" s="7" t="n">
        <f aca="false">(B6-$C$1)/$C$2</f>
        <v>-0.807055777148978</v>
      </c>
      <c r="D6" s="9" t="n">
        <f aca="false">IF(C6&lt;$D$3,1*$D$4,0)</f>
        <v>0</v>
      </c>
      <c r="E6" s="11" t="n">
        <f aca="false">IF(($D$3&lt;=C6)*AND(C6&lt;$H$3),(0.955*(-1.122-C6)+0.5)*$D$4,0)</f>
        <v>0</v>
      </c>
      <c r="F6" s="11" t="n">
        <f aca="false">D6+E6</f>
        <v>0</v>
      </c>
      <c r="H6" s="11" t="n">
        <f aca="false">IF(($H$3&lt;=C6)*AND(C6&lt;$I$3),(0.955*(C6-(-1.122))+0.5)*$I$4,0)</f>
        <v>0.240231519846818</v>
      </c>
      <c r="I6" s="11" t="n">
        <f aca="false">IF(($I$3&lt;=C6)*AND(C6&lt;$L$3),(1.672*(-0.299-C6)+0.5)*$I$4,0)</f>
        <v>0</v>
      </c>
      <c r="J6" s="9" t="n">
        <f aca="false">H6+I6</f>
        <v>0.240231519846818</v>
      </c>
      <c r="K6" s="36" t="n">
        <v>0.2417997582</v>
      </c>
      <c r="L6" s="11" t="n">
        <f aca="false">IF(($L$3&lt;=C6)*AND(C6&lt;$M$3),(1.672*(C6-(-0.299))+0.5)*$M$4,0)</f>
        <v>0</v>
      </c>
      <c r="M6" s="11" t="n">
        <f aca="false">IF(($M$3&lt;=C6)*AND(C6&lt;$P$3),(1.672*(0.299-C6)+0.5)*$M$4,0)</f>
        <v>0</v>
      </c>
      <c r="N6" s="9" t="n">
        <f aca="false">L6+M6</f>
        <v>0</v>
      </c>
      <c r="O6" s="0"/>
      <c r="P6" s="11" t="n">
        <f aca="false">IF(($P$3&lt;=C6)*AND(C6&lt;$Q$3),(1.672*(C6-0.299)+0.5)*$Q$4,0)</f>
        <v>0</v>
      </c>
      <c r="Q6" s="11" t="n">
        <f aca="false">IF(($Q$3&lt;=C6)*AND(C6&lt;$T$3),(0.955*(1.122-C6)+0.5)*$Q$4,0)</f>
        <v>0</v>
      </c>
      <c r="R6" s="9" t="n">
        <f aca="false">P6+Q6</f>
        <v>0</v>
      </c>
      <c r="S6" s="0"/>
      <c r="T6" s="11" t="n">
        <f aca="false">IF(($T$3&lt;=C6)*AND(C6&lt;$U$3),(0.955*(C6-1.122)+0.5)*$U$4,0)</f>
        <v>0</v>
      </c>
      <c r="U6" s="11" t="n">
        <f aca="false">IF(($U$3&lt;=C6),1*$U$4,0)</f>
        <v>0</v>
      </c>
      <c r="V6" s="9" t="n">
        <f aca="false">T6+U6</f>
        <v>0</v>
      </c>
      <c r="W6" s="0"/>
      <c r="X6" s="37" t="n">
        <f aca="false">V6+R6+N6+J6+F6</f>
        <v>0.240231519846818</v>
      </c>
      <c r="Y6" s="17" t="n">
        <v>0.2417997582</v>
      </c>
      <c r="Z6" s="38" t="n">
        <v>788</v>
      </c>
      <c r="AA6" s="0"/>
      <c r="AB6" s="9" t="n">
        <v>0.2882997117</v>
      </c>
      <c r="AC6" s="0"/>
      <c r="AD6" s="0"/>
      <c r="AE6" s="0"/>
      <c r="AF6" s="9" t="n">
        <f aca="false">(AA6+AB6+AC6+AD6+AE6)</f>
        <v>0.2882997117</v>
      </c>
      <c r="AG6" s="0" t="n">
        <v>1.547</v>
      </c>
      <c r="AH6" s="0"/>
      <c r="AI6" s="9" t="n">
        <v>0.26737326</v>
      </c>
      <c r="AJ6" s="0"/>
      <c r="AK6" s="9"/>
      <c r="AL6" s="0"/>
      <c r="AM6" s="9" t="n">
        <f aca="false">(AH6+AI6+AJ6+AK6+AL6)</f>
        <v>0.26737326</v>
      </c>
      <c r="AN6" s="0" t="n">
        <v>0.0128</v>
      </c>
      <c r="AP6" s="9" t="n">
        <v>0.23015228247</v>
      </c>
      <c r="AQ6" s="9"/>
      <c r="AR6" s="9"/>
      <c r="AS6" s="9"/>
      <c r="AT6" s="9" t="n">
        <f aca="false">(AO6+AP6+AQ6+AR6+AS6)</f>
        <v>0.23015228247</v>
      </c>
      <c r="AU6" s="0" t="n">
        <v>0.133</v>
      </c>
      <c r="AV6" s="9" t="n">
        <v>0.061112</v>
      </c>
      <c r="AW6" s="9"/>
      <c r="AX6" s="9"/>
      <c r="AY6" s="0"/>
      <c r="AZ6" s="9" t="str">
        <f aca="false">IF(AND(AU6&lt;=-0.03105,AU6&gt;-0.0675),13.72*(-0.03105-AU6)+0.5," ")</f>
        <v> </v>
      </c>
      <c r="BA6" s="9" t="n">
        <f aca="false">SUM(AV6,AW6,AX6,AY6,AZ6)</f>
        <v>0.061112</v>
      </c>
    </row>
    <row r="7" customFormat="false" ht="15" hidden="false" customHeight="false" outlineLevel="0" collapsed="false">
      <c r="A7" s="0" t="n">
        <v>2</v>
      </c>
      <c r="B7" s="0" t="n">
        <v>0.5992</v>
      </c>
      <c r="C7" s="7" t="n">
        <f aca="false">(B7-$C$1)/$C$2</f>
        <v>-0.30994281150708</v>
      </c>
      <c r="D7" s="9" t="n">
        <f aca="false">IF(C7&lt;$D$3,1*$D$4,0)</f>
        <v>0</v>
      </c>
      <c r="E7" s="11" t="n">
        <f aca="false">IF(($D$3&lt;=C7)*AND(C7&lt;$H$3),(0.955*(-1.122-C7)+0.5)*$D$4,0)</f>
        <v>0</v>
      </c>
      <c r="F7" s="11" t="n">
        <f aca="false">D7+E7</f>
        <v>0</v>
      </c>
      <c r="H7" s="11" t="n">
        <f aca="false">IF(($H$3&lt;=C7)*AND(C7&lt;$I$3),(0.955*(C7-(-1.122))+0.5)*$I$4,0)</f>
        <v>0</v>
      </c>
      <c r="I7" s="11" t="n">
        <f aca="false">IF(($I$3&lt;=C7)*AND(C7&lt;$L$3),(1.672*(-0.299-C7)+0.5)*$I$4,0)</f>
        <v>0.155488914251952</v>
      </c>
      <c r="J7" s="9" t="n">
        <f aca="false">H7+I7</f>
        <v>0.155488914251952</v>
      </c>
      <c r="K7" s="36" t="n">
        <v>0.1534998465</v>
      </c>
      <c r="L7" s="11" t="n">
        <f aca="false">IF(($L$3&lt;=C7)*AND(C7&lt;$M$3),(1.672*(C7-(-0.299))+0.5)*$M$4,0)</f>
        <v>0</v>
      </c>
      <c r="M7" s="11" t="n">
        <f aca="false">IF(($M$3&lt;=C7)*AND(C7&lt;$P$3),(1.672*(0.299-C7)+0.5)*$M$4,0)</f>
        <v>0</v>
      </c>
      <c r="N7" s="9" t="n">
        <f aca="false">L7+M7</f>
        <v>0</v>
      </c>
      <c r="O7" s="0"/>
      <c r="P7" s="11" t="n">
        <f aca="false">IF(($P$3&lt;=C7)*AND(C7&lt;$Q$3),(1.672*(C7-0.299)+0.5)*$Q$4,0)</f>
        <v>0</v>
      </c>
      <c r="Q7" s="11" t="n">
        <f aca="false">IF(($Q$3&lt;=C7)*AND(C7&lt;$T$3),(0.955*(1.122-C7)+0.5)*$Q$4,0)</f>
        <v>0</v>
      </c>
      <c r="R7" s="9" t="n">
        <f aca="false">P7+Q7</f>
        <v>0</v>
      </c>
      <c r="S7" s="0"/>
      <c r="T7" s="11" t="n">
        <f aca="false">IF(($T$3&lt;=C7)*AND(C7&lt;$U$3),(0.955*(C7-1.122)+0.5)*$U$4,0)</f>
        <v>0</v>
      </c>
      <c r="U7" s="11" t="n">
        <f aca="false">IF(($U$3&lt;=C7),1*$U$4,0)</f>
        <v>0</v>
      </c>
      <c r="V7" s="9" t="n">
        <f aca="false">T7+U7</f>
        <v>0</v>
      </c>
      <c r="W7" s="0"/>
      <c r="X7" s="37" t="n">
        <f aca="false">V7+R7+N7+J7+F7</f>
        <v>0.155488914251952</v>
      </c>
      <c r="Y7" s="17" t="n">
        <v>0.1534998465</v>
      </c>
      <c r="Z7" s="38" t="n">
        <v>806</v>
      </c>
      <c r="AA7" s="0"/>
      <c r="AB7" s="9" t="n">
        <v>0.2631997368</v>
      </c>
      <c r="AC7" s="0"/>
      <c r="AD7" s="0"/>
      <c r="AE7" s="0"/>
      <c r="AF7" s="9" t="n">
        <f aca="false">(AA7+AB7+AC7+AD7+AE7)</f>
        <v>0.2631997368</v>
      </c>
      <c r="AG7" s="0" t="n">
        <v>1.631</v>
      </c>
      <c r="AH7" s="0"/>
      <c r="AI7" s="9" t="n">
        <v>0.28317168</v>
      </c>
      <c r="AJ7" s="0"/>
      <c r="AK7" s="9"/>
      <c r="AL7" s="0"/>
      <c r="AM7" s="9" t="n">
        <f aca="false">(AH7+AI7+AJ7+AK7+AL7)</f>
        <v>0.28317168</v>
      </c>
      <c r="AN7" s="0" t="n">
        <v>0.022</v>
      </c>
      <c r="AP7" s="9"/>
      <c r="AQ7" s="9" t="n">
        <v>0.493571</v>
      </c>
      <c r="AR7" s="9"/>
      <c r="AS7" s="9"/>
      <c r="AT7" s="9" t="n">
        <f aca="false">(AO7+AP7+AQ7+AR7+AS7)</f>
        <v>0.493571</v>
      </c>
      <c r="AU7" s="0" t="n">
        <v>0.026</v>
      </c>
      <c r="AV7" s="9"/>
      <c r="AW7" s="9"/>
      <c r="AX7" s="9"/>
      <c r="AY7" s="9" t="n">
        <v>0.3533656</v>
      </c>
      <c r="AZ7" s="9" t="str">
        <f aca="false">IF(AND(AU7&lt;=-0.03105,AU7&gt;-0.0675),13.72*(-0.03105-AU7)+0.5," ")</f>
        <v> </v>
      </c>
      <c r="BA7" s="9" t="n">
        <f aca="false">SUM(AV7,AW7,AX7,AY7,AZ7)</f>
        <v>0.3533656</v>
      </c>
    </row>
    <row r="8" customFormat="false" ht="15" hidden="false" customHeight="false" outlineLevel="0" collapsed="false">
      <c r="A8" s="0" t="n">
        <v>3</v>
      </c>
      <c r="B8" s="0" t="n">
        <v>0.717</v>
      </c>
      <c r="C8" s="7" t="n">
        <f aca="false">(B8-$C$1)/$C$2</f>
        <v>0.139136232608069</v>
      </c>
      <c r="D8" s="9" t="n">
        <f aca="false">IF(C8&lt;$D$3,1*$D$4,0)</f>
        <v>0</v>
      </c>
      <c r="E8" s="11" t="n">
        <f aca="false">IF(($D$3&lt;=C8)*AND(C8&lt;$H$3),(0.955*(-1.122-C8)+0.5)*$D$4,0)</f>
        <v>0</v>
      </c>
      <c r="F8" s="11" t="n">
        <f aca="false">D8+E8</f>
        <v>0</v>
      </c>
      <c r="H8" s="11" t="n">
        <f aca="false">IF(($H$3&lt;=C8)*AND(C8&lt;$I$3),(0.955*(C8-(-1.122))+0.5)*$I$4,0)</f>
        <v>0</v>
      </c>
      <c r="I8" s="11" t="n">
        <f aca="false">IF(($I$3&lt;=C8)*AND(C8&lt;$L$3),(1.672*(-0.299-C8)+0.5)*$I$4,0)</f>
        <v>0</v>
      </c>
      <c r="J8" s="9" t="n">
        <f aca="false">H8+I8</f>
        <v>0</v>
      </c>
      <c r="K8" s="0"/>
      <c r="L8" s="11" t="n">
        <f aca="false">IF(($L$3&lt;=C8)*AND(C8&lt;$M$3),(1.672*(C8-(-0.299))+0.5)*$M$4,0)</f>
        <v>0</v>
      </c>
      <c r="M8" s="11" t="n">
        <f aca="false">IF(($M$3&lt;=C8)*AND(C8&lt;$P$3),(1.672*(0.299-C8)+0.5)*$M$4,0)</f>
        <v>0.383646109539654</v>
      </c>
      <c r="N8" s="9" t="n">
        <f aca="false">L8+M8</f>
        <v>0.383646109539654</v>
      </c>
      <c r="O8" s="39" t="n">
        <v>0.3854</v>
      </c>
      <c r="P8" s="11" t="n">
        <f aca="false">IF(($P$3&lt;=C8)*AND(C8&lt;$Q$3),(1.672*(C8-0.299)+0.5)*$Q$4,0)</f>
        <v>0</v>
      </c>
      <c r="Q8" s="11" t="n">
        <f aca="false">IF(($Q$3&lt;=C8)*AND(C8&lt;$T$3),(0.955*(1.122-C8)+0.5)*$Q$4,0)</f>
        <v>0</v>
      </c>
      <c r="R8" s="9" t="n">
        <f aca="false">P8+Q8</f>
        <v>0</v>
      </c>
      <c r="S8" s="0"/>
      <c r="T8" s="11" t="n">
        <f aca="false">IF(($T$3&lt;=C8)*AND(C8&lt;$U$3),(0.955*(C8-1.122)+0.5)*$U$4,0)</f>
        <v>0</v>
      </c>
      <c r="U8" s="11" t="n">
        <f aca="false">IF(($U$3&lt;=C8),1*$U$4,0)</f>
        <v>0</v>
      </c>
      <c r="V8" s="9" t="n">
        <f aca="false">T8+U8</f>
        <v>0</v>
      </c>
      <c r="W8" s="0"/>
      <c r="X8" s="37" t="n">
        <f aca="false">V8+R8+N8+J8+F8</f>
        <v>0.383646109539654</v>
      </c>
      <c r="Y8" s="17" t="n">
        <v>0.3854</v>
      </c>
      <c r="Z8" s="38" t="n">
        <v>789</v>
      </c>
      <c r="AA8" s="0"/>
      <c r="AB8" s="9" t="n">
        <v>0.2840997159</v>
      </c>
      <c r="AC8" s="0"/>
      <c r="AD8" s="0"/>
      <c r="AE8" s="0"/>
      <c r="AF8" s="9" t="n">
        <f aca="false">(AA8+AB8+AC8+AD8+AE8)</f>
        <v>0.2840997159</v>
      </c>
      <c r="AG8" s="0" t="n">
        <v>1.397</v>
      </c>
      <c r="AH8" s="0"/>
      <c r="AI8" s="9" t="n">
        <v>0.19148085</v>
      </c>
      <c r="AJ8" s="0"/>
      <c r="AK8" s="9"/>
      <c r="AL8" s="0"/>
      <c r="AM8" s="9" t="n">
        <f aca="false">(AH8+AI8+AJ8+AK8+AL8)</f>
        <v>0.19148085</v>
      </c>
      <c r="AN8" s="0" t="n">
        <v>0.0157</v>
      </c>
      <c r="AP8" s="9" t="n">
        <v>0.15515708274</v>
      </c>
      <c r="AQ8" s="9"/>
      <c r="AR8" s="9"/>
      <c r="AS8" s="9"/>
      <c r="AT8" s="9" t="n">
        <f aca="false">(AO8+AP8+AQ8+AR8+AS8)</f>
        <v>0.15515708274</v>
      </c>
      <c r="AV8" s="9"/>
      <c r="AW8" s="9"/>
      <c r="AX8" s="9"/>
      <c r="AY8" s="0"/>
      <c r="AZ8" s="9" t="str">
        <f aca="false">IF(AND(AU8&lt;=-0.03105,AU8&gt;-0.0675),13.72*(-0.03105-AU8)+0.5," ")</f>
        <v> </v>
      </c>
      <c r="BA8" s="9"/>
    </row>
    <row r="9" customFormat="false" ht="15" hidden="false" customHeight="false" outlineLevel="0" collapsed="false">
      <c r="A9" s="0" t="n">
        <v>4</v>
      </c>
      <c r="B9" s="0" t="n">
        <v>0.7572</v>
      </c>
      <c r="C9" s="7" t="n">
        <f aca="false">(B9-$C$1)/$C$2</f>
        <v>0.29238731557436</v>
      </c>
      <c r="D9" s="9" t="n">
        <f aca="false">IF(C9&lt;$D$3,1*$D$4,0)</f>
        <v>0</v>
      </c>
      <c r="E9" s="11" t="n">
        <f aca="false">IF(($D$3&lt;=C9)*AND(C9&lt;$H$3),(0.955*(-1.122-C9)+0.5)*$D$4,0)</f>
        <v>0</v>
      </c>
      <c r="F9" s="11" t="n">
        <f aca="false">D9+E9</f>
        <v>0</v>
      </c>
      <c r="H9" s="11" t="n">
        <f aca="false">IF(($H$3&lt;=C9)*AND(C9&lt;$I$3),(0.955*(C9-(-1.122))+0.5)*$I$4,0)</f>
        <v>0</v>
      </c>
      <c r="I9" s="11" t="n">
        <f aca="false">IF(($I$3&lt;=C9)*AND(C9&lt;$L$3),(1.672*(-0.299-C9)+0.5)*$I$4,0)</f>
        <v>0</v>
      </c>
      <c r="J9" s="9" t="n">
        <f aca="false">H9+I9</f>
        <v>0</v>
      </c>
      <c r="K9" s="0"/>
      <c r="L9" s="11" t="n">
        <f aca="false">IF(($L$3&lt;=C9)*AND(C9&lt;$M$3),(1.672*(C9-(-0.299))+0.5)*$M$4,0)</f>
        <v>0</v>
      </c>
      <c r="M9" s="11" t="n">
        <f aca="false">IF(($M$3&lt;=C9)*AND(C9&lt;$P$3),(1.672*(0.299-C9)+0.5)*$M$4,0)</f>
        <v>0.255528204179835</v>
      </c>
      <c r="N9" s="9" t="n">
        <f aca="false">L9+M9</f>
        <v>0.255528204179835</v>
      </c>
      <c r="O9" s="39" t="n">
        <v>0.2573</v>
      </c>
      <c r="P9" s="11" t="n">
        <f aca="false">IF(($P$3&lt;=C9)*AND(C9&lt;$Q$3),(1.672*(C9-0.299)+0.5)*$Q$4,0)</f>
        <v>0</v>
      </c>
      <c r="Q9" s="11" t="n">
        <f aca="false">IF(($Q$3&lt;=C9)*AND(C9&lt;$T$3),(0.955*(1.122-C9)+0.5)*$Q$4,0)</f>
        <v>0</v>
      </c>
      <c r="R9" s="9" t="n">
        <f aca="false">P9+Q9</f>
        <v>0</v>
      </c>
      <c r="S9" s="0"/>
      <c r="T9" s="11" t="n">
        <f aca="false">IF(($T$3&lt;=C9)*AND(C9&lt;$U$3),(0.955*(C9-1.122)+0.5)*$U$4,0)</f>
        <v>0</v>
      </c>
      <c r="U9" s="11" t="n">
        <f aca="false">IF(($U$3&lt;=C9),1*$U$4,0)</f>
        <v>0</v>
      </c>
      <c r="V9" s="9" t="n">
        <f aca="false">T9+U9</f>
        <v>0</v>
      </c>
      <c r="W9" s="0"/>
      <c r="X9" s="37" t="n">
        <f aca="false">V9+R9+N9+J9+F9</f>
        <v>0.255528204179835</v>
      </c>
      <c r="Y9" s="17" t="n">
        <v>0.2573</v>
      </c>
      <c r="Z9" s="38" t="n">
        <v>870</v>
      </c>
      <c r="AA9" s="0"/>
      <c r="AB9" s="9" t="n">
        <v>0.1843998156</v>
      </c>
      <c r="AC9" s="0"/>
      <c r="AD9" s="0"/>
      <c r="AE9" s="0"/>
      <c r="AF9" s="9" t="n">
        <f aca="false">(AA9+AB9+AC9+AD9+AE9)</f>
        <v>0.1843998156</v>
      </c>
      <c r="AG9" s="0" t="n">
        <v>1.638</v>
      </c>
      <c r="AH9" s="0"/>
      <c r="AI9" s="9" t="n">
        <v>0.27687231</v>
      </c>
      <c r="AJ9" s="0"/>
      <c r="AK9" s="9"/>
      <c r="AL9" s="0"/>
      <c r="AM9" s="9" t="n">
        <f aca="false">(AH9+AI9+AJ9+AK9+AL9)</f>
        <v>0.27687231</v>
      </c>
      <c r="AN9" s="0" t="n">
        <v>0.0716</v>
      </c>
      <c r="AP9" s="9"/>
      <c r="AQ9" s="9"/>
      <c r="AR9" s="9"/>
      <c r="AS9" s="9" t="n">
        <v>0.4896</v>
      </c>
      <c r="AT9" s="9" t="n">
        <f aca="false">(AO9+AP9+AQ9+AR9+AS9)</f>
        <v>0.4896</v>
      </c>
      <c r="AU9" s="0" t="n">
        <v>0.027</v>
      </c>
      <c r="AV9" s="9"/>
      <c r="AW9" s="9"/>
      <c r="AX9" s="9" t="n">
        <v>0.2596</v>
      </c>
      <c r="AY9" s="0"/>
      <c r="AZ9" s="9" t="str">
        <f aca="false">IF(AND(AU9&lt;=-0.03105,AU9&gt;-0.0675),13.72*(-0.03105-AU9)+0.5," ")</f>
        <v> </v>
      </c>
      <c r="BA9" s="9" t="n">
        <f aca="false">SUM(AV9,AW9,AX9,AY9,AZ9)</f>
        <v>0.2596</v>
      </c>
    </row>
    <row r="10" customFormat="false" ht="15" hidden="false" customHeight="false" outlineLevel="0" collapsed="false">
      <c r="A10" s="0" t="n">
        <v>5</v>
      </c>
      <c r="B10" s="0" t="n">
        <v>0.7738</v>
      </c>
      <c r="C10" s="7" t="n">
        <f aca="false">(B10-$C$1)/$C$2</f>
        <v>0.355670101077852</v>
      </c>
      <c r="D10" s="9" t="n">
        <f aca="false">IF(C10&lt;$D$3,1*$D$4,0)</f>
        <v>0</v>
      </c>
      <c r="E10" s="11" t="n">
        <f aca="false">IF(($D$3&lt;=C10)*AND(C10&lt;$H$3),(0.955*(-1.122-C10)+0.5)*$D$4,0)</f>
        <v>0</v>
      </c>
      <c r="F10" s="11" t="n">
        <f aca="false">D10+E10</f>
        <v>0</v>
      </c>
      <c r="H10" s="11" t="n">
        <f aca="false">IF(($H$3&lt;=C10)*AND(C10&lt;$I$3),(0.955*(C10-(-1.122))+0.5)*$I$4,0)</f>
        <v>0</v>
      </c>
      <c r="I10" s="11" t="n">
        <f aca="false">IF(($I$3&lt;=C10)*AND(C10&lt;$L$3),(1.672*(-0.299-C10)+0.5)*$I$4,0)</f>
        <v>0</v>
      </c>
      <c r="J10" s="9" t="n">
        <f aca="false">H10+I10</f>
        <v>0</v>
      </c>
      <c r="K10" s="0"/>
      <c r="L10" s="11" t="n">
        <f aca="false">IF(($L$3&lt;=C10)*AND(C10&lt;$M$3),(1.672*(C10-(-0.299))+0.5)*$M$4,0)</f>
        <v>0</v>
      </c>
      <c r="M10" s="11" t="n">
        <f aca="false">IF(($M$3&lt;=C10)*AND(C10&lt;$P$3),(1.672*(0.299-C10)+0.5)*$M$4,0)</f>
        <v>0</v>
      </c>
      <c r="N10" s="9" t="n">
        <f aca="false">L10+M10</f>
        <v>0</v>
      </c>
      <c r="O10" s="0"/>
      <c r="P10" s="11" t="n">
        <f aca="false">IF(($P$3&lt;=C10)*AND(C10&lt;$Q$3),(1.672*(C10-0.299)+0.5)*$Q$4,0)</f>
        <v>0.416326686301519</v>
      </c>
      <c r="Q10" s="11" t="n">
        <f aca="false">IF(($Q$3&lt;=C10)*AND(C10&lt;$T$3),(0.955*(1.122-C10)+0.5)*$Q$4,0)</f>
        <v>0</v>
      </c>
      <c r="R10" s="9" t="n">
        <f aca="false">P10+Q10</f>
        <v>0.416326686301519</v>
      </c>
      <c r="S10" s="39" t="n">
        <v>0.413808276</v>
      </c>
      <c r="T10" s="11" t="n">
        <f aca="false">IF(($T$3&lt;=C10)*AND(C10&lt;$U$3),(0.955*(C10-1.122)+0.5)*$U$4,0)</f>
        <v>0</v>
      </c>
      <c r="U10" s="11" t="n">
        <f aca="false">IF(($U$3&lt;=C10),1*$U$4,0)</f>
        <v>0</v>
      </c>
      <c r="V10" s="9" t="n">
        <f aca="false">T10+U10</f>
        <v>0</v>
      </c>
      <c r="W10" s="0"/>
      <c r="X10" s="37" t="n">
        <f aca="false">V10+R10+N10+J10+F10</f>
        <v>0.416326686301519</v>
      </c>
      <c r="Y10" s="17" t="n">
        <v>0.413808276</v>
      </c>
      <c r="Z10" s="38" t="n">
        <v>866</v>
      </c>
      <c r="AA10" s="0"/>
      <c r="AB10" s="9" t="n">
        <v>0.1893998106</v>
      </c>
      <c r="AC10" s="0"/>
      <c r="AD10" s="0"/>
      <c r="AE10" s="0"/>
      <c r="AF10" s="9" t="n">
        <f aca="false">(AA10+AB10+AC10+AD10+AE10)</f>
        <v>0.1893998106</v>
      </c>
      <c r="AG10" s="0" t="n">
        <v>1.307</v>
      </c>
      <c r="AH10" s="9" t="n">
        <v>0.0514</v>
      </c>
      <c r="AI10" s="0"/>
      <c r="AJ10" s="0"/>
      <c r="AK10" s="9"/>
      <c r="AL10" s="0"/>
      <c r="AM10" s="9" t="n">
        <f aca="false">(AH10+AI10+AJ10+AK10+AL10)</f>
        <v>0.0514</v>
      </c>
      <c r="AN10" s="0" t="n">
        <v>0.0165</v>
      </c>
      <c r="AP10" s="9"/>
      <c r="AQ10" s="9" t="n">
        <v>0.27585</v>
      </c>
      <c r="AR10" s="9"/>
      <c r="AS10" s="9"/>
      <c r="AT10" s="9" t="n">
        <f aca="false">(AO10+AP10+AQ10+AR10+AS10)</f>
        <v>0.27585</v>
      </c>
      <c r="AU10" s="0" t="n">
        <v>0.047</v>
      </c>
      <c r="AV10" s="9"/>
      <c r="AW10" s="9"/>
      <c r="AX10" s="9" t="n">
        <v>0.5</v>
      </c>
      <c r="AY10" s="0"/>
      <c r="AZ10" s="9" t="str">
        <f aca="false">IF(AND(AU10&lt;=-0.03105,AU10&gt;-0.0675),13.72*(-0.03105-AU10)+0.5," ")</f>
        <v> </v>
      </c>
      <c r="BA10" s="9" t="n">
        <f aca="false">SUM(AV10,AW10,AX10,AY10,AZ10)</f>
        <v>0.5</v>
      </c>
    </row>
    <row r="11" customFormat="false" ht="15" hidden="false" customHeight="false" outlineLevel="0" collapsed="false">
      <c r="A11" s="0" t="n">
        <v>6</v>
      </c>
      <c r="B11" s="0" t="n">
        <v>0.6126</v>
      </c>
      <c r="C11" s="7" t="n">
        <f aca="false">(B11-$C$1)/$C$2</f>
        <v>-0.258859117184984</v>
      </c>
      <c r="D11" s="9" t="n">
        <f aca="false">IF(C11&lt;$D$3,1*$D$4,0)</f>
        <v>0</v>
      </c>
      <c r="E11" s="11" t="n">
        <f aca="false">IF(($D$3&lt;=C11)*AND(C11&lt;$H$3),(0.955*(-1.122-C11)+0.5)*$D$4,0)</f>
        <v>0</v>
      </c>
      <c r="F11" s="11" t="n">
        <f aca="false">D11+E11</f>
        <v>0</v>
      </c>
      <c r="H11" s="11" t="n">
        <f aca="false">IF(($H$3&lt;=C11)*AND(C11&lt;$I$3),(0.955*(C11-(-1.122))+0.5)*$I$4,0)</f>
        <v>0</v>
      </c>
      <c r="I11" s="11" t="n">
        <f aca="false">IF(($I$3&lt;=C11)*AND(C11&lt;$L$3),(1.672*(-0.299-C11)+0.5)*$I$4,0)</f>
        <v>0</v>
      </c>
      <c r="J11" s="9" t="n">
        <f aca="false">H11+I11</f>
        <v>0</v>
      </c>
      <c r="K11" s="0"/>
      <c r="L11" s="11" t="n">
        <f aca="false">IF(($L$3&lt;=C11)*AND(C11&lt;$M$3),(1.672*(C11-(-0.299))+0.5)*$M$4,0)</f>
        <v>0.283557778033354</v>
      </c>
      <c r="M11" s="11" t="n">
        <f aca="false">IF(($M$3&lt;=C11)*AND(C11&lt;$P$3),(1.672*(0.299-C11)+0.5)*$M$4,0)</f>
        <v>0</v>
      </c>
      <c r="N11" s="9" t="n">
        <f aca="false">L11+M11</f>
        <v>0.283557778033354</v>
      </c>
      <c r="O11" s="39" t="n">
        <v>0.2836</v>
      </c>
      <c r="P11" s="11" t="n">
        <f aca="false">IF(($P$3&lt;=C11)*AND(C11&lt;$Q$3),(1.672*(C11-0.299)+0.5)*$Q$4,0)</f>
        <v>0</v>
      </c>
      <c r="Q11" s="11" t="n">
        <f aca="false">IF(($Q$3&lt;=C11)*AND(C11&lt;$T$3),(0.955*(1.122-C11)+0.5)*$Q$4,0)</f>
        <v>0</v>
      </c>
      <c r="R11" s="9" t="n">
        <f aca="false">P11+Q11</f>
        <v>0</v>
      </c>
      <c r="S11" s="0"/>
      <c r="T11" s="11" t="n">
        <f aca="false">IF(($T$3&lt;=C11)*AND(C11&lt;$U$3),(0.955*(C11-1.122)+0.5)*$U$4,0)</f>
        <v>0</v>
      </c>
      <c r="U11" s="11" t="n">
        <f aca="false">IF(($U$3&lt;=C11),1*$U$4,0)</f>
        <v>0</v>
      </c>
      <c r="V11" s="9" t="n">
        <f aca="false">T11+U11</f>
        <v>0</v>
      </c>
      <c r="W11" s="0"/>
      <c r="X11" s="37" t="n">
        <f aca="false">V11+R11+N11+J11+F11</f>
        <v>0.283557778033354</v>
      </c>
      <c r="Y11" s="17" t="n">
        <v>0.2836</v>
      </c>
      <c r="Z11" s="40" t="n">
        <v>1262</v>
      </c>
      <c r="AA11" s="0"/>
      <c r="AB11" s="0"/>
      <c r="AC11" s="0"/>
      <c r="AD11" s="9" t="n">
        <v>0.5282886</v>
      </c>
      <c r="AE11" s="0"/>
      <c r="AF11" s="9" t="n">
        <f aca="false">(AA11+AB11+AC11+AD11+AE11)</f>
        <v>0.5282886</v>
      </c>
      <c r="AG11" s="0" t="n">
        <v>1.636</v>
      </c>
      <c r="AH11" s="0"/>
      <c r="AI11" s="9" t="n">
        <v>0.27867213</v>
      </c>
      <c r="AJ11" s="0"/>
      <c r="AK11" s="9"/>
      <c r="AL11" s="0"/>
      <c r="AM11" s="9" t="n">
        <f aca="false">(AH11+AI11+AJ11+AK11+AL11)</f>
        <v>0.27867213</v>
      </c>
      <c r="AN11" s="0" t="n">
        <v>0.0499</v>
      </c>
      <c r="AP11" s="9"/>
      <c r="AQ11" s="9"/>
      <c r="AR11" s="9" t="n">
        <v>0.62985825</v>
      </c>
      <c r="AS11" s="9"/>
      <c r="AT11" s="9" t="n">
        <f aca="false">(AO11+AP11+AQ11+AR11+AS11)</f>
        <v>0.62985825</v>
      </c>
      <c r="AU11" s="0" t="n">
        <v>0.052</v>
      </c>
      <c r="AV11" s="9"/>
      <c r="AW11" s="9"/>
      <c r="AX11" s="9" t="n">
        <v>0.44048</v>
      </c>
      <c r="AY11" s="0"/>
      <c r="AZ11" s="9" t="str">
        <f aca="false">IF(AND(AU11&lt;=-0.03105,AU11&gt;-0.0675),13.72*(-0.03105-AU11)+0.5," ")</f>
        <v> </v>
      </c>
      <c r="BA11" s="9" t="n">
        <f aca="false">SUM(AV11,AW11,AX11,AY11,AZ11)</f>
        <v>0.44048</v>
      </c>
    </row>
    <row r="12" customFormat="false" ht="15" hidden="false" customHeight="false" outlineLevel="0" collapsed="false">
      <c r="A12" s="0" t="n">
        <v>7</v>
      </c>
      <c r="B12" s="0" t="n">
        <v>0.6404</v>
      </c>
      <c r="C12" s="7" t="n">
        <f aca="false">(B12-$C$1)/$C$2</f>
        <v>-0.152879512546604</v>
      </c>
      <c r="D12" s="9" t="n">
        <f aca="false">IF(C12&lt;$D$3,1*$D$4,0)</f>
        <v>0</v>
      </c>
      <c r="E12" s="11" t="n">
        <f aca="false">IF(($D$3&lt;=C12)*AND(C12&lt;$H$3),(0.955*(-1.122-C12)+0.5)*$D$4,0)</f>
        <v>0</v>
      </c>
      <c r="F12" s="11" t="n">
        <f aca="false">D12+E12</f>
        <v>0</v>
      </c>
      <c r="H12" s="11" t="n">
        <f aca="false">IF(($H$3&lt;=C12)*AND(C12&lt;$I$3),(0.955*(C12-(-1.122))+0.5)*$I$4,0)</f>
        <v>0</v>
      </c>
      <c r="I12" s="11" t="n">
        <f aca="false">IF(($I$3&lt;=C12)*AND(C12&lt;$L$3),(1.672*(-0.299-C12)+0.5)*$I$4,0)</f>
        <v>0</v>
      </c>
      <c r="J12" s="9" t="n">
        <f aca="false">H12+I12</f>
        <v>0</v>
      </c>
      <c r="K12" s="0"/>
      <c r="L12" s="11" t="n">
        <f aca="false">IF(($L$3&lt;=C12)*AND(C12&lt;$M$3),(1.672*(C12-(-0.299))+0.5)*$M$4,0)</f>
        <v>0.372156727511039</v>
      </c>
      <c r="M12" s="11" t="n">
        <f aca="false">IF(($M$3&lt;=C12)*AND(C12&lt;$P$3),(1.672*(0.299-C12)+0.5)*$M$4,0)</f>
        <v>0</v>
      </c>
      <c r="N12" s="9" t="n">
        <f aca="false">L12+M12</f>
        <v>0.372156727511039</v>
      </c>
      <c r="O12" s="39" t="n">
        <v>0.3716</v>
      </c>
      <c r="P12" s="11" t="n">
        <f aca="false">IF(($P$3&lt;=C12)*AND(C12&lt;$Q$3),(1.672*(C12-0.299)+0.5)*$Q$4,0)</f>
        <v>0</v>
      </c>
      <c r="Q12" s="11" t="n">
        <f aca="false">IF(($Q$3&lt;=C12)*AND(C12&lt;$T$3),(0.955*(1.122-C12)+0.5)*$Q$4,0)</f>
        <v>0</v>
      </c>
      <c r="R12" s="9" t="n">
        <f aca="false">P12+Q12</f>
        <v>0</v>
      </c>
      <c r="S12" s="0"/>
      <c r="T12" s="11" t="n">
        <f aca="false">IF(($T$3&lt;=C12)*AND(C12&lt;$U$3),(0.955*(C12-1.122)+0.5)*$U$4,0)</f>
        <v>0</v>
      </c>
      <c r="U12" s="11" t="n">
        <f aca="false">IF(($U$3&lt;=C12),1*$U$4,0)</f>
        <v>0</v>
      </c>
      <c r="V12" s="9" t="n">
        <f aca="false">T12+U12</f>
        <v>0</v>
      </c>
      <c r="W12" s="0"/>
      <c r="X12" s="37" t="n">
        <f aca="false">V12+R12+N12+J12+F12</f>
        <v>0.372156727511039</v>
      </c>
      <c r="Y12" s="17" t="n">
        <v>0.3716</v>
      </c>
      <c r="Z12" s="38" t="n">
        <v>834</v>
      </c>
      <c r="AA12" s="0"/>
      <c r="AB12" s="9" t="n">
        <v>0.2286997713</v>
      </c>
      <c r="AC12" s="0"/>
      <c r="AD12" s="0"/>
      <c r="AE12" s="0"/>
      <c r="AF12" s="9" t="n">
        <f aca="false">(AA12+AB12+AC12+AD12+AE12)</f>
        <v>0.2286997713</v>
      </c>
      <c r="AG12" s="0" t="n">
        <v>1.574</v>
      </c>
      <c r="AH12" s="0"/>
      <c r="AI12" s="9" t="n">
        <v>0.2809719</v>
      </c>
      <c r="AJ12" s="0"/>
      <c r="AK12" s="9"/>
      <c r="AL12" s="0"/>
      <c r="AM12" s="9" t="n">
        <f aca="false">(AH12+AI12+AJ12+AK12+AL12)</f>
        <v>0.2809719</v>
      </c>
      <c r="AN12" s="0" t="n">
        <v>0.0166</v>
      </c>
      <c r="AP12" s="9"/>
      <c r="AQ12" s="9" t="n">
        <v>0.28015</v>
      </c>
      <c r="AR12" s="9"/>
      <c r="AS12" s="9"/>
      <c r="AT12" s="9" t="n">
        <f aca="false">(AO12+AP12+AQ12+AR12+AS12)</f>
        <v>0.28015</v>
      </c>
      <c r="AU12" s="0" t="n">
        <v>0.039</v>
      </c>
      <c r="AV12" s="9"/>
      <c r="AW12" s="9"/>
      <c r="AX12" s="9" t="n">
        <v>0.40385</v>
      </c>
      <c r="AY12" s="0"/>
      <c r="AZ12" s="9" t="str">
        <f aca="false">IF(AND(AU12&lt;=-0.03105,AU12&gt;-0.0675),13.72*(-0.03105-AU12)+0.5," ")</f>
        <v> </v>
      </c>
      <c r="BA12" s="9" t="n">
        <f aca="false">SUM(AV12,AW12,AX12,AY12,AZ12)</f>
        <v>0.40385</v>
      </c>
    </row>
    <row r="13" customFormat="false" ht="15" hidden="false" customHeight="false" outlineLevel="0" collapsed="false">
      <c r="A13" s="0" t="n">
        <v>8</v>
      </c>
      <c r="B13" s="0" t="n">
        <v>0.6228</v>
      </c>
      <c r="C13" s="7" t="n">
        <f aca="false">(B13-$C$1)/$C$2</f>
        <v>-0.219974514044283</v>
      </c>
      <c r="D13" s="9" t="n">
        <f aca="false">IF(C13&lt;$D$3,1*$D$4,0)</f>
        <v>0</v>
      </c>
      <c r="E13" s="11" t="n">
        <f aca="false">IF(($D$3&lt;=C13)*AND(C13&lt;$H$3),(0.955*(-1.122-C13)+0.5)*$D$4,0)</f>
        <v>0</v>
      </c>
      <c r="F13" s="11" t="n">
        <f aca="false">D13+E13</f>
        <v>0</v>
      </c>
      <c r="H13" s="11" t="n">
        <f aca="false">IF(($H$3&lt;=C13)*AND(C13&lt;$I$3),(0.955*(C13-(-1.122))+0.5)*$I$4,0)</f>
        <v>0</v>
      </c>
      <c r="I13" s="11" t="n">
        <f aca="false">IF(($I$3&lt;=C13)*AND(C13&lt;$L$3),(1.672*(-0.299-C13)+0.5)*$I$4,0)</f>
        <v>0</v>
      </c>
      <c r="J13" s="9" t="n">
        <f aca="false">H13+I13</f>
        <v>0</v>
      </c>
      <c r="K13" s="0"/>
      <c r="L13" s="11" t="n">
        <f aca="false">IF(($L$3&lt;=C13)*AND(C13&lt;$M$3),(1.672*(C13-(-0.299))+0.5)*$M$4,0)</f>
        <v>0.316065306258979</v>
      </c>
      <c r="M13" s="11" t="n">
        <f aca="false">IF(($M$3&lt;=C13)*AND(C13&lt;$P$3),(1.672*(0.299-C13)+0.5)*$M$4,0)</f>
        <v>0</v>
      </c>
      <c r="N13" s="9" t="n">
        <f aca="false">L13+M13</f>
        <v>0.316065306258979</v>
      </c>
      <c r="O13" s="39" t="n">
        <v>0.3159</v>
      </c>
      <c r="P13" s="11" t="n">
        <f aca="false">IF(($P$3&lt;=C13)*AND(C13&lt;$Q$3),(1.672*(C13-0.299)+0.5)*$Q$4,0)</f>
        <v>0</v>
      </c>
      <c r="Q13" s="11" t="n">
        <f aca="false">IF(($Q$3&lt;=C13)*AND(C13&lt;$T$3),(0.955*(1.122-C13)+0.5)*$Q$4,0)</f>
        <v>0</v>
      </c>
      <c r="R13" s="9" t="n">
        <f aca="false">P13+Q13</f>
        <v>0</v>
      </c>
      <c r="S13" s="0"/>
      <c r="T13" s="11" t="n">
        <f aca="false">IF(($T$3&lt;=C13)*AND(C13&lt;$U$3),(0.955*(C13-1.122)+0.5)*$U$4,0)</f>
        <v>0</v>
      </c>
      <c r="U13" s="11" t="n">
        <f aca="false">IF(($U$3&lt;=C13),1*$U$4,0)</f>
        <v>0</v>
      </c>
      <c r="V13" s="9" t="n">
        <f aca="false">T13+U13</f>
        <v>0</v>
      </c>
      <c r="W13" s="0"/>
      <c r="X13" s="37" t="n">
        <f aca="false">V13+R13+N13+J13+F13</f>
        <v>0.316065306258979</v>
      </c>
      <c r="Y13" s="17" t="n">
        <v>0.3159</v>
      </c>
      <c r="Z13" s="38" t="n">
        <v>988</v>
      </c>
      <c r="AA13" s="0"/>
      <c r="AB13" s="0"/>
      <c r="AC13" s="9" t="n">
        <v>0.4345</v>
      </c>
      <c r="AD13" s="0"/>
      <c r="AE13" s="0"/>
      <c r="AF13" s="9" t="n">
        <f aca="false">(AA13+AB13+AC13+AD13+AE13)</f>
        <v>0.4345</v>
      </c>
      <c r="AG13" s="0" t="n">
        <v>2.009</v>
      </c>
      <c r="AH13" s="0"/>
      <c r="AI13" s="0"/>
      <c r="AJ13" s="9" t="n">
        <v>0.4128</v>
      </c>
      <c r="AK13" s="9"/>
      <c r="AL13" s="0"/>
      <c r="AM13" s="9" t="n">
        <f aca="false">(AH13+AI13+AJ13+AK13+AL13)</f>
        <v>0.4128</v>
      </c>
      <c r="AN13" s="0" t="n">
        <v>0.0039</v>
      </c>
      <c r="AO13" s="0" t="n">
        <v>0.07294175</v>
      </c>
      <c r="AP13" s="9"/>
      <c r="AQ13" s="9"/>
      <c r="AR13" s="9"/>
      <c r="AS13" s="9"/>
      <c r="AT13" s="9" t="n">
        <f aca="false">(AO13+AP13+AQ13+AR13+AS13)</f>
        <v>0.07294175</v>
      </c>
      <c r="AU13" s="0" t="n">
        <v>0.097</v>
      </c>
      <c r="AV13" s="9"/>
      <c r="AW13" s="9" t="n">
        <v>0.266676</v>
      </c>
      <c r="AX13" s="9"/>
      <c r="AY13" s="0"/>
      <c r="AZ13" s="9" t="str">
        <f aca="false">IF(AND(AU13&lt;=-0.03105,AU13&gt;-0.0675),13.72*(-0.03105-AU13)+0.5," ")</f>
        <v> </v>
      </c>
      <c r="BA13" s="9" t="n">
        <f aca="false">SUM(AV13,AW13,AX13,AY13,AZ13)</f>
        <v>0.266676</v>
      </c>
    </row>
    <row r="14" customFormat="false" ht="15" hidden="false" customHeight="false" outlineLevel="0" collapsed="false">
      <c r="A14" s="0" t="n">
        <v>9</v>
      </c>
      <c r="B14" s="0" t="n">
        <v>0.6139</v>
      </c>
      <c r="C14" s="7" t="n">
        <f aca="false">(B14-$C$1)/$C$2</f>
        <v>-0.253903236392542</v>
      </c>
      <c r="D14" s="9" t="n">
        <f aca="false">IF(C14&lt;$D$3,1*$D$4,0)</f>
        <v>0</v>
      </c>
      <c r="E14" s="11" t="n">
        <f aca="false">IF(($D$3&lt;=C14)*AND(C14&lt;$H$3),(0.955*(-1.122-C14)+0.5)*$D$4,0)</f>
        <v>0</v>
      </c>
      <c r="F14" s="11" t="n">
        <f aca="false">D14+E14</f>
        <v>0</v>
      </c>
      <c r="H14" s="11" t="n">
        <f aca="false">IF(($H$3&lt;=C14)*AND(C14&lt;$I$3),(0.955*(C14-(-1.122))+0.5)*$I$4,0)</f>
        <v>0</v>
      </c>
      <c r="I14" s="11" t="n">
        <f aca="false">IF(($I$3&lt;=C14)*AND(C14&lt;$L$3),(1.672*(-0.299-C14)+0.5)*$I$4,0)</f>
        <v>0</v>
      </c>
      <c r="J14" s="9" t="n">
        <f aca="false">H14+I14</f>
        <v>0</v>
      </c>
      <c r="K14" s="0"/>
      <c r="L14" s="11" t="n">
        <f aca="false">IF(($L$3&lt;=C14)*AND(C14&lt;$M$3),(1.672*(C14-(-0.299))+0.5)*$M$4,0)</f>
        <v>0.287700894375835</v>
      </c>
      <c r="M14" s="11" t="n">
        <f aca="false">IF(($M$3&lt;=C14)*AND(C14&lt;$P$3),(1.672*(0.299-C14)+0.5)*$M$4,0)</f>
        <v>0</v>
      </c>
      <c r="N14" s="9" t="n">
        <f aca="false">L14+M14</f>
        <v>0.287700894375835</v>
      </c>
      <c r="O14" s="39" t="n">
        <v>0.2877</v>
      </c>
      <c r="P14" s="11" t="n">
        <f aca="false">IF(($P$3&lt;=C14)*AND(C14&lt;$Q$3),(1.672*(C14-0.299)+0.5)*$Q$4,0)</f>
        <v>0</v>
      </c>
      <c r="Q14" s="11" t="n">
        <f aca="false">IF(($Q$3&lt;=C14)*AND(C14&lt;$T$3),(0.955*(1.122-C14)+0.5)*$Q$4,0)</f>
        <v>0</v>
      </c>
      <c r="R14" s="9" t="n">
        <f aca="false">P14+Q14</f>
        <v>0</v>
      </c>
      <c r="S14" s="0"/>
      <c r="T14" s="11" t="n">
        <f aca="false">IF(($T$3&lt;=C14)*AND(C14&lt;$U$3),(0.955*(C14-1.122)+0.5)*$U$4,0)</f>
        <v>0</v>
      </c>
      <c r="U14" s="11" t="n">
        <f aca="false">IF(($U$3&lt;=C14),1*$U$4,0)</f>
        <v>0</v>
      </c>
      <c r="V14" s="9" t="n">
        <f aca="false">T14+U14</f>
        <v>0</v>
      </c>
      <c r="W14" s="0"/>
      <c r="X14" s="37" t="n">
        <f aca="false">V14+R14+N14+J14+F14</f>
        <v>0.287700894375835</v>
      </c>
      <c r="Y14" s="17" t="n">
        <v>0.2877</v>
      </c>
      <c r="Z14" s="38" t="n">
        <v>850</v>
      </c>
      <c r="AA14" s="0"/>
      <c r="AB14" s="9" t="n">
        <v>0.208999791</v>
      </c>
      <c r="AC14" s="0"/>
      <c r="AD14" s="0"/>
      <c r="AE14" s="0"/>
      <c r="AF14" s="9" t="n">
        <f aca="false">(AA14+AB14+AC14+AD14+AE14)</f>
        <v>0.208999791</v>
      </c>
      <c r="AG14" s="0" t="n">
        <v>1.695</v>
      </c>
      <c r="AH14" s="0"/>
      <c r="AI14" s="9" t="n">
        <v>0.22657734</v>
      </c>
      <c r="AJ14" s="0"/>
      <c r="AK14" s="9"/>
      <c r="AL14" s="0"/>
      <c r="AM14" s="9" t="n">
        <f aca="false">(AH14+AI14+AJ14+AK14+AL14)</f>
        <v>0.22657734</v>
      </c>
      <c r="AN14" s="0" t="n">
        <v>0.0116</v>
      </c>
      <c r="AP14" s="9" t="n">
        <v>0.26118477891</v>
      </c>
      <c r="AQ14" s="9"/>
      <c r="AR14" s="9"/>
      <c r="AS14" s="9"/>
      <c r="AT14" s="9" t="n">
        <f aca="false">(AO14+AP14+AQ14+AR14+AS14)</f>
        <v>0.26118477891</v>
      </c>
      <c r="AU14" s="0" t="n">
        <v>0.092</v>
      </c>
      <c r="AV14" s="9"/>
      <c r="AW14" s="9" t="n">
        <v>0.287511</v>
      </c>
      <c r="AX14" s="9"/>
      <c r="AY14" s="0"/>
      <c r="AZ14" s="9" t="str">
        <f aca="false">IF(AND(AU14&lt;=-0.03105,AU14&gt;-0.0675),13.72*(-0.03105-AU14)+0.5," ")</f>
        <v> </v>
      </c>
      <c r="BA14" s="9" t="n">
        <f aca="false">SUM(AV14,AW14,AX14,AY14,AZ14)</f>
        <v>0.287511</v>
      </c>
    </row>
    <row r="15" customFormat="false" ht="15" hidden="false" customHeight="false" outlineLevel="0" collapsed="false">
      <c r="A15" s="0" t="n">
        <v>10</v>
      </c>
      <c r="B15" s="0" t="n">
        <v>1.1246</v>
      </c>
      <c r="C15" s="7" t="n">
        <f aca="false">(B15-$C$1)/$C$2</f>
        <v>1.69299547183842</v>
      </c>
      <c r="D15" s="9" t="n">
        <f aca="false">IF(C15&lt;$D$3,1*$D$4,0)</f>
        <v>0</v>
      </c>
      <c r="E15" s="11" t="n">
        <f aca="false">IF(($D$3&lt;=C15)*AND(C15&lt;$H$3),(0.955*(-1.122-C15)+0.5)*$D$4,0)</f>
        <v>0</v>
      </c>
      <c r="F15" s="11" t="n">
        <f aca="false">D15+E15</f>
        <v>0</v>
      </c>
      <c r="H15" s="11" t="n">
        <f aca="false">IF(($H$3&lt;=C15)*AND(C15&lt;$I$3),(0.955*(C15-(-1.122))+0.5)*$I$4,0)</f>
        <v>0</v>
      </c>
      <c r="I15" s="11" t="n">
        <f aca="false">IF(($I$3&lt;=C15)*AND(C15&lt;$L$3),(1.672*(-0.299-C15)+0.5)*$I$4,0)</f>
        <v>0</v>
      </c>
      <c r="J15" s="9" t="n">
        <f aca="false">H15+I15</f>
        <v>0</v>
      </c>
      <c r="K15" s="0"/>
      <c r="L15" s="11" t="n">
        <f aca="false">IF(($L$3&lt;=C15)*AND(C15&lt;$M$3),(1.672*(C15-(-0.299))+0.5)*$M$4,0)</f>
        <v>0</v>
      </c>
      <c r="M15" s="11" t="n">
        <f aca="false">IF(($M$3&lt;=C15)*AND(C15&lt;$P$3),(1.672*(0.299-C15)+0.5)*$M$4,0)</f>
        <v>0</v>
      </c>
      <c r="N15" s="9" t="n">
        <f aca="false">L15+M15</f>
        <v>0</v>
      </c>
      <c r="O15" s="0"/>
      <c r="P15" s="11" t="n">
        <f aca="false">IF(($P$3&lt;=C15)*AND(C15&lt;$Q$3),(1.672*(C15-0.299)+0.5)*$Q$4,0)</f>
        <v>0</v>
      </c>
      <c r="Q15" s="11" t="n">
        <f aca="false">IF(($Q$3&lt;=C15)*AND(C15&lt;$T$3),(0.955*(1.122-C15)+0.5)*$Q$4,0)</f>
        <v>0</v>
      </c>
      <c r="R15" s="9" t="n">
        <f aca="false">P15+Q15</f>
        <v>0</v>
      </c>
      <c r="S15" s="0"/>
      <c r="T15" s="11" t="n">
        <f aca="false">IF(($T$3&lt;=C15)*AND(C15&lt;$U$3),(0.955*(C15-1.122)+0.5)*$U$4,0)</f>
        <v>0</v>
      </c>
      <c r="U15" s="11" t="n">
        <f aca="false">IF(($U$3&lt;=C15),1*$U$4,0)</f>
        <v>0.9</v>
      </c>
      <c r="V15" s="9" t="n">
        <f aca="false">T15+U15</f>
        <v>0.9</v>
      </c>
      <c r="W15" s="39" t="n">
        <v>0.9</v>
      </c>
      <c r="X15" s="37" t="n">
        <f aca="false">V15+R15+N15+J15+F15</f>
        <v>0.9</v>
      </c>
      <c r="Y15" s="17" t="n">
        <v>0.9</v>
      </c>
      <c r="Z15" s="38"/>
      <c r="AA15" s="0"/>
      <c r="AB15" s="0"/>
      <c r="AC15" s="0"/>
      <c r="AD15" s="0"/>
      <c r="AE15" s="0"/>
      <c r="AF15" s="0"/>
      <c r="AG15" s="0" t="n">
        <v>2.559</v>
      </c>
      <c r="AH15" s="0"/>
      <c r="AI15" s="0"/>
      <c r="AJ15" s="0"/>
      <c r="AK15" s="9" t="n">
        <v>0.3793482</v>
      </c>
      <c r="AL15" s="0"/>
      <c r="AM15" s="9" t="n">
        <f aca="false">(AH15+AI15+AJ15+AK15+AL15)</f>
        <v>0.3793482</v>
      </c>
      <c r="AN15" s="0" t="n">
        <v>0.0694</v>
      </c>
      <c r="AP15" s="9"/>
      <c r="AQ15" s="9"/>
      <c r="AR15" s="9" t="n">
        <v>0.35071575</v>
      </c>
      <c r="AS15" s="9"/>
      <c r="AT15" s="9" t="n">
        <f aca="false">(AO15+AP15+AQ15+AR15+AS15)</f>
        <v>0.35071575</v>
      </c>
      <c r="AU15" s="0" t="n">
        <v>0.098</v>
      </c>
      <c r="AV15" s="9"/>
      <c r="AW15" s="9" t="n">
        <v>0.262509</v>
      </c>
      <c r="AX15" s="9"/>
      <c r="AY15" s="0"/>
      <c r="AZ15" s="9" t="str">
        <f aca="false">IF(AND(AU15&lt;=-0.03105,AU15&gt;-0.0675),13.72*(-0.03105-AU15)+0.5," ")</f>
        <v> </v>
      </c>
      <c r="BA15" s="9" t="n">
        <f aca="false">SUM(AV15,AW15,AX15,AY15,AZ15)</f>
        <v>0.262509</v>
      </c>
    </row>
    <row r="16" customFormat="false" ht="15" hidden="false" customHeight="false" outlineLevel="0" collapsed="false">
      <c r="A16" s="0" t="n">
        <v>11</v>
      </c>
      <c r="B16" s="0" t="n">
        <v>0.9051</v>
      </c>
      <c r="C16" s="7" t="n">
        <f aca="false">(B16-$C$1)/$C$2</f>
        <v>0.856214061114518</v>
      </c>
      <c r="D16" s="9" t="n">
        <f aca="false">IF(C16&lt;$D$3,1*$D$4,0)</f>
        <v>0</v>
      </c>
      <c r="E16" s="11" t="n">
        <f aca="false">IF(($D$3&lt;=C16)*AND(C16&lt;$H$3),(0.955*(-1.122-C16)+0.5)*$D$4,0)</f>
        <v>0</v>
      </c>
      <c r="F16" s="11" t="n">
        <f aca="false">D16+E16</f>
        <v>0</v>
      </c>
      <c r="H16" s="11" t="n">
        <f aca="false">IF(($H$3&lt;=C16)*AND(C16&lt;$I$3),(0.955*(C16-(-1.122))+0.5)*$I$4,0)</f>
        <v>0</v>
      </c>
      <c r="I16" s="11" t="n">
        <f aca="false">IF(($I$3&lt;=C16)*AND(C16&lt;$L$3),(1.672*(-0.299-C16)+0.5)*$I$4,0)</f>
        <v>0</v>
      </c>
      <c r="J16" s="9" t="n">
        <f aca="false">H16+I16</f>
        <v>0</v>
      </c>
      <c r="K16" s="0"/>
      <c r="L16" s="11" t="n">
        <f aca="false">IF(($L$3&lt;=C16)*AND(C16&lt;$M$3),(1.672*(C16-(-0.299))+0.5)*$M$4,0)</f>
        <v>0</v>
      </c>
      <c r="M16" s="11" t="n">
        <f aca="false">IF(($M$3&lt;=C16)*AND(C16&lt;$P$3),(1.672*(0.299-C16)+0.5)*$M$4,0)</f>
        <v>0</v>
      </c>
      <c r="N16" s="9" t="n">
        <f aca="false">L16+M16</f>
        <v>0</v>
      </c>
      <c r="O16" s="0"/>
      <c r="P16" s="11" t="n">
        <f aca="false">IF(($P$3&lt;=C16)*AND(C16&lt;$Q$3),(1.672*(C16-0.299)+0.5)*$Q$4,0)</f>
        <v>0</v>
      </c>
      <c r="Q16" s="11" t="n">
        <f aca="false">IF(($Q$3&lt;=C16)*AND(C16&lt;$T$3),(0.955*(1.122-C16)+0.5)*$Q$4,0)</f>
        <v>0.527677900144945</v>
      </c>
      <c r="R16" s="9" t="n">
        <f aca="false">P16+Q16</f>
        <v>0.527677900144945</v>
      </c>
      <c r="S16" s="39" t="n">
        <v>0.526610532</v>
      </c>
      <c r="T16" s="11" t="n">
        <f aca="false">IF(($T$3&lt;=C16)*AND(C16&lt;$U$3),(0.955*(C16-1.122)+0.5)*$U$4,0)</f>
        <v>0</v>
      </c>
      <c r="U16" s="11" t="n">
        <f aca="false">IF(($U$3&lt;=C16),1*$U$4,0)</f>
        <v>0</v>
      </c>
      <c r="V16" s="9" t="n">
        <f aca="false">T16+U16</f>
        <v>0</v>
      </c>
      <c r="W16" s="0"/>
      <c r="X16" s="37" t="n">
        <f aca="false">V16+R16+N16+J16+F16</f>
        <v>0.527677900144945</v>
      </c>
      <c r="Y16" s="17" t="n">
        <v>0.526610532</v>
      </c>
      <c r="Z16" s="38" t="n">
        <v>1059</v>
      </c>
      <c r="AA16" s="0"/>
      <c r="AB16" s="0"/>
      <c r="AC16" s="9" t="n">
        <v>0.4382</v>
      </c>
      <c r="AD16" s="0"/>
      <c r="AE16" s="0"/>
      <c r="AF16" s="9" t="n">
        <f aca="false">(AA16+AB16+AC16+AD16+AE16)</f>
        <v>0.4382</v>
      </c>
      <c r="AG16" s="0" t="n">
        <v>2.461</v>
      </c>
      <c r="AH16" s="0"/>
      <c r="AI16" s="0"/>
      <c r="AJ16" s="0"/>
      <c r="AK16" s="9" t="n">
        <v>0.49500192</v>
      </c>
      <c r="AL16" s="0"/>
      <c r="AM16" s="9" t="n">
        <f aca="false">(AH16+AI16+AJ16+AK16+AL16)</f>
        <v>0.49500192</v>
      </c>
      <c r="AN16" s="0" t="n">
        <v>0.0007</v>
      </c>
      <c r="AO16" s="0" t="n">
        <v>0.1</v>
      </c>
      <c r="AP16" s="9"/>
      <c r="AQ16" s="9"/>
      <c r="AR16" s="9"/>
      <c r="AS16" s="9"/>
      <c r="AT16" s="9" t="n">
        <f aca="false">(AO16+AP16+AQ16+AR16+AS16)</f>
        <v>0.1</v>
      </c>
      <c r="AU16" s="0" t="n">
        <v>0.078</v>
      </c>
      <c r="AV16" s="9"/>
      <c r="AW16" s="9" t="n">
        <v>0.22143</v>
      </c>
      <c r="AX16" s="9"/>
      <c r="AY16" s="0"/>
      <c r="AZ16" s="9" t="str">
        <f aca="false">IF(AND(AU16&lt;=-0.03105,AU16&gt;-0.0675),13.72*(-0.03105-AU16)+0.5," ")</f>
        <v> </v>
      </c>
      <c r="BA16" s="9" t="n">
        <f aca="false">SUM(AV16,AW16,AX16,AY16,AZ16)</f>
        <v>0.22143</v>
      </c>
    </row>
    <row r="17" customFormat="false" ht="15" hidden="false" customHeight="false" outlineLevel="0" collapsed="false">
      <c r="A17" s="0" t="n">
        <v>12</v>
      </c>
      <c r="B17" s="0" t="n">
        <v>0.6031</v>
      </c>
      <c r="C17" s="7" t="n">
        <f aca="false">(B17-$C$1)/$C$2</f>
        <v>-0.295075169129754</v>
      </c>
      <c r="D17" s="9" t="n">
        <f aca="false">IF(C17&lt;$D$3,1*$D$4,0)</f>
        <v>0</v>
      </c>
      <c r="E17" s="11" t="n">
        <f aca="false">IF(($D$3&lt;=C17)*AND(C17&lt;$H$3),(0.955*(-1.122-C17)+0.5)*$D$4,0)</f>
        <v>0</v>
      </c>
      <c r="F17" s="11" t="n">
        <f aca="false">D17+E17</f>
        <v>0</v>
      </c>
      <c r="H17" s="11" t="n">
        <f aca="false">IF(($H$3&lt;=C17)*AND(C17&lt;$I$3),(0.955*(C17-(-1.122))+0.5)*$I$4,0)</f>
        <v>0</v>
      </c>
      <c r="I17" s="11" t="n">
        <f aca="false">IF(($I$3&lt;=C17)*AND(C17&lt;$L$3),(1.672*(-0.299-C17)+0.5)*$I$4,0)</f>
        <v>0</v>
      </c>
      <c r="J17" s="9" t="n">
        <f aca="false">H17+I17</f>
        <v>0</v>
      </c>
      <c r="K17" s="0"/>
      <c r="L17" s="11" t="n">
        <f aca="false">IF(($L$3&lt;=C17)*AND(C17&lt;$M$3),(1.672*(C17-(-0.299))+0.5)*$M$4,0)</f>
        <v>0.253281158607526</v>
      </c>
      <c r="M17" s="11" t="n">
        <f aca="false">IF(($M$3&lt;=C17)*AND(C17&lt;$P$3),(1.672*(0.299-C17)+0.5)*$M$4,0)</f>
        <v>0</v>
      </c>
      <c r="N17" s="9" t="n">
        <f aca="false">L17+M17</f>
        <v>0.253281158607526</v>
      </c>
      <c r="O17" s="39" t="n">
        <v>0.2535</v>
      </c>
      <c r="P17" s="11" t="n">
        <f aca="false">IF(($P$3&lt;=C17)*AND(C17&lt;$Q$3),(1.672*(C17-0.299)+0.5)*$Q$4,0)</f>
        <v>0</v>
      </c>
      <c r="Q17" s="11" t="n">
        <f aca="false">IF(($Q$3&lt;=C17)*AND(C17&lt;$T$3),(0.955*(1.122-C17)+0.5)*$Q$4,0)</f>
        <v>0</v>
      </c>
      <c r="R17" s="9" t="n">
        <f aca="false">P17+Q17</f>
        <v>0</v>
      </c>
      <c r="S17" s="0"/>
      <c r="T17" s="11" t="n">
        <f aca="false">IF(($T$3&lt;=C17)*AND(C17&lt;$U$3),(0.955*(C17-1.122)+0.5)*$U$4,0)</f>
        <v>0</v>
      </c>
      <c r="U17" s="11" t="n">
        <f aca="false">IF(($U$3&lt;=C17),1*$U$4,0)</f>
        <v>0</v>
      </c>
      <c r="V17" s="9" t="n">
        <f aca="false">T17+U17</f>
        <v>0</v>
      </c>
      <c r="W17" s="0"/>
      <c r="X17" s="37" t="n">
        <f aca="false">V17+R17+N17+J17+F17</f>
        <v>0.253281158607526</v>
      </c>
      <c r="Y17" s="17" t="n">
        <v>0.2535</v>
      </c>
      <c r="Z17" s="38" t="n">
        <v>932</v>
      </c>
      <c r="AA17" s="0"/>
      <c r="AB17" s="0"/>
      <c r="AC17" s="9" t="n">
        <v>0.3197</v>
      </c>
      <c r="AD17" s="0"/>
      <c r="AE17" s="0"/>
      <c r="AF17" s="9" t="n">
        <f aca="false">(AA17+AB17+AC17+AD17+AE17)</f>
        <v>0.3197</v>
      </c>
      <c r="AG17" s="0" t="n">
        <v>1.459</v>
      </c>
      <c r="AH17" s="0"/>
      <c r="AI17" s="9" t="n">
        <v>0.22277772</v>
      </c>
      <c r="AJ17" s="0"/>
      <c r="AK17" s="9"/>
      <c r="AL17" s="0"/>
      <c r="AM17" s="9" t="n">
        <f aca="false">(AH17+AI17+AJ17+AK17+AL17)</f>
        <v>0.22277772</v>
      </c>
      <c r="AN17" s="0" t="n">
        <v>0.0099</v>
      </c>
      <c r="AP17" s="9" t="n">
        <v>0.292920705</v>
      </c>
      <c r="AQ17" s="9"/>
      <c r="AR17" s="9"/>
      <c r="AS17" s="9"/>
      <c r="AT17" s="9" t="n">
        <f aca="false">(AO17+AP17+AQ17+AR17+AS17)</f>
        <v>0.292920705</v>
      </c>
      <c r="AU17" s="0" t="n">
        <v>0.078</v>
      </c>
      <c r="AV17" s="9"/>
      <c r="AW17" s="9" t="n">
        <v>0.22143</v>
      </c>
      <c r="AX17" s="9"/>
      <c r="AY17" s="0"/>
      <c r="AZ17" s="9" t="str">
        <f aca="false">IF(AND(AU17&lt;=-0.03105,AU17&gt;-0.0675),13.72*(-0.03105-AU17)+0.5," ")</f>
        <v> </v>
      </c>
      <c r="BA17" s="9" t="n">
        <f aca="false">SUM(AV17,AW17,AX17,AY17,AZ17)</f>
        <v>0.22143</v>
      </c>
    </row>
    <row r="18" customFormat="false" ht="15" hidden="false" customHeight="false" outlineLevel="0" collapsed="false">
      <c r="A18" s="0" t="n">
        <v>13</v>
      </c>
      <c r="B18" s="0" t="n">
        <v>0.8163</v>
      </c>
      <c r="C18" s="7" t="n">
        <f aca="false">(B18-$C$1)/$C$2</f>
        <v>0.517689280830771</v>
      </c>
      <c r="D18" s="9" t="n">
        <f aca="false">IF(C18&lt;$D$3,1*$D$4,0)</f>
        <v>0</v>
      </c>
      <c r="E18" s="11" t="n">
        <f aca="false">IF(($D$3&lt;=C18)*AND(C18&lt;$H$3),(0.955*(-1.122-C18)+0.5)*$D$4,0)</f>
        <v>0</v>
      </c>
      <c r="F18" s="11" t="n">
        <f aca="false">D18+E18</f>
        <v>0</v>
      </c>
      <c r="H18" s="11" t="n">
        <f aca="false">IF(($H$3&lt;=C18)*AND(C18&lt;$I$3),(0.955*(C18-(-1.122))+0.5)*$I$4,0)</f>
        <v>0</v>
      </c>
      <c r="I18" s="11" t="n">
        <f aca="false">IF(($I$3&lt;=C18)*AND(C18&lt;$L$3),(1.672*(-0.299-C18)+0.5)*$I$4,0)</f>
        <v>0</v>
      </c>
      <c r="J18" s="9" t="n">
        <f aca="false">H18+I18</f>
        <v>0</v>
      </c>
      <c r="K18" s="0"/>
      <c r="L18" s="11" t="n">
        <f aca="false">IF(($L$3&lt;=C18)*AND(C18&lt;$M$3),(1.672*(C18-(-0.299))+0.5)*$M$4,0)</f>
        <v>0</v>
      </c>
      <c r="M18" s="11" t="n">
        <f aca="false">IF(($M$3&lt;=C18)*AND(C18&lt;$P$3),(1.672*(0.299-C18)+0.5)*$M$4,0)</f>
        <v>0</v>
      </c>
      <c r="N18" s="9" t="n">
        <f aca="false">L18+M18</f>
        <v>0</v>
      </c>
      <c r="O18" s="0"/>
      <c r="P18" s="11" t="n">
        <f aca="false">IF(($P$3&lt;=C18)*AND(C18&lt;$Q$3),(1.672*(C18-0.299)+0.5)*$Q$4,0)</f>
        <v>0.605953934284335</v>
      </c>
      <c r="Q18" s="11" t="n">
        <f aca="false">IF(($Q$3&lt;=C18)*AND(C18&lt;$T$3),(0.955*(1.122-C18)+0.5)*$Q$4,0)</f>
        <v>0</v>
      </c>
      <c r="R18" s="9" t="n">
        <f aca="false">P18+Q18</f>
        <v>0.605953934284335</v>
      </c>
      <c r="S18" s="39" t="n">
        <v>0.603312066</v>
      </c>
      <c r="T18" s="11" t="n">
        <f aca="false">IF(($T$3&lt;=C18)*AND(C18&lt;$U$3),(0.955*(C18-1.122)+0.5)*$U$4,0)</f>
        <v>0</v>
      </c>
      <c r="U18" s="11" t="n">
        <f aca="false">IF(($U$3&lt;=C18),1*$U$4,0)</f>
        <v>0</v>
      </c>
      <c r="V18" s="9" t="n">
        <f aca="false">T18+U18</f>
        <v>0</v>
      </c>
      <c r="W18" s="0"/>
      <c r="X18" s="37" t="n">
        <f aca="false">V18+R18+N18+J18+F18</f>
        <v>0.605953934284335</v>
      </c>
      <c r="Y18" s="17" t="n">
        <v>0.603312066</v>
      </c>
      <c r="Z18" s="38" t="n">
        <v>1358</v>
      </c>
      <c r="AA18" s="0"/>
      <c r="AB18" s="0"/>
      <c r="AC18" s="0"/>
      <c r="AD18" s="9" t="n">
        <v>0.68432616</v>
      </c>
      <c r="AE18" s="0"/>
      <c r="AF18" s="9" t="n">
        <f aca="false">(AA18+AB18+AC18+AD18+AE18)</f>
        <v>0.68432616</v>
      </c>
      <c r="AG18" s="0" t="n">
        <v>2.093</v>
      </c>
      <c r="AH18" s="0"/>
      <c r="AI18" s="0"/>
      <c r="AJ18" s="9" t="n">
        <v>0.2885</v>
      </c>
      <c r="AK18" s="9"/>
      <c r="AL18" s="0"/>
      <c r="AM18" s="9" t="n">
        <f aca="false">(AH18+AI18+AJ18+AK18+AL18)</f>
        <v>0.2885</v>
      </c>
      <c r="AN18" s="0" t="n">
        <v>0.0263</v>
      </c>
      <c r="AP18" s="9"/>
      <c r="AQ18" s="9" t="n">
        <v>0.401293</v>
      </c>
      <c r="AR18" s="9"/>
      <c r="AS18" s="9"/>
      <c r="AT18" s="9" t="n">
        <f aca="false">(AO18+AP18+AQ18+AR18+AS18)</f>
        <v>0.401293</v>
      </c>
      <c r="AU18" s="0" t="n">
        <v>0.041</v>
      </c>
      <c r="AV18" s="9"/>
      <c r="AW18" s="9"/>
      <c r="AX18" s="9" t="n">
        <v>0.4279</v>
      </c>
      <c r="AY18" s="0"/>
      <c r="AZ18" s="9" t="str">
        <f aca="false">IF(AND(AU18&lt;=-0.03105,AU18&gt;-0.0675),13.72*(-0.03105-AU18)+0.5," ")</f>
        <v> </v>
      </c>
      <c r="BA18" s="9" t="n">
        <f aca="false">SUM(AV18,AW18,AX18,AY18,AZ18)</f>
        <v>0.4279</v>
      </c>
    </row>
    <row r="19" customFormat="false" ht="15" hidden="false" customHeight="false" outlineLevel="0" collapsed="false">
      <c r="A19" s="0" t="n">
        <v>14</v>
      </c>
      <c r="B19" s="0" t="n">
        <v>0.5907</v>
      </c>
      <c r="C19" s="7" t="n">
        <f aca="false">(B19-$C$1)/$C$2</f>
        <v>-0.342346647457664</v>
      </c>
      <c r="D19" s="9" t="n">
        <f aca="false">IF(C19&lt;$D$3,1*$D$4,0)</f>
        <v>0</v>
      </c>
      <c r="E19" s="11" t="n">
        <f aca="false">IF(($D$3&lt;=C19)*AND(C19&lt;$H$3),(0.955*(-1.122-C19)+0.5)*$D$4,0)</f>
        <v>0</v>
      </c>
      <c r="F19" s="11" t="n">
        <f aca="false">D19+E19</f>
        <v>0</v>
      </c>
      <c r="H19" s="11" t="n">
        <f aca="false">IF(($H$3&lt;=C19)*AND(C19&lt;$I$3),(0.955*(C19-(-1.122))+0.5)*$I$4,0)</f>
        <v>0</v>
      </c>
      <c r="I19" s="11" t="n">
        <f aca="false">IF(($I$3&lt;=C19)*AND(C19&lt;$L$3),(1.672*(-0.299-C19)+0.5)*$I$4,0)</f>
        <v>0.171742678364765</v>
      </c>
      <c r="J19" s="9" t="n">
        <f aca="false">H19+I19</f>
        <v>0.171742678364765</v>
      </c>
      <c r="K19" s="36" t="n">
        <v>0.1714998285</v>
      </c>
      <c r="L19" s="11" t="n">
        <f aca="false">IF(($L$3&lt;=C19)*AND(C19&lt;$M$3),(1.672*(C19-(-0.299))+0.5)*$M$4,0)</f>
        <v>0</v>
      </c>
      <c r="M19" s="11" t="n">
        <f aca="false">IF(($M$3&lt;=C19)*AND(C19&lt;$P$3),(1.672*(0.299-C19)+0.5)*$M$4,0)</f>
        <v>0</v>
      </c>
      <c r="N19" s="9" t="n">
        <f aca="false">L19+M19</f>
        <v>0</v>
      </c>
      <c r="O19" s="0"/>
      <c r="P19" s="11" t="n">
        <f aca="false">IF(($P$3&lt;=C19)*AND(C19&lt;$Q$3),(1.672*(C19-0.299)+0.5)*$Q$4,0)</f>
        <v>0</v>
      </c>
      <c r="Q19" s="11" t="n">
        <f aca="false">IF(($Q$3&lt;=C19)*AND(C19&lt;$T$3),(0.955*(1.122-C19)+0.5)*$Q$4,0)</f>
        <v>0</v>
      </c>
      <c r="R19" s="9" t="n">
        <f aca="false">P19+Q19</f>
        <v>0</v>
      </c>
      <c r="S19" s="0"/>
      <c r="T19" s="11" t="n">
        <f aca="false">IF(($T$3&lt;=C19)*AND(C19&lt;$U$3),(0.955*(C19-1.122)+0.5)*$U$4,0)</f>
        <v>0</v>
      </c>
      <c r="U19" s="11" t="n">
        <f aca="false">IF(($U$3&lt;=C19),1*$U$4,0)</f>
        <v>0</v>
      </c>
      <c r="V19" s="9" t="n">
        <f aca="false">T19+U19</f>
        <v>0</v>
      </c>
      <c r="W19" s="0"/>
      <c r="X19" s="37" t="n">
        <f aca="false">V19+R19+N19+J19+F19</f>
        <v>0.171742678364765</v>
      </c>
      <c r="Y19" s="17" t="n">
        <v>0.1714998285</v>
      </c>
      <c r="Z19" s="38" t="n">
        <v>524</v>
      </c>
      <c r="AA19" s="9" t="n">
        <v>0.085</v>
      </c>
      <c r="AB19" s="0"/>
      <c r="AC19" s="0"/>
      <c r="AD19" s="0"/>
      <c r="AE19" s="0"/>
      <c r="AF19" s="9" t="n">
        <f aca="false">(AA19+AB19+AC19+AD19+AE19)</f>
        <v>0.085</v>
      </c>
      <c r="AG19" s="0" t="n">
        <v>1.888</v>
      </c>
      <c r="AH19" s="0"/>
      <c r="AI19" s="0"/>
      <c r="AJ19" s="9" t="n">
        <v>0.4083</v>
      </c>
      <c r="AK19" s="9"/>
      <c r="AL19" s="0"/>
      <c r="AM19" s="9" t="n">
        <f aca="false">(AH19+AI19+AJ19+AK19+AL19)</f>
        <v>0.4083</v>
      </c>
      <c r="AN19" s="0" t="n">
        <v>0.0069</v>
      </c>
      <c r="AP19" s="9" t="n">
        <v>0.187031295</v>
      </c>
      <c r="AQ19" s="9"/>
      <c r="AR19" s="9"/>
      <c r="AS19" s="9"/>
      <c r="AT19" s="9" t="n">
        <f aca="false">(AO19+AP19+AQ19+AR19+AS19)</f>
        <v>0.187031295</v>
      </c>
      <c r="AU19" s="0" t="n">
        <v>0.108</v>
      </c>
      <c r="AV19" s="9"/>
      <c r="AW19" s="9" t="n">
        <v>0.220839</v>
      </c>
      <c r="AX19" s="9"/>
      <c r="AY19" s="0"/>
      <c r="AZ19" s="9" t="str">
        <f aca="false">IF(AND(AU19&lt;=-0.03105,AU19&gt;-0.0675),13.72*(-0.03105-AU19)+0.5," ")</f>
        <v> </v>
      </c>
      <c r="BA19" s="9" t="n">
        <f aca="false">SUM(AV19,AW19,AX19,AY19,AZ19)</f>
        <v>0.220839</v>
      </c>
    </row>
    <row r="20" customFormat="false" ht="15" hidden="false" customHeight="false" outlineLevel="0" collapsed="false">
      <c r="A20" s="0" t="n">
        <v>15</v>
      </c>
      <c r="B20" s="0" t="n">
        <v>0.5181</v>
      </c>
      <c r="C20" s="7" t="n">
        <f aca="false">(B20-$C$1)/$C$2</f>
        <v>-0.619113528635592</v>
      </c>
      <c r="D20" s="9" t="n">
        <f aca="false">IF(C20&lt;$D$3,1*$D$4,0)</f>
        <v>0</v>
      </c>
      <c r="E20" s="11" t="n">
        <f aca="false">IF(($D$3&lt;=C20)*AND(C20&lt;$H$3),(0.955*(-1.122-C20)+0.5)*$D$4,0)</f>
        <v>0</v>
      </c>
      <c r="F20" s="11" t="n">
        <f aca="false">D20+E20</f>
        <v>0</v>
      </c>
      <c r="H20" s="11" t="n">
        <f aca="false">IF(($H$3&lt;=C20)*AND(C20&lt;$I$3),(0.955*(C20-(-1.122))+0.5)*$I$4,0)</f>
        <v>0.294076974045903</v>
      </c>
      <c r="I20" s="11" t="n">
        <f aca="false">IF(($I$3&lt;=C20)*AND(C20&lt;$L$3),(1.672*(-0.299-C20)+0.5)*$I$4,0)</f>
        <v>0</v>
      </c>
      <c r="J20" s="9" t="n">
        <f aca="false">H20+I20</f>
        <v>0.294076974045903</v>
      </c>
      <c r="K20" s="36" t="n">
        <v>0.2522997477</v>
      </c>
      <c r="L20" s="11" t="n">
        <f aca="false">IF(($L$3&lt;=C20)*AND(C20&lt;$M$3),(1.672*(C20-(-0.299))+0.5)*$M$4,0)</f>
        <v>0</v>
      </c>
      <c r="M20" s="11" t="n">
        <f aca="false">IF(($M$3&lt;=C20)*AND(C20&lt;$P$3),(1.672*(0.299-C20)+0.5)*$M$4,0)</f>
        <v>0</v>
      </c>
      <c r="N20" s="9" t="n">
        <f aca="false">L20+M20</f>
        <v>0</v>
      </c>
      <c r="O20" s="0"/>
      <c r="P20" s="11" t="n">
        <f aca="false">IF(($P$3&lt;=C20)*AND(C20&lt;$Q$3),(1.672*(C20-0.299)+0.5)*$Q$4,0)</f>
        <v>0</v>
      </c>
      <c r="Q20" s="11" t="n">
        <f aca="false">IF(($Q$3&lt;=C20)*AND(C20&lt;$T$3),(0.955*(1.122-C20)+0.5)*$Q$4,0)</f>
        <v>0</v>
      </c>
      <c r="R20" s="9" t="n">
        <f aca="false">P20+Q20</f>
        <v>0</v>
      </c>
      <c r="S20" s="0"/>
      <c r="T20" s="11" t="n">
        <f aca="false">IF(($T$3&lt;=C20)*AND(C20&lt;$U$3),(0.955*(C20-1.122)+0.5)*$U$4,0)</f>
        <v>0</v>
      </c>
      <c r="U20" s="11" t="n">
        <f aca="false">IF(($U$3&lt;=C20),1*$U$4,0)</f>
        <v>0</v>
      </c>
      <c r="V20" s="9" t="n">
        <f aca="false">T20+U20</f>
        <v>0</v>
      </c>
      <c r="W20" s="0"/>
      <c r="X20" s="37" t="n">
        <f aca="false">V20+R20+N20+J20+F20</f>
        <v>0.294076974045903</v>
      </c>
      <c r="Y20" s="17" t="n">
        <v>0.2522997477</v>
      </c>
      <c r="Z20" s="38" t="n">
        <v>811</v>
      </c>
      <c r="AA20" s="0"/>
      <c r="AB20" s="9" t="n">
        <v>0.256999743</v>
      </c>
      <c r="AC20" s="0"/>
      <c r="AD20" s="0"/>
      <c r="AE20" s="0"/>
      <c r="AF20" s="9" t="n">
        <f aca="false">(AA20+AB20+AC20+AD20+AE20)</f>
        <v>0.256999743</v>
      </c>
      <c r="AG20" s="0" t="n">
        <v>1.278</v>
      </c>
      <c r="AH20" s="9" t="n">
        <v>0.0562</v>
      </c>
      <c r="AI20" s="0"/>
      <c r="AJ20" s="0"/>
      <c r="AK20" s="9"/>
      <c r="AL20" s="0"/>
      <c r="AM20" s="9" t="n">
        <f aca="false">(AH20+AI20+AJ20+AK20+AL20)</f>
        <v>0.0562</v>
      </c>
      <c r="AN20" s="0" t="n">
        <v>0.006</v>
      </c>
      <c r="AP20" s="9" t="n">
        <v>0.155264472</v>
      </c>
      <c r="AQ20" s="9"/>
      <c r="AR20" s="9"/>
      <c r="AS20" s="9"/>
      <c r="AT20" s="9" t="n">
        <f aca="false">(AO20+AP20+AQ20+AR20+AS20)</f>
        <v>0.155264472</v>
      </c>
      <c r="AU20" s="0" t="n">
        <v>0.016</v>
      </c>
      <c r="AV20" s="9"/>
      <c r="AW20" s="9"/>
      <c r="AX20" s="9"/>
      <c r="AY20" s="9" t="n">
        <v>0.5216456</v>
      </c>
      <c r="AZ20" s="9" t="str">
        <f aca="false">IF(AND(AU20&lt;=-0.03105,AU20&gt;-0.0675),13.72*(-0.03105-AU20)+0.5," ")</f>
        <v> </v>
      </c>
      <c r="BA20" s="9" t="n">
        <f aca="false">SUM(AV20,AW20,AX20,AY20,AZ20)</f>
        <v>0.5216456</v>
      </c>
    </row>
    <row r="21" customFormat="false" ht="15" hidden="false" customHeight="false" outlineLevel="0" collapsed="false">
      <c r="A21" s="0" t="n">
        <v>16</v>
      </c>
      <c r="B21" s="0" t="n">
        <v>1.3238</v>
      </c>
      <c r="C21" s="7" t="n">
        <f aca="false">(B21-$C$1)/$C$2</f>
        <v>2.45238889788033</v>
      </c>
      <c r="D21" s="9" t="n">
        <f aca="false">IF(C21&lt;$D$3,1*$D$4,0)</f>
        <v>0</v>
      </c>
      <c r="E21" s="11" t="n">
        <f aca="false">IF(($D$3&lt;=C21)*AND(C21&lt;$H$3),(0.955*(-1.122-C21)+0.5)*$D$4,0)</f>
        <v>0</v>
      </c>
      <c r="F21" s="11" t="n">
        <f aca="false">D21+E21</f>
        <v>0</v>
      </c>
      <c r="H21" s="11" t="n">
        <f aca="false">IF(($H$3&lt;=C21)*AND(C21&lt;$I$3),(0.955*(C21-(-1.122))+0.5)*$I$4,0)</f>
        <v>0</v>
      </c>
      <c r="I21" s="11" t="n">
        <f aca="false">IF(($I$3&lt;=C21)*AND(C21&lt;$L$3),(1.672*(-0.299-C21)+0.5)*$I$4,0)</f>
        <v>0</v>
      </c>
      <c r="J21" s="9" t="n">
        <f aca="false">H21+I21</f>
        <v>0</v>
      </c>
      <c r="K21" s="0"/>
      <c r="L21" s="11" t="n">
        <f aca="false">IF(($L$3&lt;=C21)*AND(C21&lt;$M$3),(1.672*(C21-(-0.299))+0.5)*$M$4,0)</f>
        <v>0</v>
      </c>
      <c r="M21" s="11" t="n">
        <f aca="false">IF(($M$3&lt;=C21)*AND(C21&lt;$P$3),(1.672*(0.299-C21)+0.5)*$M$4,0)</f>
        <v>0</v>
      </c>
      <c r="N21" s="9" t="n">
        <f aca="false">L21+M21</f>
        <v>0</v>
      </c>
      <c r="O21" s="0"/>
      <c r="P21" s="11" t="n">
        <f aca="false">IF(($P$3&lt;=C21)*AND(C21&lt;$Q$3),(1.672*(C21-0.299)+0.5)*$Q$4,0)</f>
        <v>0</v>
      </c>
      <c r="Q21" s="11" t="n">
        <f aca="false">IF(($Q$3&lt;=C21)*AND(C21&lt;$T$3),(0.955*(1.122-C21)+0.5)*$Q$4,0)</f>
        <v>0</v>
      </c>
      <c r="R21" s="9" t="n">
        <f aca="false">P21+Q21</f>
        <v>0</v>
      </c>
      <c r="S21" s="0"/>
      <c r="T21" s="11" t="n">
        <f aca="false">IF(($T$3&lt;=C21)*AND(C21&lt;$U$3),(0.955*(C21-1.122)+0.5)*$U$4,0)</f>
        <v>0</v>
      </c>
      <c r="U21" s="11" t="n">
        <f aca="false">IF(($U$3&lt;=C21),1*$U$4,0)</f>
        <v>0.9</v>
      </c>
      <c r="V21" s="9" t="n">
        <f aca="false">T21+U21</f>
        <v>0.9</v>
      </c>
      <c r="W21" s="39" t="n">
        <v>0.9</v>
      </c>
      <c r="X21" s="37" t="n">
        <f aca="false">V21+R21+N21+J21+F21</f>
        <v>0.9</v>
      </c>
      <c r="Y21" s="17" t="n">
        <v>0.9</v>
      </c>
      <c r="Z21" s="38" t="n">
        <v>2275</v>
      </c>
      <c r="AA21" s="0"/>
      <c r="AB21" s="0"/>
      <c r="AC21" s="0"/>
      <c r="AD21" s="0"/>
      <c r="AE21" s="9" t="n">
        <v>0.9</v>
      </c>
      <c r="AF21" s="9" t="n">
        <f aca="false">(AA21+AB21+AC21+AD21+AE21)</f>
        <v>0.9</v>
      </c>
      <c r="AG21" s="0" t="n">
        <v>2.84</v>
      </c>
      <c r="AH21" s="0"/>
      <c r="AI21" s="0"/>
      <c r="AJ21" s="0"/>
      <c r="AK21" s="9"/>
      <c r="AL21" s="9" t="n">
        <v>0.8383</v>
      </c>
      <c r="AM21" s="9" t="n">
        <f aca="false">(AH21+AI21+AJ21+AK21+AL21)</f>
        <v>0.8383</v>
      </c>
      <c r="AN21" s="0" t="n">
        <v>0.0056</v>
      </c>
      <c r="AO21" s="0" t="n">
        <v>0.05294125</v>
      </c>
      <c r="AP21" s="9"/>
      <c r="AQ21" s="9"/>
      <c r="AR21" s="9"/>
      <c r="AS21" s="9"/>
      <c r="AT21" s="9" t="n">
        <f aca="false">(AO21+AP21+AQ21+AR21+AS21)</f>
        <v>0.05294125</v>
      </c>
      <c r="AU21" s="0" t="n">
        <v>0.047</v>
      </c>
      <c r="AV21" s="9"/>
      <c r="AW21" s="9"/>
      <c r="AX21" s="9" t="n">
        <v>0.5</v>
      </c>
      <c r="AY21" s="0"/>
      <c r="AZ21" s="9" t="str">
        <f aca="false">IF(AND(AU21&lt;=-0.03105,AU21&gt;-0.0675),13.72*(-0.03105-AU21)+0.5," ")</f>
        <v> </v>
      </c>
      <c r="BA21" s="9" t="n">
        <f aca="false">SUM(AV21,AW21,AX21,AY21,AZ21)</f>
        <v>0.5</v>
      </c>
    </row>
    <row r="22" customFormat="false" ht="15" hidden="false" customHeight="false" outlineLevel="0" collapsed="false">
      <c r="A22" s="0" t="n">
        <v>17</v>
      </c>
      <c r="B22" s="0" t="n">
        <v>0.7905</v>
      </c>
      <c r="C22" s="7" t="n">
        <f aca="false">(B22-$C$1)/$C$2</f>
        <v>0.419334108180764</v>
      </c>
      <c r="D22" s="9" t="n">
        <f aca="false">IF(C22&lt;$D$3,1*$D$4,0)</f>
        <v>0</v>
      </c>
      <c r="E22" s="11" t="n">
        <f aca="false">IF(($D$3&lt;=C22)*AND(C22&lt;$H$3),(0.955*(-1.122-C22)+0.5)*$D$4,0)</f>
        <v>0</v>
      </c>
      <c r="F22" s="11" t="n">
        <f aca="false">D22+E22</f>
        <v>0</v>
      </c>
      <c r="H22" s="11" t="n">
        <f aca="false">IF(($H$3&lt;=C22)*AND(C22&lt;$I$3),(0.955*(C22-(-1.122))+0.5)*$I$4,0)</f>
        <v>0</v>
      </c>
      <c r="I22" s="11" t="n">
        <f aca="false">IF(($I$3&lt;=C22)*AND(C22&lt;$L$3),(1.672*(-0.299-C22)+0.5)*$I$4,0)</f>
        <v>0</v>
      </c>
      <c r="J22" s="9" t="n">
        <f aca="false">H22+I22</f>
        <v>0</v>
      </c>
      <c r="K22" s="0"/>
      <c r="L22" s="11" t="n">
        <f aca="false">IF(($L$3&lt;=C22)*AND(C22&lt;$M$3),(1.672*(C22-(-0.299))+0.5)*$M$4,0)</f>
        <v>0</v>
      </c>
      <c r="M22" s="11" t="n">
        <f aca="false">IF(($M$3&lt;=C22)*AND(C22&lt;$P$3),(1.672*(0.299-C22)+0.5)*$M$4,0)</f>
        <v>0</v>
      </c>
      <c r="N22" s="9" t="n">
        <f aca="false">L22+M22</f>
        <v>0</v>
      </c>
      <c r="O22" s="0"/>
      <c r="P22" s="11" t="n">
        <f aca="false">IF(($P$3&lt;=C22)*AND(C22&lt;$Q$3),(1.672*(C22-0.299)+0.5)*$Q$4,0)</f>
        <v>0.490839040214767</v>
      </c>
      <c r="Q22" s="11" t="n">
        <f aca="false">IF(($Q$3&lt;=C22)*AND(C22&lt;$T$3),(0.955*(1.122-C22)+0.5)*$Q$4,0)</f>
        <v>0</v>
      </c>
      <c r="R22" s="9" t="n">
        <f aca="false">P22+Q22</f>
        <v>0.490839040214767</v>
      </c>
      <c r="S22" s="39" t="n">
        <v>0.488209764</v>
      </c>
      <c r="T22" s="11" t="n">
        <f aca="false">IF(($T$3&lt;=C22)*AND(C22&lt;$U$3),(0.955*(C22-1.122)+0.5)*$U$4,0)</f>
        <v>0</v>
      </c>
      <c r="U22" s="11" t="n">
        <f aca="false">IF(($U$3&lt;=C22),1*$U$4,0)</f>
        <v>0</v>
      </c>
      <c r="V22" s="9" t="n">
        <f aca="false">T22+U22</f>
        <v>0</v>
      </c>
      <c r="W22" s="0"/>
      <c r="X22" s="37" t="n">
        <f aca="false">V22+R22+N22+J22+F22</f>
        <v>0.490839040214767</v>
      </c>
      <c r="Y22" s="17" t="n">
        <v>0.488209764</v>
      </c>
      <c r="Z22" s="38" t="n">
        <v>1402</v>
      </c>
      <c r="AA22" s="0"/>
      <c r="AB22" s="0"/>
      <c r="AC22" s="0"/>
      <c r="AD22" s="9" t="n">
        <v>0.64704108</v>
      </c>
      <c r="AE22" s="0"/>
      <c r="AF22" s="9" t="n">
        <f aca="false">(AA22+AB22+AC22+AD22+AE22)</f>
        <v>0.64704108</v>
      </c>
      <c r="AG22" s="0" t="n">
        <v>1.579</v>
      </c>
      <c r="AH22" s="0"/>
      <c r="AI22" s="9" t="n">
        <v>0.13528647</v>
      </c>
      <c r="AJ22" s="0"/>
      <c r="AK22" s="9"/>
      <c r="AL22" s="0"/>
      <c r="AM22" s="9" t="n">
        <f aca="false">(AH22+AI22+AJ22+AK22+AL22)</f>
        <v>0.13528647</v>
      </c>
      <c r="AN22" s="0" t="n">
        <v>0.0102</v>
      </c>
      <c r="AP22" s="9" t="n">
        <v>0.29738935809</v>
      </c>
      <c r="AQ22" s="9"/>
      <c r="AR22" s="9"/>
      <c r="AS22" s="9"/>
      <c r="AT22" s="9" t="n">
        <f aca="false">(AO22+AP22+AQ22+AR22+AS22)</f>
        <v>0.29738935809</v>
      </c>
      <c r="AU22" s="0" t="n">
        <v>0.071</v>
      </c>
      <c r="AV22" s="9"/>
      <c r="AW22" s="9" t="n">
        <v>0.17142</v>
      </c>
      <c r="AX22" s="9"/>
      <c r="AY22" s="0"/>
      <c r="AZ22" s="9" t="str">
        <f aca="false">IF(AND(AU22&lt;=-0.03105,AU22&gt;-0.0675),13.72*(-0.03105-AU22)+0.5," ")</f>
        <v> </v>
      </c>
      <c r="BA22" s="9" t="n">
        <f aca="false">SUM(AV22,AW22,AX22,AY22,AZ22)</f>
        <v>0.17142</v>
      </c>
    </row>
    <row r="23" customFormat="false" ht="15" hidden="false" customHeight="false" outlineLevel="0" collapsed="false">
      <c r="A23" s="0" t="n">
        <v>19</v>
      </c>
      <c r="B23" s="0" t="n">
        <v>1.2654</v>
      </c>
      <c r="C23" s="7" t="n">
        <f aca="false">(B23-$C$1)/$C$2</f>
        <v>2.22975548381985</v>
      </c>
      <c r="D23" s="9" t="n">
        <f aca="false">IF(C23&lt;$D$3,1*$D$4,0)</f>
        <v>0</v>
      </c>
      <c r="E23" s="11" t="n">
        <f aca="false">IF(($D$3&lt;=C23)*AND(C23&lt;$H$3),(0.955*(-1.122-C23)+0.5)*$D$4,0)</f>
        <v>0</v>
      </c>
      <c r="F23" s="11" t="n">
        <f aca="false">D23+E23</f>
        <v>0</v>
      </c>
      <c r="H23" s="11" t="n">
        <f aca="false">IF(($H$3&lt;=C23)*AND(C23&lt;$I$3),(0.955*(C23-(-1.122))+0.5)*$I$4,0)</f>
        <v>0</v>
      </c>
      <c r="I23" s="11" t="n">
        <f aca="false">IF(($I$3&lt;=C23)*AND(C23&lt;$L$3),(1.672*(-0.299-C23)+0.5)*$I$4,0)</f>
        <v>0</v>
      </c>
      <c r="J23" s="9" t="n">
        <f aca="false">H23+I23</f>
        <v>0</v>
      </c>
      <c r="K23" s="0"/>
      <c r="L23" s="11" t="n">
        <f aca="false">IF(($L$3&lt;=C23)*AND(C23&lt;$M$3),(1.672*(C23-(-0.299))+0.5)*$M$4,0)</f>
        <v>0</v>
      </c>
      <c r="M23" s="11" t="n">
        <f aca="false">IF(($M$3&lt;=C23)*AND(C23&lt;$P$3),(1.672*(0.299-C23)+0.5)*$M$4,0)</f>
        <v>0</v>
      </c>
      <c r="N23" s="9" t="n">
        <f aca="false">L23+M23</f>
        <v>0</v>
      </c>
      <c r="O23" s="0"/>
      <c r="P23" s="11" t="n">
        <f aca="false">IF(($P$3&lt;=C23)*AND(C23&lt;$Q$3),(1.672*(C23-0.299)+0.5)*$Q$4,0)</f>
        <v>0</v>
      </c>
      <c r="Q23" s="11" t="n">
        <f aca="false">IF(($Q$3&lt;=C23)*AND(C23&lt;$T$3),(0.955*(1.122-C23)+0.5)*$Q$4,0)</f>
        <v>0</v>
      </c>
      <c r="R23" s="9" t="n">
        <f aca="false">P23+Q23</f>
        <v>0</v>
      </c>
      <c r="S23" s="0"/>
      <c r="T23" s="11" t="n">
        <f aca="false">IF(($T$3&lt;=C23)*AND(C23&lt;$U$3),(0.955*(C23-1.122)+0.5)*$U$4,0)</f>
        <v>0</v>
      </c>
      <c r="U23" s="11" t="n">
        <f aca="false">IF(($U$3&lt;=C23),1*$U$4,0)</f>
        <v>0.9</v>
      </c>
      <c r="V23" s="9" t="n">
        <f aca="false">T23+U23</f>
        <v>0.9</v>
      </c>
      <c r="W23" s="39" t="n">
        <v>0.9</v>
      </c>
      <c r="X23" s="37" t="n">
        <f aca="false">V23+R23+N23+J23+F23</f>
        <v>0.9</v>
      </c>
      <c r="Y23" s="17" t="n">
        <v>0.9</v>
      </c>
      <c r="Z23" s="38" t="n">
        <v>1752</v>
      </c>
      <c r="AA23" s="0"/>
      <c r="AB23" s="0"/>
      <c r="AC23" s="0"/>
      <c r="AD23" s="9" t="n">
        <v>0.35065968</v>
      </c>
      <c r="AE23" s="0"/>
      <c r="AF23" s="9" t="n">
        <f aca="false">(AA23+AB23+AC23+AD23+AE23)</f>
        <v>0.35065968</v>
      </c>
      <c r="AG23" s="0" t="n">
        <v>3.705</v>
      </c>
      <c r="AH23" s="0"/>
      <c r="AI23" s="0"/>
      <c r="AJ23" s="0"/>
      <c r="AK23" s="9"/>
      <c r="AL23" s="9" t="n">
        <v>0.9</v>
      </c>
      <c r="AM23" s="9" t="n">
        <f aca="false">(AH23+AI23+AJ23+AK23+AL23)</f>
        <v>0.9</v>
      </c>
      <c r="AN23" s="0" t="n">
        <v>0.0057</v>
      </c>
      <c r="AO23" s="0" t="n">
        <v>0.05176475</v>
      </c>
      <c r="AP23" s="9"/>
      <c r="AQ23" s="9"/>
      <c r="AR23" s="9"/>
      <c r="AS23" s="9"/>
      <c r="AT23" s="9" t="n">
        <f aca="false">(AO23+AP23+AQ23+AR23+AS23)</f>
        <v>0.05176475</v>
      </c>
      <c r="AU23" s="0" t="n">
        <v>0.034</v>
      </c>
      <c r="AV23" s="9"/>
      <c r="AW23" s="9"/>
      <c r="AX23" s="9" t="n">
        <v>0.34375</v>
      </c>
      <c r="AY23" s="0"/>
      <c r="AZ23" s="9" t="str">
        <f aca="false">IF(AND(AU23&lt;=-0.03105,AU23&gt;-0.0675),13.72*(-0.03105-AU23)+0.5," ")</f>
        <v> </v>
      </c>
      <c r="BA23" s="9" t="n">
        <f aca="false">SUM(AV23,AW23,AX23,AY23,AZ23)</f>
        <v>0.34375</v>
      </c>
    </row>
    <row r="24" customFormat="false" ht="15" hidden="false" customHeight="false" outlineLevel="0" collapsed="false">
      <c r="A24" s="0" t="n">
        <v>20</v>
      </c>
      <c r="B24" s="0" t="n">
        <v>0.2755</v>
      </c>
      <c r="C24" s="7" t="n">
        <f aca="false">(B24-$C$1)/$C$2</f>
        <v>-1.5439571288252</v>
      </c>
      <c r="D24" s="9" t="n">
        <f aca="false">IF(C24&lt;$D$3,1*$D$4,0)</f>
        <v>0</v>
      </c>
      <c r="E24" s="11" t="n">
        <f aca="false">IF(($D$3&lt;=C24)*AND(C24&lt;$H$3),(0.955*(-1.122-C24)+0.5)*$D$4,0)</f>
        <v>0.0902969058028062</v>
      </c>
      <c r="F24" s="11" t="n">
        <f aca="false">D24+E24</f>
        <v>0.0902969058028062</v>
      </c>
      <c r="H24" s="11" t="n">
        <f aca="false">IF(($H$3&lt;=C24)*AND(C24&lt;$I$3),(0.955*(C24-(-1.122))+0.5)*$I$4,0)</f>
        <v>0</v>
      </c>
      <c r="I24" s="11" t="n">
        <f aca="false">IF(($I$3&lt;=C24)*AND(C24&lt;$L$3),(1.672*(-0.299-C24)+0.5)*$I$4,0)</f>
        <v>0</v>
      </c>
      <c r="J24" s="9" t="n">
        <f aca="false">H24+I24</f>
        <v>0</v>
      </c>
      <c r="K24" s="0"/>
      <c r="L24" s="11" t="n">
        <f aca="false">IF(($L$3&lt;=C24)*AND(C24&lt;$M$3),(1.672*(C24-(-0.299))+0.5)*$M$4,0)</f>
        <v>0</v>
      </c>
      <c r="M24" s="11" t="n">
        <f aca="false">IF(($M$3&lt;=C24)*AND(C24&lt;$P$3),(1.672*(0.299-C24)+0.5)*$M$4,0)</f>
        <v>0</v>
      </c>
      <c r="N24" s="9" t="n">
        <f aca="false">L24+M24</f>
        <v>0</v>
      </c>
      <c r="O24" s="0"/>
      <c r="P24" s="11" t="n">
        <f aca="false">IF(($P$3&lt;=C24)*AND(C24&lt;$Q$3),(1.672*(C24-0.299)+0.5)*$Q$4,0)</f>
        <v>0</v>
      </c>
      <c r="Q24" s="11" t="n">
        <f aca="false">IF(($Q$3&lt;=C24)*AND(C24&lt;$T$3),(0.955*(1.122-C24)+0.5)*$Q$4,0)</f>
        <v>0</v>
      </c>
      <c r="R24" s="9" t="n">
        <f aca="false">P24+Q24</f>
        <v>0</v>
      </c>
      <c r="S24" s="0"/>
      <c r="T24" s="11" t="n">
        <f aca="false">IF(($T$3&lt;=C24)*AND(C24&lt;$U$3),(0.955*(C24-1.122)+0.5)*$U$4,0)</f>
        <v>0</v>
      </c>
      <c r="U24" s="11" t="n">
        <f aca="false">IF(($U$3&lt;=C24),1*$U$4,0)</f>
        <v>0</v>
      </c>
      <c r="V24" s="9" t="n">
        <f aca="false">T24+U24</f>
        <v>0</v>
      </c>
      <c r="W24" s="0"/>
      <c r="X24" s="37" t="n">
        <f aca="false">V24+R24+N24+J24+F24</f>
        <v>0.0902969058028062</v>
      </c>
      <c r="Y24" s="17" t="n">
        <v>0.0892</v>
      </c>
      <c r="Z24" s="38" t="n">
        <v>753</v>
      </c>
      <c r="AA24" s="0"/>
      <c r="AB24" s="9" t="n">
        <v>0.2770997229</v>
      </c>
      <c r="AC24" s="0"/>
      <c r="AD24" s="0"/>
      <c r="AE24" s="0"/>
      <c r="AF24" s="9" t="n">
        <f aca="false">(AA24+AB24+AC24+AD24+AE24)</f>
        <v>0.2770997229</v>
      </c>
      <c r="AG24" s="0" t="n">
        <v>1.253</v>
      </c>
      <c r="AH24" s="9" t="n">
        <v>0.0605</v>
      </c>
      <c r="AI24" s="0"/>
      <c r="AJ24" s="0"/>
      <c r="AK24" s="9"/>
      <c r="AL24" s="0"/>
      <c r="AM24" s="9" t="n">
        <f aca="false">(AH24+AI24+AJ24+AK24+AL24)</f>
        <v>0.0605</v>
      </c>
      <c r="AN24" s="0" t="n">
        <v>0.026</v>
      </c>
      <c r="AP24" s="9"/>
      <c r="AQ24" s="9" t="n">
        <v>0.407731</v>
      </c>
      <c r="AR24" s="9"/>
      <c r="AS24" s="9"/>
      <c r="AT24" s="9" t="n">
        <f aca="false">(AO24+AP24+AQ24+AR24+AS24)</f>
        <v>0.407731</v>
      </c>
      <c r="AU24" s="0" t="n">
        <v>0.059</v>
      </c>
      <c r="AV24" s="9"/>
      <c r="AW24" s="9"/>
      <c r="AX24" s="9" t="n">
        <v>0.357145</v>
      </c>
      <c r="AY24" s="0"/>
      <c r="AZ24" s="9" t="str">
        <f aca="false">IF(AND(AU24&lt;=-0.03105,AU24&gt;-0.0675),13.72*(-0.03105-AU24)+0.5," ")</f>
        <v> </v>
      </c>
      <c r="BA24" s="9" t="n">
        <f aca="false">SUM(AV24,AW24,AX24,AY24,AZ24)</f>
        <v>0.357145</v>
      </c>
    </row>
    <row r="25" customFormat="false" ht="15" hidden="false" customHeight="false" outlineLevel="0" collapsed="false">
      <c r="A25" s="0" t="n">
        <v>21</v>
      </c>
      <c r="B25" s="0" t="n">
        <v>0.6229</v>
      </c>
      <c r="C25" s="7" t="n">
        <f aca="false">(B25-$C$1)/$C$2</f>
        <v>-0.219593292444865</v>
      </c>
      <c r="D25" s="9" t="n">
        <f aca="false">IF(C25&lt;$D$3,1*$D$4,0)</f>
        <v>0</v>
      </c>
      <c r="E25" s="11" t="n">
        <f aca="false">IF(($D$3&lt;=C25)*AND(C25&lt;$H$3),(0.955*(-1.122-C25)+0.5)*$D$4,0)</f>
        <v>0</v>
      </c>
      <c r="F25" s="11" t="n">
        <f aca="false">D25+E25</f>
        <v>0</v>
      </c>
      <c r="H25" s="11" t="n">
        <f aca="false">IF(($H$3&lt;=C25)*AND(C25&lt;$I$3),(0.955*(C25-(-1.122))+0.5)*$I$4,0)</f>
        <v>0</v>
      </c>
      <c r="I25" s="11" t="n">
        <f aca="false">IF(($I$3&lt;=C25)*AND(C25&lt;$L$3),(1.672*(-0.299-C25)+0.5)*$I$4,0)</f>
        <v>0</v>
      </c>
      <c r="J25" s="9" t="n">
        <f aca="false">H25+I25</f>
        <v>0</v>
      </c>
      <c r="K25" s="0"/>
      <c r="L25" s="11" t="n">
        <f aca="false">IF(($L$3&lt;=C25)*AND(C25&lt;$M$3),(1.672*(C25-(-0.299))+0.5)*$M$4,0)</f>
        <v>0.316384007516093</v>
      </c>
      <c r="M25" s="11" t="n">
        <f aca="false">IF(($M$3&lt;=C25)*AND(C25&lt;$P$3),(1.672*(0.299-C25)+0.5)*$M$4,0)</f>
        <v>0</v>
      </c>
      <c r="N25" s="9" t="n">
        <f aca="false">L25+M25</f>
        <v>0.316384007516093</v>
      </c>
      <c r="O25" s="39" t="n">
        <v>0.3162</v>
      </c>
      <c r="P25" s="11" t="n">
        <f aca="false">IF(($P$3&lt;=C25)*AND(C25&lt;$Q$3),(1.672*(C25-0.299)+0.5)*$Q$4,0)</f>
        <v>0</v>
      </c>
      <c r="Q25" s="11" t="n">
        <f aca="false">IF(($Q$3&lt;=C25)*AND(C25&lt;$T$3),(0.955*(1.122-C25)+0.5)*$Q$4,0)</f>
        <v>0</v>
      </c>
      <c r="R25" s="9" t="n">
        <f aca="false">P25+Q25</f>
        <v>0</v>
      </c>
      <c r="S25" s="0"/>
      <c r="T25" s="11" t="n">
        <f aca="false">IF(($T$3&lt;=C25)*AND(C25&lt;$U$3),(0.955*(C25-1.122)+0.5)*$U$4,0)</f>
        <v>0</v>
      </c>
      <c r="U25" s="11" t="n">
        <f aca="false">IF(($U$3&lt;=C25),1*$U$4,0)</f>
        <v>0</v>
      </c>
      <c r="V25" s="9" t="n">
        <f aca="false">T25+U25</f>
        <v>0</v>
      </c>
      <c r="W25" s="0"/>
      <c r="X25" s="37" t="n">
        <f aca="false">V25+R25+N25+J25+F25</f>
        <v>0.316384007516093</v>
      </c>
      <c r="Y25" s="17" t="n">
        <v>0.3162</v>
      </c>
      <c r="Z25" s="38" t="n">
        <v>1184</v>
      </c>
      <c r="AA25" s="0"/>
      <c r="AB25" s="0"/>
      <c r="AC25" s="0"/>
      <c r="AD25" s="9" t="n">
        <v>0.35855652</v>
      </c>
      <c r="AE25" s="0"/>
      <c r="AF25" s="9" t="n">
        <f aca="false">(AA25+AB25+AC25+AD25+AE25)</f>
        <v>0.35855652</v>
      </c>
      <c r="AG25" s="0" t="n">
        <v>1.438</v>
      </c>
      <c r="AH25" s="0"/>
      <c r="AI25" s="9" t="n">
        <v>0.21217878</v>
      </c>
      <c r="AJ25" s="0"/>
      <c r="AK25" s="9"/>
      <c r="AL25" s="0"/>
      <c r="AM25" s="9" t="n">
        <f aca="false">(AH25+AI25+AJ25+AK25+AL25)</f>
        <v>0.21217878</v>
      </c>
      <c r="AN25" s="0" t="n">
        <v>0.0245</v>
      </c>
      <c r="AP25" s="9"/>
      <c r="AQ25" s="9" t="n">
        <v>0.439921</v>
      </c>
      <c r="AR25" s="9"/>
      <c r="AS25" s="9"/>
      <c r="AT25" s="9" t="n">
        <f aca="false">(AO25+AP25+AQ25+AR25+AS25)</f>
        <v>0.439921</v>
      </c>
      <c r="AU25" s="0" t="n">
        <v>0.016</v>
      </c>
      <c r="AV25" s="9"/>
      <c r="AW25" s="9"/>
      <c r="AX25" s="9"/>
      <c r="AY25" s="9" t="n">
        <v>0.5216456</v>
      </c>
      <c r="AZ25" s="9" t="str">
        <f aca="false">IF(AND(AU25&lt;=-0.03105,AU25&gt;-0.0675),13.72*(-0.03105-AU25)+0.5," ")</f>
        <v> </v>
      </c>
      <c r="BA25" s="9" t="n">
        <f aca="false">SUM(AV25,AW25,AX25,AY25,AZ25)</f>
        <v>0.5216456</v>
      </c>
    </row>
    <row r="26" customFormat="false" ht="15" hidden="false" customHeight="false" outlineLevel="0" collapsed="false">
      <c r="A26" s="0" t="n">
        <v>22</v>
      </c>
      <c r="B26" s="0" t="n">
        <v>0.5937</v>
      </c>
      <c r="C26" s="7" t="n">
        <f aca="false">(B26-$C$1)/$C$2</f>
        <v>-0.330909999475105</v>
      </c>
      <c r="D26" s="9" t="n">
        <f aca="false">IF(C26&lt;$D$3,1*$D$4,0)</f>
        <v>0</v>
      </c>
      <c r="E26" s="11" t="n">
        <f aca="false">IF(($D$3&lt;=C26)*AND(C26&lt;$H$3),(0.955*(-1.122-C26)+0.5)*$D$4,0)</f>
        <v>0</v>
      </c>
      <c r="F26" s="11" t="n">
        <f aca="false">D26+E26</f>
        <v>0</v>
      </c>
      <c r="H26" s="11" t="n">
        <f aca="false">IF(($H$3&lt;=C26)*AND(C26&lt;$I$3),(0.955*(C26-(-1.122))+0.5)*$I$4,0)</f>
        <v>0</v>
      </c>
      <c r="I26" s="11" t="n">
        <f aca="false">IF(($I$3&lt;=C26)*AND(C26&lt;$L$3),(1.672*(-0.299-C26)+0.5)*$I$4,0)</f>
        <v>0.166006055736713</v>
      </c>
      <c r="J26" s="9" t="n">
        <f aca="false">H26+I26</f>
        <v>0.166006055736713</v>
      </c>
      <c r="K26" s="36" t="n">
        <v>0.1657998342</v>
      </c>
      <c r="L26" s="11" t="n">
        <f aca="false">IF(($L$3&lt;=C26)*AND(C26&lt;$M$3),(1.672*(C26-(-0.299))+0.5)*$M$4,0)</f>
        <v>0</v>
      </c>
      <c r="M26" s="11" t="n">
        <f aca="false">IF(($M$3&lt;=C26)*AND(C26&lt;$P$3),(1.672*(0.299-C26)+0.5)*$M$4,0)</f>
        <v>0</v>
      </c>
      <c r="N26" s="9" t="n">
        <f aca="false">L26+M26</f>
        <v>0</v>
      </c>
      <c r="O26" s="0"/>
      <c r="P26" s="11" t="n">
        <f aca="false">IF(($P$3&lt;=C26)*AND(C26&lt;$Q$3),(1.672*(C26-0.299)+0.5)*$Q$4,0)</f>
        <v>0</v>
      </c>
      <c r="Q26" s="11" t="n">
        <f aca="false">IF(($Q$3&lt;=C26)*AND(C26&lt;$T$3),(0.955*(1.122-C26)+0.5)*$Q$4,0)</f>
        <v>0</v>
      </c>
      <c r="R26" s="9" t="n">
        <f aca="false">P26+Q26</f>
        <v>0</v>
      </c>
      <c r="S26" s="0"/>
      <c r="T26" s="11" t="n">
        <f aca="false">IF(($T$3&lt;=C26)*AND(C26&lt;$U$3),(0.955*(C26-1.122)+0.5)*$U$4,0)</f>
        <v>0</v>
      </c>
      <c r="U26" s="11" t="n">
        <f aca="false">IF(($U$3&lt;=C26),1*$U$4,0)</f>
        <v>0</v>
      </c>
      <c r="V26" s="9" t="n">
        <f aca="false">T26+U26</f>
        <v>0</v>
      </c>
      <c r="W26" s="0"/>
      <c r="X26" s="37" t="n">
        <f aca="false">V26+R26+N26+J26+F26</f>
        <v>0.166006055736713</v>
      </c>
      <c r="Y26" s="17" t="n">
        <v>0.1657998342</v>
      </c>
      <c r="Z26" s="38" t="n">
        <v>1007</v>
      </c>
      <c r="AA26" s="0"/>
      <c r="AB26" s="0"/>
      <c r="AC26" s="9" t="n">
        <v>0.4735</v>
      </c>
      <c r="AD26" s="0"/>
      <c r="AE26" s="0"/>
      <c r="AF26" s="9" t="n">
        <f aca="false">(AA26+AB26+AC26+AD26+AE26)</f>
        <v>0.4735</v>
      </c>
      <c r="AG26" s="0" t="n">
        <v>1.655</v>
      </c>
      <c r="AH26" s="0"/>
      <c r="AI26" s="9" t="n">
        <v>0.26177382</v>
      </c>
      <c r="AJ26" s="0"/>
      <c r="AK26" s="9"/>
      <c r="AL26" s="0"/>
      <c r="AM26" s="9" t="n">
        <f aca="false">(AH26+AI26+AJ26+AK26+AL26)</f>
        <v>0.26177382</v>
      </c>
      <c r="AN26" s="0" t="n">
        <v>0.0142</v>
      </c>
      <c r="AP26" s="9" t="n">
        <v>0.19394770329</v>
      </c>
      <c r="AQ26" s="9"/>
      <c r="AR26" s="9"/>
      <c r="AS26" s="9"/>
      <c r="AT26" s="9" t="n">
        <f aca="false">(AO26+AP26+AQ26+AR26+AS26)</f>
        <v>0.19394770329</v>
      </c>
      <c r="AU26" s="0" t="n">
        <v>0.048</v>
      </c>
      <c r="AV26" s="9"/>
      <c r="AW26" s="9"/>
      <c r="AX26" s="9" t="n">
        <v>0.4881</v>
      </c>
      <c r="AY26" s="0"/>
      <c r="AZ26" s="9" t="str">
        <f aca="false">IF(AND(AU26&lt;=-0.03105,AU26&gt;-0.0675),13.72*(-0.03105-AU26)+0.5," ")</f>
        <v> </v>
      </c>
      <c r="BA26" s="9" t="n">
        <f aca="false">SUM(AV26,AW26,AX26,AY26,AZ26)</f>
        <v>0.4881</v>
      </c>
    </row>
    <row r="27" customFormat="false" ht="15" hidden="false" customHeight="false" outlineLevel="0" collapsed="false">
      <c r="A27" s="0" t="n">
        <v>23</v>
      </c>
      <c r="B27" s="0" t="n">
        <v>0.8453</v>
      </c>
      <c r="C27" s="7" t="n">
        <f aca="false">(B27-$C$1)/$C$2</f>
        <v>0.628243544662175</v>
      </c>
      <c r="D27" s="9" t="n">
        <f aca="false">IF(C27&lt;$D$3,1*$D$4,0)</f>
        <v>0</v>
      </c>
      <c r="E27" s="11" t="n">
        <f aca="false">IF(($D$3&lt;=C27)*AND(C27&lt;$H$3),(0.955*(-1.122-C27)+0.5)*$D$4,0)</f>
        <v>0</v>
      </c>
      <c r="F27" s="11" t="n">
        <f aca="false">D27+E27</f>
        <v>0</v>
      </c>
      <c r="H27" s="11" t="n">
        <f aca="false">IF(($H$3&lt;=C27)*AND(C27&lt;$I$3),(0.955*(C27-(-1.122))+0.5)*$I$4,0)</f>
        <v>0</v>
      </c>
      <c r="I27" s="11" t="n">
        <f aca="false">IF(($I$3&lt;=C27)*AND(C27&lt;$L$3),(1.672*(-0.299-C27)+0.5)*$I$4,0)</f>
        <v>0</v>
      </c>
      <c r="J27" s="9" t="n">
        <f aca="false">H27+I27</f>
        <v>0</v>
      </c>
      <c r="K27" s="0"/>
      <c r="L27" s="11" t="n">
        <f aca="false">IF(($L$3&lt;=C27)*AND(C27&lt;$M$3),(1.672*(C27-(-0.299))+0.5)*$M$4,0)</f>
        <v>0</v>
      </c>
      <c r="M27" s="11" t="n">
        <f aca="false">IF(($M$3&lt;=C27)*AND(C27&lt;$P$3),(1.672*(0.299-C27)+0.5)*$M$4,0)</f>
        <v>0</v>
      </c>
      <c r="N27" s="9" t="n">
        <f aca="false">L27+M27</f>
        <v>0</v>
      </c>
      <c r="O27" s="0"/>
      <c r="P27" s="11" t="n">
        <f aca="false">IF(($P$3&lt;=C27)*AND(C27&lt;$Q$3),(1.672*(C27-0.299)+0.5)*$Q$4,0)</f>
        <v>0</v>
      </c>
      <c r="Q27" s="11" t="n">
        <f aca="false">IF(($Q$3&lt;=C27)*AND(C27&lt;$T$3),(0.955*(1.122-C27)+0.5)*$Q$4,0)</f>
        <v>0.680076190393336</v>
      </c>
      <c r="R27" s="9" t="n">
        <f aca="false">P27+Q27</f>
        <v>0.680076190393336</v>
      </c>
      <c r="S27" s="39" t="n">
        <v>0.677713554</v>
      </c>
      <c r="T27" s="11" t="n">
        <f aca="false">IF(($T$3&lt;=C27)*AND(C27&lt;$U$3),(0.955*(C27-1.122)+0.5)*$U$4,0)</f>
        <v>0</v>
      </c>
      <c r="U27" s="11" t="n">
        <f aca="false">IF(($U$3&lt;=C27),1*$U$4,0)</f>
        <v>0</v>
      </c>
      <c r="V27" s="9" t="n">
        <f aca="false">T27+U27</f>
        <v>0</v>
      </c>
      <c r="W27" s="0"/>
      <c r="X27" s="37" t="n">
        <f aca="false">V27+R27+N27+J27+F27</f>
        <v>0.680076190393336</v>
      </c>
      <c r="Y27" s="17" t="n">
        <v>0.677713554</v>
      </c>
      <c r="Z27" s="38" t="n">
        <v>1657</v>
      </c>
      <c r="AA27" s="0"/>
      <c r="AB27" s="0"/>
      <c r="AC27" s="0"/>
      <c r="AD27" s="9" t="n">
        <v>0.43102752</v>
      </c>
      <c r="AE27" s="0"/>
      <c r="AF27" s="9" t="n">
        <f aca="false">(AA27+AB27+AC27+AD27+AE27)</f>
        <v>0.43102752</v>
      </c>
      <c r="AG27" s="0" t="n">
        <v>1.67</v>
      </c>
      <c r="AH27" s="0"/>
      <c r="AI27" s="9" t="n">
        <v>0.24847515</v>
      </c>
      <c r="AJ27" s="0"/>
      <c r="AK27" s="9"/>
      <c r="AL27" s="0"/>
      <c r="AM27" s="9" t="n">
        <f aca="false">(AH27+AI27+AJ27+AK27+AL27)</f>
        <v>0.24847515</v>
      </c>
      <c r="AN27" s="0" t="n">
        <v>0.0083</v>
      </c>
      <c r="AP27" s="9" t="n">
        <v>0.236436354</v>
      </c>
      <c r="AQ27" s="9"/>
      <c r="AR27" s="9"/>
      <c r="AS27" s="9"/>
      <c r="AT27" s="9" t="n">
        <f aca="false">(AO27+AP27+AQ27+AR27+AS27)</f>
        <v>0.236436354</v>
      </c>
      <c r="AU27" s="0" t="n">
        <v>-0.015</v>
      </c>
      <c r="AV27" s="9"/>
      <c r="AW27" s="9"/>
      <c r="AX27" s="9"/>
      <c r="AY27" s="9" t="n">
        <v>0.50414</v>
      </c>
      <c r="AZ27" s="9" t="str">
        <f aca="false">IF(AND(AU27&lt;=-0.03105,AU27&gt;-0.0675),13.72*(-0.03105-AU27)+0.5," ")</f>
        <v> </v>
      </c>
      <c r="BA27" s="9" t="n">
        <f aca="false">SUM(AV27,AW27,AX27,AY27,AZ27)</f>
        <v>0.50414</v>
      </c>
    </row>
    <row r="28" customFormat="false" ht="15" hidden="false" customHeight="false" outlineLevel="0" collapsed="false">
      <c r="A28" s="0" t="n">
        <v>24</v>
      </c>
      <c r="B28" s="0" t="n">
        <v>0.5753</v>
      </c>
      <c r="C28" s="7" t="n">
        <f aca="false">(B28-$C$1)/$C$2</f>
        <v>-0.401054773768134</v>
      </c>
      <c r="D28" s="9" t="n">
        <f aca="false">IF(C28&lt;$D$3,1*$D$4,0)</f>
        <v>0</v>
      </c>
      <c r="E28" s="11" t="n">
        <f aca="false">IF(($D$3&lt;=C28)*AND(C28&lt;$H$3),(0.955*(-1.122-C28)+0.5)*$D$4,0)</f>
        <v>0</v>
      </c>
      <c r="F28" s="11" t="n">
        <f aca="false">D28+E28</f>
        <v>0</v>
      </c>
      <c r="H28" s="11" t="n">
        <f aca="false">IF(($H$3&lt;=C28)*AND(C28&lt;$I$3),(0.955*(C28-(-1.122))+0.5)*$I$4,0)</f>
        <v>0</v>
      </c>
      <c r="I28" s="11" t="n">
        <f aca="false">IF(($I$3&lt;=C28)*AND(C28&lt;$L$3),(1.672*(-0.299-C28)+0.5)*$I$4,0)</f>
        <v>0.201190674522096</v>
      </c>
      <c r="J28" s="9" t="n">
        <f aca="false">H28+I28</f>
        <v>0.201190674522096</v>
      </c>
      <c r="K28" s="36" t="n">
        <v>0.2006997993</v>
      </c>
      <c r="L28" s="11" t="n">
        <f aca="false">IF(($L$3&lt;=C28)*AND(C28&lt;$M$3),(1.672*(C28-(-0.299))+0.5)*$M$4,0)</f>
        <v>0</v>
      </c>
      <c r="M28" s="11" t="n">
        <f aca="false">IF(($M$3&lt;=C28)*AND(C28&lt;$P$3),(1.672*(0.299-C28)+0.5)*$M$4,0)</f>
        <v>0</v>
      </c>
      <c r="N28" s="9" t="n">
        <f aca="false">L28+M28</f>
        <v>0</v>
      </c>
      <c r="O28" s="0"/>
      <c r="P28" s="11" t="n">
        <f aca="false">IF(($P$3&lt;=C28)*AND(C28&lt;$Q$3),(1.672*(C28-0.299)+0.5)*$Q$4,0)</f>
        <v>0</v>
      </c>
      <c r="Q28" s="11" t="n">
        <f aca="false">IF(($Q$3&lt;=C28)*AND(C28&lt;$T$3),(0.955*(1.122-C28)+0.5)*$Q$4,0)</f>
        <v>0</v>
      </c>
      <c r="R28" s="9" t="n">
        <f aca="false">P28+Q28</f>
        <v>0</v>
      </c>
      <c r="S28" s="0"/>
      <c r="T28" s="11" t="n">
        <f aca="false">IF(($T$3&lt;=C28)*AND(C28&lt;$U$3),(0.955*(C28-1.122)+0.5)*$U$4,0)</f>
        <v>0</v>
      </c>
      <c r="U28" s="11" t="n">
        <f aca="false">IF(($U$3&lt;=C28),1*$U$4,0)</f>
        <v>0</v>
      </c>
      <c r="V28" s="9" t="n">
        <f aca="false">T28+U28</f>
        <v>0</v>
      </c>
      <c r="W28" s="0"/>
      <c r="X28" s="37" t="n">
        <f aca="false">V28+R28+N28+J28+F28</f>
        <v>0.201190674522096</v>
      </c>
      <c r="Y28" s="17" t="n">
        <v>0.2006997993</v>
      </c>
      <c r="Z28" s="38" t="n">
        <v>1474</v>
      </c>
      <c r="AA28" s="0"/>
      <c r="AB28" s="0"/>
      <c r="AC28" s="0"/>
      <c r="AD28" s="9" t="n">
        <v>0.58606548</v>
      </c>
      <c r="AE28" s="0"/>
      <c r="AF28" s="9" t="n">
        <f aca="false">(AA28+AB28+AC28+AD28+AE28)</f>
        <v>0.58606548</v>
      </c>
      <c r="AG28" s="0" t="n">
        <v>3.203</v>
      </c>
      <c r="AH28" s="0"/>
      <c r="AI28" s="0"/>
      <c r="AJ28" s="0"/>
      <c r="AK28" s="9"/>
      <c r="AL28" s="9" t="n">
        <v>0.9</v>
      </c>
      <c r="AM28" s="9" t="n">
        <f aca="false">(AH28+AI28+AJ28+AK28+AL28)</f>
        <v>0.9</v>
      </c>
      <c r="AN28" s="0" t="n">
        <v>0.0242</v>
      </c>
      <c r="AP28" s="9"/>
      <c r="AQ28" s="9" t="n">
        <v>0.446359</v>
      </c>
      <c r="AR28" s="9"/>
      <c r="AS28" s="9"/>
      <c r="AT28" s="9" t="n">
        <f aca="false">(AO28+AP28+AQ28+AR28+AS28)</f>
        <v>0.446359</v>
      </c>
      <c r="AU28" s="0" t="n">
        <v>0.007</v>
      </c>
      <c r="AV28" s="9"/>
      <c r="AW28" s="9"/>
      <c r="AX28" s="9"/>
      <c r="AY28" s="9" t="n">
        <v>0.6730976</v>
      </c>
      <c r="AZ28" s="9" t="str">
        <f aca="false">IF(AND(AU28&lt;=-0.03105,AU28&gt;-0.0675),13.72*(-0.03105-AU28)+0.5," ")</f>
        <v> </v>
      </c>
      <c r="BA28" s="9" t="n">
        <f aca="false">SUM(AV28,AW28,AX28,AY28,AZ28)</f>
        <v>0.6730976</v>
      </c>
    </row>
    <row r="29" customFormat="false" ht="15" hidden="false" customHeight="false" outlineLevel="0" collapsed="false">
      <c r="A29" s="0" t="n">
        <v>25</v>
      </c>
      <c r="B29" s="0" t="n">
        <v>0.4257</v>
      </c>
      <c r="C29" s="7" t="n">
        <f aca="false">(B29-$C$1)/$C$2</f>
        <v>-0.971362286498409</v>
      </c>
      <c r="D29" s="9" t="n">
        <f aca="false">IF(C29&lt;$D$3,1*$D$4,0)</f>
        <v>0</v>
      </c>
      <c r="E29" s="11" t="n">
        <f aca="false">IF(($D$3&lt;=C29)*AND(C29&lt;$H$3),(0.955*(-1.122-C29)+0.5)*$D$4,0)</f>
        <v>0</v>
      </c>
      <c r="F29" s="11" t="n">
        <f aca="false">D29+E29</f>
        <v>0</v>
      </c>
      <c r="H29" s="11" t="n">
        <f aca="false">IF(($H$3&lt;=C29)*AND(C29&lt;$I$3),(0.955*(C29-(-1.122))+0.5)*$I$4,0)</f>
        <v>0.193157704918206</v>
      </c>
      <c r="I29" s="11" t="n">
        <f aca="false">IF(($I$3&lt;=C29)*AND(C29&lt;$L$3),(1.672*(-0.299-C29)+0.5)*$I$4,0)</f>
        <v>0</v>
      </c>
      <c r="J29" s="9" t="n">
        <f aca="false">H29+I29</f>
        <v>0.193157704918206</v>
      </c>
      <c r="K29" s="36" t="n">
        <v>0.1950998049</v>
      </c>
      <c r="L29" s="11" t="n">
        <f aca="false">IF(($L$3&lt;=C29)*AND(C29&lt;$M$3),(1.672*(C29-(-0.299))+0.5)*$M$4,0)</f>
        <v>0</v>
      </c>
      <c r="M29" s="11" t="n">
        <f aca="false">IF(($M$3&lt;=C29)*AND(C29&lt;$P$3),(1.672*(0.299-C29)+0.5)*$M$4,0)</f>
        <v>0</v>
      </c>
      <c r="N29" s="9" t="n">
        <f aca="false">L29+M29</f>
        <v>0</v>
      </c>
      <c r="O29" s="0"/>
      <c r="P29" s="11" t="n">
        <f aca="false">IF(($P$3&lt;=C29)*AND(C29&lt;$Q$3),(1.672*(C29-0.299)+0.5)*$Q$4,0)</f>
        <v>0</v>
      </c>
      <c r="Q29" s="11" t="n">
        <f aca="false">IF(($Q$3&lt;=C29)*AND(C29&lt;$T$3),(0.955*(1.122-C29)+0.5)*$Q$4,0)</f>
        <v>0</v>
      </c>
      <c r="R29" s="9" t="n">
        <f aca="false">P29+Q29</f>
        <v>0</v>
      </c>
      <c r="S29" s="0"/>
      <c r="T29" s="11" t="n">
        <f aca="false">IF(($T$3&lt;=C29)*AND(C29&lt;$U$3),(0.955*(C29-1.122)+0.5)*$U$4,0)</f>
        <v>0</v>
      </c>
      <c r="U29" s="11" t="n">
        <f aca="false">IF(($U$3&lt;=C29),1*$U$4,0)</f>
        <v>0</v>
      </c>
      <c r="V29" s="9" t="n">
        <f aca="false">T29+U29</f>
        <v>0</v>
      </c>
      <c r="W29" s="0"/>
      <c r="X29" s="37" t="n">
        <f aca="false">V29+R29+N29+J29+F29</f>
        <v>0.193157704918206</v>
      </c>
      <c r="Y29" s="17" t="n">
        <v>0.1950998049</v>
      </c>
      <c r="Z29" s="38" t="n">
        <v>947</v>
      </c>
      <c r="AA29" s="0"/>
      <c r="AB29" s="0"/>
      <c r="AC29" s="9" t="n">
        <v>0.3505</v>
      </c>
      <c r="AD29" s="0"/>
      <c r="AE29" s="0"/>
      <c r="AF29" s="9" t="n">
        <f aca="false">(AA29+AB29+AC29+AD29+AE29)</f>
        <v>0.3505</v>
      </c>
      <c r="AG29" s="0" t="n">
        <v>0.919</v>
      </c>
      <c r="AH29" s="9" t="n">
        <v>0.1</v>
      </c>
      <c r="AI29" s="0"/>
      <c r="AJ29" s="0"/>
      <c r="AK29" s="9"/>
      <c r="AL29" s="0"/>
      <c r="AM29" s="9" t="n">
        <f aca="false">(AH29+AI29+AJ29+AK29+AL29)</f>
        <v>0.1</v>
      </c>
      <c r="AN29" s="0" t="n">
        <v>0.005</v>
      </c>
      <c r="AO29" s="0" t="n">
        <v>0.06000025</v>
      </c>
      <c r="AP29" s="9"/>
      <c r="AQ29" s="9"/>
      <c r="AR29" s="9"/>
      <c r="AS29" s="9"/>
      <c r="AT29" s="9" t="n">
        <f aca="false">(AO29+AP29+AQ29+AR29+AS29)</f>
        <v>0.06000025</v>
      </c>
      <c r="AU29" s="0" t="n">
        <v>0.065</v>
      </c>
      <c r="AV29" s="9"/>
      <c r="AW29" s="9"/>
      <c r="AX29" s="9" t="n">
        <v>0.285715</v>
      </c>
      <c r="AY29" s="0"/>
      <c r="AZ29" s="9" t="str">
        <f aca="false">IF(AND(AU29&lt;=-0.03105,AU29&gt;-0.0675),13.72*(-0.03105-AU29)+0.5," ")</f>
        <v> </v>
      </c>
      <c r="BA29" s="9" t="n">
        <f aca="false">SUM(AV29,AW29,AX29,AY29,AZ29)</f>
        <v>0.285715</v>
      </c>
    </row>
    <row r="30" customFormat="false" ht="15" hidden="false" customHeight="false" outlineLevel="0" collapsed="false">
      <c r="A30" s="0" t="n">
        <v>26</v>
      </c>
      <c r="B30" s="0" t="n">
        <v>0.5448</v>
      </c>
      <c r="C30" s="7" t="n">
        <f aca="false">(B30-$C$1)/$C$2</f>
        <v>-0.517327361590817</v>
      </c>
      <c r="D30" s="9" t="n">
        <f aca="false">IF(C30&lt;$D$3,1*$D$4,0)</f>
        <v>0</v>
      </c>
      <c r="E30" s="11" t="n">
        <f aca="false">IF(($D$3&lt;=C30)*AND(C30&lt;$H$3),(0.955*(-1.122-C30)+0.5)*$D$4,0)</f>
        <v>0</v>
      </c>
      <c r="F30" s="11" t="n">
        <f aca="false">D30+E30</f>
        <v>0</v>
      </c>
      <c r="H30" s="11" t="n">
        <f aca="false">IF(($H$3&lt;=C30)*AND(C30&lt;$I$3),(0.955*(C30-(-1.122))+0.5)*$I$4,0)</f>
        <v>0</v>
      </c>
      <c r="I30" s="11" t="n">
        <f aca="false">IF(($I$3&lt;=C30)*AND(C30&lt;$L$3),(1.672*(-0.299-C30)+0.5)*$I$4,0)</f>
        <v>0.259513004573954</v>
      </c>
      <c r="J30" s="9" t="n">
        <f aca="false">H30+I30</f>
        <v>0.259513004573954</v>
      </c>
      <c r="K30" s="36" t="n">
        <v>0.2585997414</v>
      </c>
      <c r="L30" s="11" t="n">
        <f aca="false">IF(($L$3&lt;=C30)*AND(C30&lt;$M$3),(1.672*(C30-(-0.299))+0.5)*$M$4,0)</f>
        <v>0</v>
      </c>
      <c r="M30" s="11" t="n">
        <f aca="false">IF(($M$3&lt;=C30)*AND(C30&lt;$P$3),(1.672*(0.299-C30)+0.5)*$M$4,0)</f>
        <v>0</v>
      </c>
      <c r="N30" s="9" t="n">
        <f aca="false">L30+M30</f>
        <v>0</v>
      </c>
      <c r="O30" s="0"/>
      <c r="P30" s="11" t="n">
        <f aca="false">IF(($P$3&lt;=C30)*AND(C30&lt;$Q$3),(1.672*(C30-0.299)+0.5)*$Q$4,0)</f>
        <v>0</v>
      </c>
      <c r="Q30" s="11" t="n">
        <f aca="false">IF(($Q$3&lt;=C30)*AND(C30&lt;$T$3),(0.955*(1.122-C30)+0.5)*$Q$4,0)</f>
        <v>0</v>
      </c>
      <c r="R30" s="9" t="n">
        <f aca="false">P30+Q30</f>
        <v>0</v>
      </c>
      <c r="S30" s="0"/>
      <c r="T30" s="11" t="n">
        <f aca="false">IF(($T$3&lt;=C30)*AND(C30&lt;$U$3),(0.955*(C30-1.122)+0.5)*$U$4,0)</f>
        <v>0</v>
      </c>
      <c r="U30" s="11" t="n">
        <f aca="false">IF(($U$3&lt;=C30),1*$U$4,0)</f>
        <v>0</v>
      </c>
      <c r="V30" s="9" t="n">
        <f aca="false">T30+U30</f>
        <v>0</v>
      </c>
      <c r="W30" s="0"/>
      <c r="X30" s="37" t="n">
        <f aca="false">V30+R30+N30+J30+F30</f>
        <v>0.259513004573954</v>
      </c>
      <c r="Y30" s="17" t="n">
        <v>0.2585997414</v>
      </c>
      <c r="Z30" s="38" t="n">
        <v>886</v>
      </c>
      <c r="AA30" s="0"/>
      <c r="AB30" s="9" t="n">
        <v>0.1647998352</v>
      </c>
      <c r="AC30" s="0"/>
      <c r="AD30" s="0"/>
      <c r="AE30" s="0"/>
      <c r="AF30" s="9" t="n">
        <f aca="false">(AA30+AB30+AC30+AD30+AE30)</f>
        <v>0.1647998352</v>
      </c>
      <c r="AG30" s="0" t="n">
        <v>1.914</v>
      </c>
      <c r="AH30" s="0"/>
      <c r="AI30" s="0"/>
      <c r="AJ30" s="9" t="n">
        <v>0.4468</v>
      </c>
      <c r="AK30" s="9"/>
      <c r="AL30" s="0"/>
      <c r="AM30" s="9" t="n">
        <f aca="false">(AH30+AI30+AJ30+AK30+AL30)</f>
        <v>0.4468</v>
      </c>
      <c r="AN30" s="0" t="n">
        <v>0.0089</v>
      </c>
      <c r="AP30" s="9" t="n">
        <v>0.257614236</v>
      </c>
      <c r="AQ30" s="9"/>
      <c r="AR30" s="9"/>
      <c r="AS30" s="9"/>
      <c r="AT30" s="9" t="n">
        <f aca="false">(AO30+AP30+AQ30+AR30+AS30)</f>
        <v>0.257614236</v>
      </c>
      <c r="AU30" s="0" t="n">
        <v>0.004</v>
      </c>
      <c r="AV30" s="9"/>
      <c r="AW30" s="9"/>
      <c r="AX30" s="9"/>
      <c r="AY30" s="9" t="n">
        <v>0.68663</v>
      </c>
      <c r="AZ30" s="9" t="str">
        <f aca="false">IF(AND(AU30&lt;=-0.03105,AU30&gt;-0.0675),13.72*(-0.03105-AU30)+0.5," ")</f>
        <v> </v>
      </c>
      <c r="BA30" s="9" t="n">
        <f aca="false">SUM(AV30,AW30,AX30,AY30,AZ30)</f>
        <v>0.68663</v>
      </c>
    </row>
    <row r="31" customFormat="false" ht="15" hidden="false" customHeight="false" outlineLevel="0" collapsed="false">
      <c r="A31" s="0" t="n">
        <v>27</v>
      </c>
      <c r="B31" s="0" t="n">
        <v>0.5623</v>
      </c>
      <c r="C31" s="7" t="n">
        <f aca="false">(B31-$C$1)/$C$2</f>
        <v>-0.450613581692556</v>
      </c>
      <c r="D31" s="9" t="n">
        <f aca="false">IF(C31&lt;$D$3,1*$D$4,0)</f>
        <v>0</v>
      </c>
      <c r="E31" s="11" t="n">
        <f aca="false">IF(($D$3&lt;=C31)*AND(C31&lt;$H$3),(0.955*(-1.122-C31)+0.5)*$D$4,0)</f>
        <v>0</v>
      </c>
      <c r="F31" s="11" t="n">
        <f aca="false">D31+E31</f>
        <v>0</v>
      </c>
      <c r="H31" s="11" t="n">
        <f aca="false">IF(($H$3&lt;=C31)*AND(C31&lt;$I$3),(0.955*(C31-(-1.122))+0.5)*$I$4,0)</f>
        <v>0</v>
      </c>
      <c r="I31" s="11" t="n">
        <f aca="false">IF(($I$3&lt;=C31)*AND(C31&lt;$L$3),(1.672*(-0.299-C31)+0.5)*$I$4,0)</f>
        <v>0.226049372576986</v>
      </c>
      <c r="J31" s="9" t="n">
        <f aca="false">H31+I31</f>
        <v>0.226049372576986</v>
      </c>
      <c r="K31" s="36" t="n">
        <v>0.2253997746</v>
      </c>
      <c r="L31" s="11" t="n">
        <f aca="false">IF(($L$3&lt;=C31)*AND(C31&lt;$M$3),(1.672*(C31-(-0.299))+0.5)*$M$4,0)</f>
        <v>0</v>
      </c>
      <c r="M31" s="11" t="n">
        <f aca="false">IF(($M$3&lt;=C31)*AND(C31&lt;$P$3),(1.672*(0.299-C31)+0.5)*$M$4,0)</f>
        <v>0</v>
      </c>
      <c r="N31" s="9" t="n">
        <f aca="false">L31+M31</f>
        <v>0</v>
      </c>
      <c r="O31" s="0"/>
      <c r="P31" s="11" t="n">
        <f aca="false">IF(($P$3&lt;=C31)*AND(C31&lt;$Q$3),(1.672*(C31-0.299)+0.5)*$Q$4,0)</f>
        <v>0</v>
      </c>
      <c r="Q31" s="11" t="n">
        <f aca="false">IF(($Q$3&lt;=C31)*AND(C31&lt;$T$3),(0.955*(1.122-C31)+0.5)*$Q$4,0)</f>
        <v>0</v>
      </c>
      <c r="R31" s="9" t="n">
        <f aca="false">P31+Q31</f>
        <v>0</v>
      </c>
      <c r="S31" s="0"/>
      <c r="T31" s="11" t="n">
        <f aca="false">IF(($T$3&lt;=C31)*AND(C31&lt;$U$3),(0.955*(C31-1.122)+0.5)*$U$4,0)</f>
        <v>0</v>
      </c>
      <c r="U31" s="11" t="n">
        <f aca="false">IF(($U$3&lt;=C31),1*$U$4,0)</f>
        <v>0</v>
      </c>
      <c r="V31" s="9" t="n">
        <f aca="false">T31+U31</f>
        <v>0</v>
      </c>
      <c r="W31" s="0"/>
      <c r="X31" s="37" t="n">
        <f aca="false">V31+R31+N31+J31+F31</f>
        <v>0.226049372576986</v>
      </c>
      <c r="Y31" s="17" t="n">
        <v>0.2253997746</v>
      </c>
      <c r="Z31" s="38" t="n">
        <v>529</v>
      </c>
      <c r="AA31" s="9" t="n">
        <v>0.084</v>
      </c>
      <c r="AB31" s="0"/>
      <c r="AC31" s="0"/>
      <c r="AD31" s="0"/>
      <c r="AE31" s="0"/>
      <c r="AF31" s="9" t="n">
        <f aca="false">(AA31+AB31+AC31+AD31+AE31)</f>
        <v>0.084</v>
      </c>
      <c r="AG31" s="0" t="n">
        <v>1.37</v>
      </c>
      <c r="AH31" s="0"/>
      <c r="AI31" s="9" t="n">
        <v>0.17778222</v>
      </c>
      <c r="AJ31" s="0"/>
      <c r="AK31" s="9"/>
      <c r="AL31" s="0"/>
      <c r="AM31" s="9" t="n">
        <f aca="false">(AH31+AI31+AJ31+AK31+AL31)</f>
        <v>0.17778222</v>
      </c>
      <c r="AN31" s="0" t="n">
        <v>0.0089</v>
      </c>
      <c r="AP31" s="9" t="n">
        <v>0.257614236</v>
      </c>
      <c r="AQ31" s="9"/>
      <c r="AR31" s="9"/>
      <c r="AS31" s="9"/>
      <c r="AT31" s="9" t="n">
        <f aca="false">(AO31+AP31+AQ31+AR31+AS31)</f>
        <v>0.257614236</v>
      </c>
      <c r="AU31" s="0" t="n">
        <v>0.004</v>
      </c>
      <c r="AV31" s="9"/>
      <c r="AW31" s="9"/>
      <c r="AX31" s="9"/>
      <c r="AY31" s="9" t="n">
        <v>0.68663</v>
      </c>
      <c r="AZ31" s="9" t="str">
        <f aca="false">IF(AND(AU31&lt;=-0.03105,AU31&gt;-0.0675),13.72*(-0.03105-AU31)+0.5," ")</f>
        <v> </v>
      </c>
      <c r="BA31" s="9" t="n">
        <f aca="false">SUM(AV31,AW31,AX31,AY31,AZ31)</f>
        <v>0.68663</v>
      </c>
    </row>
    <row r="32" customFormat="false" ht="15" hidden="false" customHeight="false" outlineLevel="0" collapsed="false">
      <c r="A32" s="0" t="n">
        <v>28</v>
      </c>
      <c r="B32" s="0" t="n">
        <v>1.3489</v>
      </c>
      <c r="C32" s="7" t="n">
        <f aca="false">(B32-$C$1)/$C$2</f>
        <v>2.54807551933441</v>
      </c>
      <c r="D32" s="9" t="n">
        <f aca="false">IF(C32&lt;$D$3,1*$D$4,0)</f>
        <v>0</v>
      </c>
      <c r="E32" s="11" t="n">
        <f aca="false">IF(($D$3&lt;=C32)*AND(C32&lt;$H$3),(0.955*(-1.122-C32)+0.5)*$D$4,0)</f>
        <v>0</v>
      </c>
      <c r="F32" s="11" t="n">
        <f aca="false">D32+E32</f>
        <v>0</v>
      </c>
      <c r="H32" s="11" t="n">
        <f aca="false">IF(($H$3&lt;=C32)*AND(C32&lt;$I$3),(0.955*(C32-(-1.122))+0.5)*$I$4,0)</f>
        <v>0</v>
      </c>
      <c r="I32" s="11" t="n">
        <f aca="false">IF(($I$3&lt;=C32)*AND(C32&lt;$L$3),(1.672*(-0.299-C32)+0.5)*$I$4,0)</f>
        <v>0</v>
      </c>
      <c r="J32" s="9" t="n">
        <f aca="false">H32+I32</f>
        <v>0</v>
      </c>
      <c r="K32" s="0"/>
      <c r="L32" s="11" t="n">
        <f aca="false">IF(($L$3&lt;=C32)*AND(C32&lt;$M$3),(1.672*(C32-(-0.299))+0.5)*$M$4,0)</f>
        <v>0</v>
      </c>
      <c r="M32" s="11" t="n">
        <f aca="false">IF(($M$3&lt;=C32)*AND(C32&lt;$P$3),(1.672*(0.299-C32)+0.5)*$M$4,0)</f>
        <v>0</v>
      </c>
      <c r="N32" s="9" t="n">
        <f aca="false">L32+M32</f>
        <v>0</v>
      </c>
      <c r="O32" s="0"/>
      <c r="P32" s="11" t="n">
        <f aca="false">IF(($P$3&lt;=C32)*AND(C32&lt;$Q$3),(1.672*(C32-0.299)+0.5)*$Q$4,0)</f>
        <v>0</v>
      </c>
      <c r="Q32" s="11" t="n">
        <f aca="false">IF(($Q$3&lt;=C32)*AND(C32&lt;$T$3),(0.955*(1.122-C32)+0.5)*$Q$4,0)</f>
        <v>0</v>
      </c>
      <c r="R32" s="9" t="n">
        <f aca="false">P32+Q32</f>
        <v>0</v>
      </c>
      <c r="S32" s="0"/>
      <c r="T32" s="11" t="n">
        <f aca="false">IF(($T$3&lt;=C32)*AND(C32&lt;$U$3),(0.955*(C32-1.122)+0.5)*$U$4,0)</f>
        <v>0</v>
      </c>
      <c r="U32" s="11" t="n">
        <f aca="false">IF(($U$3&lt;=C32),1*$U$4,0)</f>
        <v>0.9</v>
      </c>
      <c r="V32" s="9" t="n">
        <f aca="false">T32+U32</f>
        <v>0.9</v>
      </c>
      <c r="W32" s="39" t="n">
        <v>0.9</v>
      </c>
      <c r="X32" s="37" t="n">
        <f aca="false">V32+R32+N32+J32+F32</f>
        <v>0.9</v>
      </c>
      <c r="Y32" s="17" t="n">
        <v>0.9</v>
      </c>
      <c r="Z32" s="38"/>
      <c r="AA32" s="0"/>
      <c r="AB32" s="0"/>
      <c r="AC32" s="0"/>
      <c r="AD32" s="0"/>
      <c r="AE32" s="0"/>
      <c r="AF32" s="0"/>
      <c r="AG32" s="0" t="n">
        <v>1.552</v>
      </c>
      <c r="AH32" s="0"/>
      <c r="AI32" s="9" t="n">
        <v>0.26987301</v>
      </c>
      <c r="AJ32" s="0"/>
      <c r="AK32" s="9"/>
      <c r="AL32" s="0"/>
      <c r="AM32" s="9" t="n">
        <f aca="false">(AH32+AI32+AJ32+AK32+AL32)</f>
        <v>0.26987301</v>
      </c>
      <c r="AP32" s="9"/>
      <c r="AQ32" s="9"/>
      <c r="AR32" s="9"/>
      <c r="AS32" s="9"/>
      <c r="AT32" s="9" t="n">
        <f aca="false">(AO32+AP32+AQ32+AR32+AS32)</f>
        <v>0</v>
      </c>
      <c r="AU32" s="0" t="n">
        <v>-0.121</v>
      </c>
      <c r="AV32" s="9"/>
      <c r="AW32" s="9"/>
      <c r="AX32" s="9"/>
      <c r="AY32" s="0"/>
      <c r="AZ32" s="9" t="n">
        <v>0.9</v>
      </c>
      <c r="BA32" s="9" t="n">
        <f aca="false">SUM(AV32,AW32,AX32,AY32,AZ32)</f>
        <v>0.9</v>
      </c>
    </row>
    <row r="33" customFormat="false" ht="15" hidden="false" customHeight="false" outlineLevel="0" collapsed="false">
      <c r="A33" s="0" t="n">
        <v>29</v>
      </c>
      <c r="B33" s="0" t="n">
        <v>0.6455</v>
      </c>
      <c r="C33" s="7" t="n">
        <f aca="false">(B33-$C$1)/$C$2</f>
        <v>-0.133437210976253</v>
      </c>
      <c r="D33" s="9" t="n">
        <f aca="false">IF(C33&lt;$D$3,1*$D$4,0)</f>
        <v>0</v>
      </c>
      <c r="E33" s="11" t="n">
        <f aca="false">IF(($D$3&lt;=C33)*AND(C33&lt;$H$3),(0.955*(-1.122-C33)+0.5)*$D$4,0)</f>
        <v>0</v>
      </c>
      <c r="F33" s="11" t="n">
        <f aca="false">D33+E33</f>
        <v>0</v>
      </c>
      <c r="H33" s="11" t="n">
        <f aca="false">IF(($H$3&lt;=C33)*AND(C33&lt;$I$3),(0.955*(C33-(-1.122))+0.5)*$I$4,0)</f>
        <v>0</v>
      </c>
      <c r="I33" s="11" t="n">
        <f aca="false">IF(($I$3&lt;=C33)*AND(C33&lt;$L$3),(1.672*(-0.299-C33)+0.5)*$I$4,0)</f>
        <v>0</v>
      </c>
      <c r="J33" s="9" t="n">
        <f aca="false">H33+I33</f>
        <v>0</v>
      </c>
      <c r="K33" s="0"/>
      <c r="L33" s="11" t="n">
        <f aca="false">IF(($L$3&lt;=C33)*AND(C33&lt;$M$3),(1.672*(C33-(-0.299))+0.5)*$M$4,0)</f>
        <v>0.388410491623852</v>
      </c>
      <c r="M33" s="11" t="n">
        <f aca="false">IF(($M$3&lt;=C33)*AND(C33&lt;$P$3),(1.672*(0.299-C33)+0.5)*$M$4,0)</f>
        <v>0</v>
      </c>
      <c r="N33" s="9" t="n">
        <f aca="false">L33+M33</f>
        <v>0.388410491623852</v>
      </c>
      <c r="O33" s="39" t="n">
        <v>0.3877</v>
      </c>
      <c r="P33" s="11" t="n">
        <f aca="false">IF(($P$3&lt;=C33)*AND(C33&lt;$Q$3),(1.672*(C33-0.299)+0.5)*$Q$4,0)</f>
        <v>0</v>
      </c>
      <c r="Q33" s="11" t="n">
        <f aca="false">IF(($Q$3&lt;=C33)*AND(C33&lt;$T$3),(0.955*(1.122-C33)+0.5)*$Q$4,0)</f>
        <v>0</v>
      </c>
      <c r="R33" s="9" t="n">
        <f aca="false">P33+Q33</f>
        <v>0</v>
      </c>
      <c r="S33" s="0"/>
      <c r="T33" s="11" t="n">
        <f aca="false">IF(($T$3&lt;=C33)*AND(C33&lt;$U$3),(0.955*(C33-1.122)+0.5)*$U$4,0)</f>
        <v>0</v>
      </c>
      <c r="U33" s="11" t="n">
        <f aca="false">IF(($U$3&lt;=C33),1*$U$4,0)</f>
        <v>0</v>
      </c>
      <c r="V33" s="9" t="n">
        <f aca="false">T33+U33</f>
        <v>0</v>
      </c>
      <c r="W33" s="0"/>
      <c r="X33" s="37" t="n">
        <f aca="false">V33+R33+N33+J33+F33</f>
        <v>0.388410491623852</v>
      </c>
      <c r="Y33" s="17" t="n">
        <v>0.3877</v>
      </c>
      <c r="Z33" s="38" t="n">
        <v>569</v>
      </c>
      <c r="AA33" s="9" t="n">
        <v>0.07</v>
      </c>
      <c r="AB33" s="0"/>
      <c r="AC33" s="0"/>
      <c r="AD33" s="0"/>
      <c r="AE33" s="0"/>
      <c r="AF33" s="9" t="n">
        <f aca="false">(AA33+AB33+AC33+AD33+AE33)</f>
        <v>0.07</v>
      </c>
      <c r="AG33" s="0" t="n">
        <v>2.6</v>
      </c>
      <c r="AH33" s="0"/>
      <c r="AI33" s="0"/>
      <c r="AJ33" s="0"/>
      <c r="AK33" s="9"/>
      <c r="AL33" s="9" t="n">
        <v>0.4743</v>
      </c>
      <c r="AM33" s="9" t="n">
        <f aca="false">(AH33+AI33+AJ33+AK33+AL33)</f>
        <v>0.4743</v>
      </c>
      <c r="AN33" s="0" t="n">
        <v>0.0035</v>
      </c>
      <c r="AO33" s="0" t="n">
        <v>0.07764775</v>
      </c>
      <c r="AP33" s="9"/>
      <c r="AQ33" s="9"/>
      <c r="AR33" s="9"/>
      <c r="AS33" s="9"/>
      <c r="AT33" s="9" t="n">
        <f aca="false">(AO33+AP33+AQ33+AR33+AS33)</f>
        <v>0.07764775</v>
      </c>
      <c r="AU33" s="0" t="n">
        <v>0.04</v>
      </c>
      <c r="AV33" s="9"/>
      <c r="AW33" s="9"/>
      <c r="AX33" s="9" t="n">
        <v>0.4159</v>
      </c>
      <c r="AY33" s="0"/>
      <c r="AZ33" s="9" t="str">
        <f aca="false">IF(AND(AU33&lt;=-0.03105,AU33&gt;-0.0675),13.72*(-0.03105-AU33)+0.5," ")</f>
        <v> </v>
      </c>
      <c r="BA33" s="9" t="n">
        <f aca="false">SUM(AV33,AW33,AX33,AY33,AZ33)</f>
        <v>0.4159</v>
      </c>
    </row>
    <row r="34" customFormat="false" ht="15" hidden="false" customHeight="false" outlineLevel="0" collapsed="false">
      <c r="A34" s="0" t="n">
        <v>30</v>
      </c>
      <c r="B34" s="0" t="n">
        <v>0.6331</v>
      </c>
      <c r="C34" s="7" t="n">
        <f aca="false">(B34-$C$1)/$C$2</f>
        <v>-0.180708689304164</v>
      </c>
      <c r="D34" s="9" t="n">
        <f aca="false">IF(C34&lt;$D$3,1*$D$4,0)</f>
        <v>0</v>
      </c>
      <c r="E34" s="11" t="n">
        <f aca="false">IF(($D$3&lt;=C34)*AND(C34&lt;$H$3),(0.955*(-1.122-C34)+0.5)*$D$4,0)</f>
        <v>0</v>
      </c>
      <c r="F34" s="11" t="n">
        <f aca="false">D34+E34</f>
        <v>0</v>
      </c>
      <c r="H34" s="11" t="n">
        <f aca="false">IF(($H$3&lt;=C34)*AND(C34&lt;$I$3),(0.955*(C34-(-1.122))+0.5)*$I$4,0)</f>
        <v>0</v>
      </c>
      <c r="I34" s="11" t="n">
        <f aca="false">IF(($I$3&lt;=C34)*AND(C34&lt;$L$3),(1.672*(-0.299-C34)+0.5)*$I$4,0)</f>
        <v>0</v>
      </c>
      <c r="J34" s="9" t="n">
        <f aca="false">H34+I34</f>
        <v>0</v>
      </c>
      <c r="K34" s="0"/>
      <c r="L34" s="11" t="n">
        <f aca="false">IF(($L$3&lt;=C34)*AND(C34&lt;$M$3),(1.672*(C34-(-0.299))+0.5)*$M$4,0)</f>
        <v>0.348891535741719</v>
      </c>
      <c r="M34" s="11" t="n">
        <f aca="false">IF(($M$3&lt;=C34)*AND(C34&lt;$P$3),(1.672*(0.299-C34)+0.5)*$M$4,0)</f>
        <v>0</v>
      </c>
      <c r="N34" s="9" t="n">
        <f aca="false">L34+M34</f>
        <v>0.348891535741719</v>
      </c>
      <c r="O34" s="39" t="n">
        <v>0.3485</v>
      </c>
      <c r="P34" s="11" t="n">
        <f aca="false">IF(($P$3&lt;=C34)*AND(C34&lt;$Q$3),(1.672*(C34-0.299)+0.5)*$Q$4,0)</f>
        <v>0</v>
      </c>
      <c r="Q34" s="11" t="n">
        <f aca="false">IF(($Q$3&lt;=C34)*AND(C34&lt;$T$3),(0.955*(1.122-C34)+0.5)*$Q$4,0)</f>
        <v>0</v>
      </c>
      <c r="R34" s="9" t="n">
        <f aca="false">P34+Q34</f>
        <v>0</v>
      </c>
      <c r="S34" s="0"/>
      <c r="T34" s="11" t="n">
        <f aca="false">IF(($T$3&lt;=C34)*AND(C34&lt;$U$3),(0.955*(C34-1.122)+0.5)*$U$4,0)</f>
        <v>0</v>
      </c>
      <c r="U34" s="11" t="n">
        <f aca="false">IF(($U$3&lt;=C34),1*$U$4,0)</f>
        <v>0</v>
      </c>
      <c r="V34" s="9" t="n">
        <f aca="false">T34+U34</f>
        <v>0</v>
      </c>
      <c r="W34" s="0"/>
      <c r="X34" s="37" t="n">
        <f aca="false">V34+R34+N34+J34+F34</f>
        <v>0.348891535741719</v>
      </c>
      <c r="Y34" s="17" t="n">
        <v>0.3485</v>
      </c>
      <c r="Z34" s="38" t="n">
        <v>797</v>
      </c>
      <c r="AA34" s="0"/>
      <c r="AB34" s="9" t="n">
        <v>0.2741997258</v>
      </c>
      <c r="AC34" s="0"/>
      <c r="AD34" s="0"/>
      <c r="AE34" s="0"/>
      <c r="AF34" s="9" t="n">
        <f aca="false">(AA34+AB34+AC34+AD34+AE34)</f>
        <v>0.2741997258</v>
      </c>
      <c r="AG34" s="0" t="n">
        <v>2.912</v>
      </c>
      <c r="AH34" s="0"/>
      <c r="AI34" s="0"/>
      <c r="AJ34" s="0"/>
      <c r="AK34" s="9"/>
      <c r="AL34" s="9" t="n">
        <v>0.9</v>
      </c>
      <c r="AM34" s="9" t="n">
        <f aca="false">(AH34+AI34+AJ34+AK34+AL34)</f>
        <v>0.9</v>
      </c>
      <c r="AN34" s="0" t="n">
        <v>0.0237</v>
      </c>
      <c r="AP34" s="9"/>
      <c r="AQ34" s="9" t="n">
        <v>0.457089</v>
      </c>
      <c r="AR34" s="9"/>
      <c r="AS34" s="9"/>
      <c r="AT34" s="9" t="n">
        <f aca="false">(AO34+AP34+AQ34+AR34+AS34)</f>
        <v>0.457089</v>
      </c>
      <c r="AU34" s="0" t="n">
        <v>0.141</v>
      </c>
      <c r="AV34" s="9" t="n">
        <v>0.072224</v>
      </c>
      <c r="AW34" s="9"/>
      <c r="AX34" s="9"/>
      <c r="AY34" s="0"/>
      <c r="AZ34" s="9" t="str">
        <f aca="false">IF(AND(AU34&lt;=-0.03105,AU34&gt;-0.0675),13.72*(-0.03105-AU34)+0.5," ")</f>
        <v> </v>
      </c>
      <c r="BA34" s="9" t="n">
        <f aca="false">SUM(AV34,AW34,AX34,AY34,AZ34)</f>
        <v>0.072224</v>
      </c>
    </row>
    <row r="35" customFormat="false" ht="15" hidden="false" customHeight="false" outlineLevel="0" collapsed="false">
      <c r="A35" s="0" t="n">
        <v>31</v>
      </c>
      <c r="B35" s="0" t="n">
        <v>1.0284</v>
      </c>
      <c r="C35" s="7" t="n">
        <f aca="false">(B35-$C$1)/$C$2</f>
        <v>1.32626029319769</v>
      </c>
      <c r="D35" s="9" t="n">
        <f aca="false">IF(C35&lt;$D$3,1*$D$4,0)</f>
        <v>0</v>
      </c>
      <c r="E35" s="11" t="n">
        <f aca="false">IF(($D$3&lt;=C35)*AND(C35&lt;$H$3),(0.955*(-1.122-C35)+0.5)*$D$4,0)</f>
        <v>0</v>
      </c>
      <c r="F35" s="11" t="n">
        <f aca="false">D35+E35</f>
        <v>0</v>
      </c>
      <c r="H35" s="11" t="n">
        <f aca="false">IF(($H$3&lt;=C35)*AND(C35&lt;$I$3),(0.955*(C35-(-1.122))+0.5)*$I$4,0)</f>
        <v>0</v>
      </c>
      <c r="I35" s="11" t="n">
        <f aca="false">IF(($I$3&lt;=C35)*AND(C35&lt;$L$3),(1.672*(-0.299-C35)+0.5)*$I$4,0)</f>
        <v>0</v>
      </c>
      <c r="J35" s="9" t="n">
        <f aca="false">H35+I35</f>
        <v>0</v>
      </c>
      <c r="K35" s="0"/>
      <c r="L35" s="11" t="n">
        <f aca="false">IF(($L$3&lt;=C35)*AND(C35&lt;$M$3),(1.672*(C35-(-0.299))+0.5)*$M$4,0)</f>
        <v>0</v>
      </c>
      <c r="M35" s="11" t="n">
        <f aca="false">IF(($M$3&lt;=C35)*AND(C35&lt;$P$3),(1.672*(0.299-C35)+0.5)*$M$4,0)</f>
        <v>0</v>
      </c>
      <c r="N35" s="9" t="n">
        <f aca="false">L35+M35</f>
        <v>0</v>
      </c>
      <c r="O35" s="0"/>
      <c r="P35" s="11" t="n">
        <f aca="false">IF(($P$3&lt;=C35)*AND(C35&lt;$Q$3),(1.672*(C35-0.299)+0.5)*$Q$4,0)</f>
        <v>0</v>
      </c>
      <c r="Q35" s="11" t="n">
        <f aca="false">IF(($Q$3&lt;=C35)*AND(C35&lt;$T$3),(0.955*(1.122-C35)+0.5)*$Q$4,0)</f>
        <v>0</v>
      </c>
      <c r="R35" s="9" t="n">
        <f aca="false">P35+Q35</f>
        <v>0</v>
      </c>
      <c r="S35" s="0"/>
      <c r="T35" s="11" t="n">
        <f aca="false">IF(($T$3&lt;=C35)*AND(C35&lt;$U$3),(0.955*(C35-1.122)+0.5)*$U$4,0)</f>
        <v>0.625561722003416</v>
      </c>
      <c r="U35" s="11" t="n">
        <f aca="false">IF(($U$3&lt;=C35),1*$U$4,0)</f>
        <v>0</v>
      </c>
      <c r="V35" s="9" t="n">
        <f aca="false">T35+U35</f>
        <v>0.625561722003416</v>
      </c>
      <c r="W35" s="39" t="n">
        <v>0.7526</v>
      </c>
      <c r="X35" s="37" t="n">
        <f aca="false">V35+R35+N35+J35+F35</f>
        <v>0.625561722003416</v>
      </c>
      <c r="Y35" s="17" t="n">
        <v>0.7526</v>
      </c>
      <c r="Z35" s="38" t="n">
        <v>1666</v>
      </c>
      <c r="AA35" s="0"/>
      <c r="AB35" s="0"/>
      <c r="AC35" s="0"/>
      <c r="AD35" s="9" t="n">
        <v>0.42353052</v>
      </c>
      <c r="AE35" s="0"/>
      <c r="AF35" s="9" t="n">
        <f aca="false">(AA35+AB35+AC35+AD35+AE35)</f>
        <v>0.42353052</v>
      </c>
      <c r="AG35" s="0" t="n">
        <v>2.767</v>
      </c>
      <c r="AH35" s="0"/>
      <c r="AI35" s="0"/>
      <c r="AJ35" s="0"/>
      <c r="AK35" s="9"/>
      <c r="AL35" s="9" t="n">
        <v>0.7277</v>
      </c>
      <c r="AM35" s="9" t="n">
        <f aca="false">(AH35+AI35+AJ35+AK35+AL35)</f>
        <v>0.7277</v>
      </c>
      <c r="AN35" s="0" t="n">
        <v>0.0279</v>
      </c>
      <c r="AP35" s="9"/>
      <c r="AQ35" s="9" t="n">
        <v>0.366957</v>
      </c>
      <c r="AR35" s="9"/>
      <c r="AS35" s="9"/>
      <c r="AT35" s="9" t="n">
        <f aca="false">(AO35+AP35+AQ35+AR35+AS35)</f>
        <v>0.366957</v>
      </c>
      <c r="AU35" s="0" t="n">
        <v>-0.009</v>
      </c>
      <c r="AV35" s="9"/>
      <c r="AW35" s="9"/>
      <c r="AX35" s="9"/>
      <c r="AY35" s="9" t="n">
        <v>0.56175</v>
      </c>
      <c r="AZ35" s="9" t="str">
        <f aca="false">IF(AND(AU35&lt;=-0.03105,AU35&gt;-0.0675),13.72*(-0.03105-AU35)+0.5," ")</f>
        <v> </v>
      </c>
      <c r="BA35" s="9" t="n">
        <f aca="false">SUM(AV35,AW35,AX35,AY35,AZ35)</f>
        <v>0.56175</v>
      </c>
    </row>
    <row r="36" customFormat="false" ht="15" hidden="false" customHeight="false" outlineLevel="0" collapsed="false">
      <c r="A36" s="0" t="n">
        <v>32</v>
      </c>
      <c r="B36" s="0" t="n">
        <v>0.3971</v>
      </c>
      <c r="C36" s="7" t="n">
        <f aca="false">(B36-$C$1)/$C$2</f>
        <v>-1.08039166393214</v>
      </c>
      <c r="D36" s="9" t="n">
        <f aca="false">IF(C36&lt;$D$3,1*$D$4,0)</f>
        <v>0</v>
      </c>
      <c r="E36" s="11" t="n">
        <f aca="false">IF(($D$3&lt;=C36)*AND(C36&lt;$H$3),(0.955*(-1.122-C36)+0.5)*$D$4,0)</f>
        <v>0</v>
      </c>
      <c r="F36" s="11" t="n">
        <f aca="false">D36+E36</f>
        <v>0</v>
      </c>
      <c r="H36" s="11" t="n">
        <f aca="false">IF(($H$3&lt;=C36)*AND(C36&lt;$I$3),(0.955*(C36-(-1.122))+0.5)*$I$4,0)</f>
        <v>0.161920788283443</v>
      </c>
      <c r="I36" s="11" t="n">
        <f aca="false">IF(($I$3&lt;=C36)*AND(C36&lt;$L$3),(1.672*(-0.299-C36)+0.5)*$I$4,0)</f>
        <v>0</v>
      </c>
      <c r="J36" s="9" t="n">
        <f aca="false">H36+I36</f>
        <v>0.161920788283443</v>
      </c>
      <c r="K36" s="36" t="n">
        <v>0.1641998358</v>
      </c>
      <c r="L36" s="11" t="n">
        <f aca="false">IF(($L$3&lt;=C36)*AND(C36&lt;$M$3),(1.672*(C36-(-0.299))+0.5)*$M$4,0)</f>
        <v>0</v>
      </c>
      <c r="M36" s="11" t="n">
        <f aca="false">IF(($M$3&lt;=C36)*AND(C36&lt;$P$3),(1.672*(0.299-C36)+0.5)*$M$4,0)</f>
        <v>0</v>
      </c>
      <c r="N36" s="9" t="n">
        <f aca="false">L36+M36</f>
        <v>0</v>
      </c>
      <c r="O36" s="0"/>
      <c r="P36" s="11" t="n">
        <f aca="false">IF(($P$3&lt;=C36)*AND(C36&lt;$Q$3),(1.672*(C36-0.299)+0.5)*$Q$4,0)</f>
        <v>0</v>
      </c>
      <c r="Q36" s="11" t="n">
        <f aca="false">IF(($Q$3&lt;=C36)*AND(C36&lt;$T$3),(0.955*(1.122-C36)+0.5)*$Q$4,0)</f>
        <v>0</v>
      </c>
      <c r="R36" s="9" t="n">
        <f aca="false">P36+Q36</f>
        <v>0</v>
      </c>
      <c r="S36" s="0"/>
      <c r="T36" s="11" t="n">
        <f aca="false">IF(($T$3&lt;=C36)*AND(C36&lt;$U$3),(0.955*(C36-1.122)+0.5)*$U$4,0)</f>
        <v>0</v>
      </c>
      <c r="U36" s="11" t="n">
        <f aca="false">IF(($U$3&lt;=C36),1*$U$4,0)</f>
        <v>0</v>
      </c>
      <c r="V36" s="9" t="n">
        <f aca="false">T36+U36</f>
        <v>0</v>
      </c>
      <c r="W36" s="0"/>
      <c r="X36" s="37" t="n">
        <f aca="false">V36+R36+N36+J36+F36</f>
        <v>0.161920788283443</v>
      </c>
      <c r="Y36" s="17" t="n">
        <v>0.1641998358</v>
      </c>
      <c r="Z36" s="38" t="n">
        <v>612</v>
      </c>
      <c r="AA36" s="9" t="n">
        <v>0.0554</v>
      </c>
      <c r="AB36" s="0"/>
      <c r="AC36" s="0"/>
      <c r="AD36" s="0"/>
      <c r="AE36" s="0"/>
      <c r="AF36" s="9" t="n">
        <f aca="false">(AA36+AB36+AC36+AD36+AE36)</f>
        <v>0.0554</v>
      </c>
      <c r="AG36" s="0" t="n">
        <v>1.255</v>
      </c>
      <c r="AH36" s="9" t="n">
        <v>0.0601</v>
      </c>
      <c r="AI36" s="0"/>
      <c r="AJ36" s="0"/>
      <c r="AK36" s="9"/>
      <c r="AL36" s="0"/>
      <c r="AM36" s="9" t="n">
        <f aca="false">(AH36+AI36+AJ36+AK36+AL36)</f>
        <v>0.0601</v>
      </c>
      <c r="AN36" s="0" t="n">
        <v>0.0034</v>
      </c>
      <c r="AO36" s="0" t="n">
        <v>0.07882425</v>
      </c>
      <c r="AP36" s="9"/>
      <c r="AQ36" s="9"/>
      <c r="AR36" s="9"/>
      <c r="AS36" s="9"/>
      <c r="AT36" s="9" t="n">
        <f aca="false">(AO36+AP36+AQ36+AR36+AS36)</f>
        <v>0.07882425</v>
      </c>
      <c r="AU36" s="0" t="n">
        <v>0.025</v>
      </c>
      <c r="AV36" s="9"/>
      <c r="AW36" s="9"/>
      <c r="AX36" s="9"/>
      <c r="AY36" s="9" t="n">
        <v>0.3701936</v>
      </c>
      <c r="AZ36" s="9" t="str">
        <f aca="false">IF(AND(AU36&lt;=-0.03105,AU36&gt;-0.0675),13.72*(-0.03105-AU36)+0.5," ")</f>
        <v> </v>
      </c>
      <c r="BA36" s="9" t="n">
        <f aca="false">SUM(AV36,AW36,AX36,AY36,AZ36)</f>
        <v>0.3701936</v>
      </c>
    </row>
    <row r="37" customFormat="false" ht="15" hidden="false" customHeight="false" outlineLevel="0" collapsed="false">
      <c r="A37" s="0" t="n">
        <v>33</v>
      </c>
      <c r="B37" s="0" t="n">
        <v>0.5081</v>
      </c>
      <c r="C37" s="7" t="n">
        <f aca="false">(B37-$C$1)/$C$2</f>
        <v>-0.657235688577455</v>
      </c>
      <c r="D37" s="9" t="n">
        <f aca="false">IF(C37&lt;$D$3,1*$D$4,0)</f>
        <v>0</v>
      </c>
      <c r="E37" s="11" t="n">
        <f aca="false">IF(($D$3&lt;=C37)*AND(C37&lt;$H$3),(0.955*(-1.122-C37)+0.5)*$D$4,0)</f>
        <v>0</v>
      </c>
      <c r="F37" s="11" t="n">
        <f aca="false">D37+E37</f>
        <v>0</v>
      </c>
      <c r="H37" s="11" t="n">
        <f aca="false">IF(($H$3&lt;=C37)*AND(C37&lt;$I$3),(0.955*(C37-(-1.122))+0.5)*$I$4,0)</f>
        <v>0.283154975222559</v>
      </c>
      <c r="I37" s="11" t="n">
        <f aca="false">IF(($I$3&lt;=C37)*AND(C37&lt;$L$3),(1.672*(-0.299-C37)+0.5)*$I$4,0)</f>
        <v>0</v>
      </c>
      <c r="J37" s="9" t="n">
        <f aca="false">H37+I37</f>
        <v>0.283154975222559</v>
      </c>
      <c r="K37" s="36" t="n">
        <v>0.2843997156</v>
      </c>
      <c r="L37" s="11" t="n">
        <f aca="false">IF(($L$3&lt;=C37)*AND(C37&lt;$M$3),(1.672*(C37-(-0.299))+0.5)*$M$4,0)</f>
        <v>0</v>
      </c>
      <c r="M37" s="11" t="n">
        <f aca="false">IF(($M$3&lt;=C37)*AND(C37&lt;$P$3),(1.672*(0.299-C37)+0.5)*$M$4,0)</f>
        <v>0</v>
      </c>
      <c r="N37" s="9" t="n">
        <f aca="false">L37+M37</f>
        <v>0</v>
      </c>
      <c r="O37" s="0"/>
      <c r="P37" s="11" t="n">
        <f aca="false">IF(($P$3&lt;=C37)*AND(C37&lt;$Q$3),(1.672*(C37-0.299)+0.5)*$Q$4,0)</f>
        <v>0</v>
      </c>
      <c r="Q37" s="11" t="n">
        <f aca="false">IF(($Q$3&lt;=C37)*AND(C37&lt;$T$3),(0.955*(1.122-C37)+0.5)*$Q$4,0)</f>
        <v>0</v>
      </c>
      <c r="R37" s="9" t="n">
        <f aca="false">P37+Q37</f>
        <v>0</v>
      </c>
      <c r="S37" s="0"/>
      <c r="T37" s="11" t="n">
        <f aca="false">IF(($T$3&lt;=C37)*AND(C37&lt;$U$3),(0.955*(C37-1.122)+0.5)*$U$4,0)</f>
        <v>0</v>
      </c>
      <c r="U37" s="11" t="n">
        <f aca="false">IF(($U$3&lt;=C37),1*$U$4,0)</f>
        <v>0</v>
      </c>
      <c r="V37" s="9" t="n">
        <f aca="false">T37+U37</f>
        <v>0</v>
      </c>
      <c r="W37" s="0"/>
      <c r="X37" s="37" t="n">
        <f aca="false">V37+R37+N37+J37+F37</f>
        <v>0.283154975222559</v>
      </c>
      <c r="Y37" s="17" t="n">
        <v>0.2843997156</v>
      </c>
      <c r="Z37" s="38" t="n">
        <v>750</v>
      </c>
      <c r="AA37" s="0"/>
      <c r="AB37" s="9" t="n">
        <v>0.2740997259</v>
      </c>
      <c r="AC37" s="0"/>
      <c r="AD37" s="0"/>
      <c r="AE37" s="0"/>
      <c r="AF37" s="9" t="n">
        <f aca="false">(AA37+AB37+AC37+AD37+AE37)</f>
        <v>0.2740997259</v>
      </c>
      <c r="AG37" s="0" t="n">
        <v>1.589</v>
      </c>
      <c r="AH37" s="0"/>
      <c r="AI37" s="9" t="n">
        <v>0.28857114</v>
      </c>
      <c r="AJ37" s="0"/>
      <c r="AK37" s="9"/>
      <c r="AL37" s="0"/>
      <c r="AM37" s="9" t="n">
        <f aca="false">(AH37+AI37+AJ37+AK37+AL37)</f>
        <v>0.28857114</v>
      </c>
      <c r="AN37" s="0" t="n">
        <v>0.0111</v>
      </c>
      <c r="AP37" s="9" t="n">
        <v>0.27411498576</v>
      </c>
      <c r="AQ37" s="9"/>
      <c r="AR37" s="9"/>
      <c r="AS37" s="9"/>
      <c r="AT37" s="9" t="n">
        <f aca="false">(AO37+AP37+AQ37+AR37+AS37)</f>
        <v>0.27411498576</v>
      </c>
      <c r="AU37" s="0" t="n">
        <v>0.009</v>
      </c>
      <c r="AV37" s="9"/>
      <c r="AW37" s="9"/>
      <c r="AX37" s="9"/>
      <c r="AY37" s="9" t="n">
        <v>0.6394416</v>
      </c>
      <c r="AZ37" s="9" t="str">
        <f aca="false">IF(AND(AU37&lt;=-0.03105,AU37&gt;-0.0675),13.72*(-0.03105-AU37)+0.5," ")</f>
        <v> </v>
      </c>
      <c r="BA37" s="9" t="n">
        <f aca="false">SUM(AV37,AW37,AX37,AY37,AZ37)</f>
        <v>0.6394416</v>
      </c>
    </row>
    <row r="38" customFormat="false" ht="15" hidden="false" customHeight="false" outlineLevel="0" collapsed="false">
      <c r="A38" s="0" t="n">
        <v>34</v>
      </c>
      <c r="B38" s="0" t="n">
        <v>1.0031</v>
      </c>
      <c r="C38" s="7" t="n">
        <f aca="false">(B38-$C$1)/$C$2</f>
        <v>1.22981122854478</v>
      </c>
      <c r="D38" s="9" t="n">
        <f aca="false">IF(C38&lt;$D$3,1*$D$4,0)</f>
        <v>0</v>
      </c>
      <c r="E38" s="11" t="n">
        <f aca="false">IF(($D$3&lt;=C38)*AND(C38&lt;$H$3),(0.955*(-1.122-C38)+0.5)*$D$4,0)</f>
        <v>0</v>
      </c>
      <c r="F38" s="11" t="n">
        <f aca="false">D38+E38</f>
        <v>0</v>
      </c>
      <c r="H38" s="11" t="n">
        <f aca="false">IF(($H$3&lt;=C38)*AND(C38&lt;$I$3),(0.955*(C38-(-1.122))+0.5)*$I$4,0)</f>
        <v>0</v>
      </c>
      <c r="I38" s="11" t="n">
        <f aca="false">IF(($I$3&lt;=C38)*AND(C38&lt;$L$3),(1.672*(-0.299-C38)+0.5)*$I$4,0)</f>
        <v>0</v>
      </c>
      <c r="J38" s="9" t="n">
        <f aca="false">H38+I38</f>
        <v>0</v>
      </c>
      <c r="K38" s="0"/>
      <c r="L38" s="11" t="n">
        <f aca="false">IF(($L$3&lt;=C38)*AND(C38&lt;$M$3),(1.672*(C38-(-0.299))+0.5)*$M$4,0)</f>
        <v>0</v>
      </c>
      <c r="M38" s="11" t="n">
        <f aca="false">IF(($M$3&lt;=C38)*AND(C38&lt;$P$3),(1.672*(0.299-C38)+0.5)*$M$4,0)</f>
        <v>0</v>
      </c>
      <c r="N38" s="9" t="n">
        <f aca="false">L38+M38</f>
        <v>0</v>
      </c>
      <c r="O38" s="0"/>
      <c r="P38" s="11" t="n">
        <f aca="false">IF(($P$3&lt;=C38)*AND(C38&lt;$Q$3),(1.672*(C38-0.299)+0.5)*$Q$4,0)</f>
        <v>0</v>
      </c>
      <c r="Q38" s="11" t="n">
        <f aca="false">IF(($Q$3&lt;=C38)*AND(C38&lt;$T$3),(0.955*(1.122-C38)+0.5)*$Q$4,0)</f>
        <v>0</v>
      </c>
      <c r="R38" s="9" t="n">
        <f aca="false">P38+Q38</f>
        <v>0</v>
      </c>
      <c r="S38" s="0"/>
      <c r="T38" s="11" t="n">
        <f aca="false">IF(($T$3&lt;=C38)*AND(C38&lt;$U$3),(0.955*(C38-1.122)+0.5)*$U$4,0)</f>
        <v>0.542663750934237</v>
      </c>
      <c r="U38" s="11" t="n">
        <f aca="false">IF(($U$3&lt;=C38),1*$U$4,0)</f>
        <v>0</v>
      </c>
      <c r="V38" s="9" t="n">
        <f aca="false">T38+U38</f>
        <v>0.542663750934237</v>
      </c>
      <c r="W38" s="39" t="n">
        <v>0.5413</v>
      </c>
      <c r="X38" s="37" t="n">
        <f aca="false">V38+R38+N38+J38+F38</f>
        <v>0.542663750934237</v>
      </c>
      <c r="Y38" s="17" t="n">
        <v>0.5413</v>
      </c>
      <c r="Z38" s="38" t="n">
        <v>1209</v>
      </c>
      <c r="AA38" s="0"/>
      <c r="AB38" s="0"/>
      <c r="AC38" s="0"/>
      <c r="AD38" s="9" t="n">
        <v>0.41293476</v>
      </c>
      <c r="AE38" s="0"/>
      <c r="AF38" s="9" t="n">
        <f aca="false">(AA38+AB38+AC38+AD38+AE38)</f>
        <v>0.41293476</v>
      </c>
      <c r="AG38" s="0" t="n">
        <v>2.327</v>
      </c>
      <c r="AH38" s="0"/>
      <c r="AI38" s="0"/>
      <c r="AJ38" s="0"/>
      <c r="AK38" s="9" t="n">
        <v>0.65303868</v>
      </c>
      <c r="AL38" s="0"/>
      <c r="AM38" s="9" t="n">
        <f aca="false">(AH38+AI38+AJ38+AK38+AL38)</f>
        <v>0.65303868</v>
      </c>
      <c r="AN38" s="0" t="n">
        <v>0.0245</v>
      </c>
      <c r="AP38" s="9"/>
      <c r="AQ38" s="9" t="n">
        <v>0.439921</v>
      </c>
      <c r="AR38" s="9"/>
      <c r="AS38" s="9"/>
      <c r="AT38" s="9" t="n">
        <f aca="false">(AO38+AP38+AQ38+AR38+AS38)</f>
        <v>0.439921</v>
      </c>
      <c r="AU38" s="0" t="n">
        <v>-0.036</v>
      </c>
      <c r="AV38" s="9"/>
      <c r="AW38" s="9"/>
      <c r="AX38" s="9"/>
      <c r="AY38" s="0"/>
      <c r="AZ38" s="9" t="n">
        <v>0.5111</v>
      </c>
      <c r="BA38" s="9" t="n">
        <f aca="false">SUM(AV38,AW38,AX38,AY38,AZ38)</f>
        <v>0.5111</v>
      </c>
    </row>
    <row r="39" customFormat="false" ht="15" hidden="false" customHeight="false" outlineLevel="0" collapsed="false">
      <c r="A39" s="0" t="n">
        <v>35</v>
      </c>
      <c r="B39" s="0" t="n">
        <v>0.1493</v>
      </c>
      <c r="C39" s="7" t="n">
        <f aca="false">(B39-$C$1)/$C$2</f>
        <v>-2.02505878729151</v>
      </c>
      <c r="D39" s="9" t="n">
        <f aca="false">IF(C39&lt;$D$3,1*$D$4,0)</f>
        <v>0.1</v>
      </c>
      <c r="E39" s="11" t="n">
        <f aca="false">IF(($D$3&lt;=C39)*AND(C39&lt;$H$3),(0.955*(-1.122-C39)+0.5)*$D$4,0)</f>
        <v>0</v>
      </c>
      <c r="F39" s="11" t="n">
        <f aca="false">D39+E39</f>
        <v>0.1</v>
      </c>
      <c r="H39" s="11" t="n">
        <f aca="false">IF(($H$3&lt;=C39)*AND(C39&lt;$I$3),(0.955*(C39-(-1.122))+0.5)*$I$4,0)</f>
        <v>0</v>
      </c>
      <c r="I39" s="11" t="n">
        <f aca="false">IF(($I$3&lt;=C39)*AND(C39&lt;$L$3),(1.672*(-0.299-C39)+0.5)*$I$4,0)</f>
        <v>0</v>
      </c>
      <c r="J39" s="9" t="n">
        <f aca="false">H39+I39</f>
        <v>0</v>
      </c>
      <c r="K39" s="0"/>
      <c r="L39" s="11" t="n">
        <f aca="false">IF(($L$3&lt;=C39)*AND(C39&lt;$M$3),(1.672*(C39-(-0.299))+0.5)*$M$4,0)</f>
        <v>0</v>
      </c>
      <c r="M39" s="11" t="n">
        <f aca="false">IF(($M$3&lt;=C39)*AND(C39&lt;$P$3),(1.672*(0.299-C39)+0.5)*$M$4,0)</f>
        <v>0</v>
      </c>
      <c r="N39" s="9" t="n">
        <f aca="false">L39+M39</f>
        <v>0</v>
      </c>
      <c r="O39" s="0"/>
      <c r="P39" s="11" t="n">
        <f aca="false">IF(($P$3&lt;=C39)*AND(C39&lt;$Q$3),(1.672*(C39-0.299)+0.5)*$Q$4,0)</f>
        <v>0</v>
      </c>
      <c r="Q39" s="11" t="n">
        <f aca="false">IF(($Q$3&lt;=C39)*AND(C39&lt;$T$3),(0.955*(1.122-C39)+0.5)*$Q$4,0)</f>
        <v>0</v>
      </c>
      <c r="R39" s="9" t="n">
        <f aca="false">P39+Q39</f>
        <v>0</v>
      </c>
      <c r="S39" s="0"/>
      <c r="T39" s="11" t="n">
        <f aca="false">IF(($T$3&lt;=C39)*AND(C39&lt;$U$3),(0.955*(C39-1.122)+0.5)*$U$4,0)</f>
        <v>0</v>
      </c>
      <c r="U39" s="11" t="n">
        <f aca="false">IF(($U$3&lt;=C39),1*$U$4,0)</f>
        <v>0</v>
      </c>
      <c r="V39" s="9" t="n">
        <f aca="false">T39+U39</f>
        <v>0</v>
      </c>
      <c r="W39" s="0"/>
      <c r="X39" s="37" t="n">
        <f aca="false">V39+R39+N39+J39+F39</f>
        <v>0.1</v>
      </c>
      <c r="Y39" s="17" t="n">
        <v>0.1</v>
      </c>
      <c r="Z39" s="38" t="n">
        <v>400</v>
      </c>
      <c r="AA39" s="9" t="n">
        <v>0.1</v>
      </c>
      <c r="AB39" s="0"/>
      <c r="AC39" s="0"/>
      <c r="AD39" s="0"/>
      <c r="AE39" s="0"/>
      <c r="AF39" s="9" t="n">
        <f aca="false">(AA39+AB39+AC39+AD39+AE39)</f>
        <v>0.1</v>
      </c>
      <c r="AG39" s="0" t="n">
        <v>1.189</v>
      </c>
      <c r="AH39" s="9" t="n">
        <v>0.0712</v>
      </c>
      <c r="AI39" s="0"/>
      <c r="AJ39" s="0"/>
      <c r="AK39" s="9"/>
      <c r="AL39" s="0"/>
      <c r="AM39" s="9" t="n">
        <f aca="false">(AH39+AI39+AJ39+AK39+AL39)</f>
        <v>0.0712</v>
      </c>
      <c r="AN39" s="0" t="n">
        <v>0.0844</v>
      </c>
      <c r="AP39" s="9"/>
      <c r="AQ39" s="9"/>
      <c r="AR39" s="9"/>
      <c r="AS39" s="9" t="n">
        <v>0.7251</v>
      </c>
      <c r="AT39" s="9" t="n">
        <f aca="false">(AO39+AP39+AQ39+AR39+AS39)</f>
        <v>0.7251</v>
      </c>
      <c r="AU39" s="0" t="n">
        <v>0.174</v>
      </c>
      <c r="AV39" s="9" t="n">
        <v>0.1</v>
      </c>
      <c r="AW39" s="9"/>
      <c r="AX39" s="9"/>
      <c r="AY39" s="0"/>
      <c r="AZ39" s="9" t="str">
        <f aca="false">IF(AND(AU39&lt;=-0.03105,AU39&gt;-0.0675),13.72*(-0.03105-AU39)+0.5," ")</f>
        <v> </v>
      </c>
      <c r="BA39" s="9" t="n">
        <f aca="false">SUM(AV39,AW39,AX39,AY39,AZ39)</f>
        <v>0.1</v>
      </c>
    </row>
    <row r="40" customFormat="false" ht="15" hidden="false" customHeight="false" outlineLevel="0" collapsed="false">
      <c r="A40" s="0" t="n">
        <v>36</v>
      </c>
      <c r="B40" s="0" t="n">
        <v>0.2301</v>
      </c>
      <c r="C40" s="7" t="n">
        <f aca="false">(B40-$C$1)/$C$2</f>
        <v>-1.71703173496125</v>
      </c>
      <c r="D40" s="9" t="n">
        <f aca="false">IF(C40&lt;$D$3,1*$D$4,0)</f>
        <v>0.1</v>
      </c>
      <c r="E40" s="11" t="n">
        <f aca="false">IF(($D$3&lt;=C40)*AND(C40&lt;$H$3),(0.955*(-1.122-C40)+0.5)*$D$4,0)</f>
        <v>0</v>
      </c>
      <c r="F40" s="11" t="n">
        <f aca="false">D40+E40</f>
        <v>0.1</v>
      </c>
      <c r="H40" s="11" t="n">
        <f aca="false">IF(($H$3&lt;=C40)*AND(C40&lt;$I$3),(0.955*(C40-(-1.122))+0.5)*$I$4,0)</f>
        <v>0</v>
      </c>
      <c r="I40" s="11" t="n">
        <f aca="false">IF(($I$3&lt;=C40)*AND(C40&lt;$L$3),(1.672*(-0.299-C40)+0.5)*$I$4,0)</f>
        <v>0</v>
      </c>
      <c r="J40" s="9" t="n">
        <f aca="false">H40+I40</f>
        <v>0</v>
      </c>
      <c r="K40" s="0"/>
      <c r="L40" s="11" t="n">
        <f aca="false">IF(($L$3&lt;=C40)*AND(C40&lt;$M$3),(1.672*(C40-(-0.299))+0.5)*$M$4,0)</f>
        <v>0</v>
      </c>
      <c r="M40" s="11" t="n">
        <f aca="false">IF(($M$3&lt;=C40)*AND(C40&lt;$P$3),(1.672*(0.299-C40)+0.5)*$M$4,0)</f>
        <v>0</v>
      </c>
      <c r="N40" s="9" t="n">
        <f aca="false">L40+M40</f>
        <v>0</v>
      </c>
      <c r="O40" s="0"/>
      <c r="P40" s="11" t="n">
        <f aca="false">IF(($P$3&lt;=C40)*AND(C40&lt;$Q$3),(1.672*(C40-0.299)+0.5)*$Q$4,0)</f>
        <v>0</v>
      </c>
      <c r="Q40" s="11" t="n">
        <f aca="false">IF(($Q$3&lt;=C40)*AND(C40&lt;$T$3),(0.955*(1.122-C40)+0.5)*$Q$4,0)</f>
        <v>0</v>
      </c>
      <c r="R40" s="9" t="n">
        <f aca="false">P40+Q40</f>
        <v>0</v>
      </c>
      <c r="S40" s="0"/>
      <c r="T40" s="11" t="n">
        <f aca="false">IF(($T$3&lt;=C40)*AND(C40&lt;$U$3),(0.955*(C40-1.122)+0.5)*$U$4,0)</f>
        <v>0</v>
      </c>
      <c r="U40" s="11" t="n">
        <f aca="false">IF(($U$3&lt;=C40),1*$U$4,0)</f>
        <v>0</v>
      </c>
      <c r="V40" s="9" t="n">
        <f aca="false">T40+U40</f>
        <v>0</v>
      </c>
      <c r="W40" s="0"/>
      <c r="X40" s="37" t="n">
        <f aca="false">V40+R40+N40+J40+F40</f>
        <v>0.1</v>
      </c>
      <c r="Y40" s="17" t="n">
        <v>0.1</v>
      </c>
      <c r="Z40" s="38" t="n">
        <v>472</v>
      </c>
      <c r="AA40" s="9" t="n">
        <v>0.1</v>
      </c>
      <c r="AB40" s="0"/>
      <c r="AC40" s="0"/>
      <c r="AD40" s="0"/>
      <c r="AE40" s="0"/>
      <c r="AF40" s="9" t="n">
        <f aca="false">(AA40+AB40+AC40+AD40+AE40)</f>
        <v>0.1</v>
      </c>
      <c r="AG40" s="0" t="n">
        <v>1.611</v>
      </c>
      <c r="AH40" s="0"/>
      <c r="AI40" s="9" t="n">
        <v>0.29967003</v>
      </c>
      <c r="AJ40" s="0"/>
      <c r="AK40" s="9"/>
      <c r="AL40" s="0"/>
      <c r="AM40" s="9" t="n">
        <f aca="false">(AH40+AI40+AJ40+AK40+AL40)</f>
        <v>0.29967003</v>
      </c>
      <c r="AN40" s="0" t="n">
        <v>0.0164</v>
      </c>
      <c r="AP40" s="9"/>
      <c r="AQ40" s="9" t="n">
        <v>0.27155</v>
      </c>
      <c r="AR40" s="9"/>
      <c r="AS40" s="9"/>
      <c r="AT40" s="9" t="n">
        <f aca="false">(AO40+AP40+AQ40+AR40+AS40)</f>
        <v>0.27155</v>
      </c>
      <c r="AV40" s="9"/>
      <c r="AW40" s="9"/>
      <c r="AX40" s="9"/>
      <c r="AY40" s="0"/>
      <c r="AZ40" s="9" t="str">
        <f aca="false">IF(AND(AU40&lt;=-0.03105,AU40&gt;-0.0675),13.72*(-0.03105-AU40)+0.5," ")</f>
        <v> </v>
      </c>
      <c r="BA40" s="9"/>
    </row>
    <row r="41" customFormat="false" ht="15" hidden="false" customHeight="false" outlineLevel="0" collapsed="false">
      <c r="A41" s="0" t="n">
        <v>37</v>
      </c>
      <c r="B41" s="0" t="n">
        <v>0.4762</v>
      </c>
      <c r="C41" s="7" t="n">
        <f aca="false">(B41-$C$1)/$C$2</f>
        <v>-0.778845378791999</v>
      </c>
      <c r="D41" s="9" t="n">
        <f aca="false">IF(C41&lt;$D$3,1*$D$4,0)</f>
        <v>0</v>
      </c>
      <c r="E41" s="11" t="n">
        <f aca="false">IF(($D$3&lt;=C41)*AND(C41&lt;$H$3),(0.955*(-1.122-C41)+0.5)*$D$4,0)</f>
        <v>0</v>
      </c>
      <c r="F41" s="11" t="n">
        <f aca="false">D41+E41</f>
        <v>0</v>
      </c>
      <c r="H41" s="11" t="n">
        <f aca="false">IF(($H$3&lt;=C41)*AND(C41&lt;$I$3),(0.955*(C41-(-1.122))+0.5)*$I$4,0)</f>
        <v>0.248313798976092</v>
      </c>
      <c r="I41" s="11" t="n">
        <f aca="false">IF(($I$3&lt;=C41)*AND(C41&lt;$L$3),(1.672*(-0.299-C41)+0.5)*$I$4,0)</f>
        <v>0</v>
      </c>
      <c r="J41" s="9" t="n">
        <f aca="false">H41+I41</f>
        <v>0.248313798976092</v>
      </c>
      <c r="K41" s="36" t="n">
        <v>0.2497997502</v>
      </c>
      <c r="L41" s="11" t="n">
        <f aca="false">IF(($L$3&lt;=C41)*AND(C41&lt;$M$3),(1.672*(C41-(-0.299))+0.5)*$M$4,0)</f>
        <v>0</v>
      </c>
      <c r="M41" s="11" t="n">
        <f aca="false">IF(($M$3&lt;=C41)*AND(C41&lt;$P$3),(1.672*(0.299-C41)+0.5)*$M$4,0)</f>
        <v>0</v>
      </c>
      <c r="N41" s="9" t="n">
        <f aca="false">L41+M41</f>
        <v>0</v>
      </c>
      <c r="O41" s="0"/>
      <c r="P41" s="11" t="n">
        <f aca="false">IF(($P$3&lt;=C41)*AND(C41&lt;$Q$3),(1.672*(C41-0.299)+0.5)*$Q$4,0)</f>
        <v>0</v>
      </c>
      <c r="Q41" s="11" t="n">
        <f aca="false">IF(($Q$3&lt;=C41)*AND(C41&lt;$T$3),(0.955*(1.122-C41)+0.5)*$Q$4,0)</f>
        <v>0</v>
      </c>
      <c r="R41" s="9" t="n">
        <f aca="false">P41+Q41</f>
        <v>0</v>
      </c>
      <c r="S41" s="0"/>
      <c r="T41" s="11" t="n">
        <f aca="false">IF(($T$3&lt;=C41)*AND(C41&lt;$U$3),(0.955*(C41-1.122)+0.5)*$U$4,0)</f>
        <v>0</v>
      </c>
      <c r="U41" s="11" t="n">
        <f aca="false">IF(($U$3&lt;=C41),1*$U$4,0)</f>
        <v>0</v>
      </c>
      <c r="V41" s="9" t="n">
        <f aca="false">T41+U41</f>
        <v>0</v>
      </c>
      <c r="W41" s="0"/>
      <c r="X41" s="37" t="n">
        <f aca="false">V41+R41+N41+J41+F41</f>
        <v>0.248313798976092</v>
      </c>
      <c r="Y41" s="17" t="n">
        <v>0.2497997502</v>
      </c>
      <c r="Z41" s="38" t="n">
        <v>567</v>
      </c>
      <c r="AA41" s="9" t="n">
        <v>0.071</v>
      </c>
      <c r="AB41" s="0"/>
      <c r="AC41" s="0"/>
      <c r="AD41" s="0"/>
      <c r="AE41" s="0"/>
      <c r="AF41" s="9" t="n">
        <f aca="false">(AA41+AB41+AC41+AD41+AE41)</f>
        <v>0.071</v>
      </c>
      <c r="AG41" s="0" t="n">
        <v>1.774</v>
      </c>
      <c r="AH41" s="0"/>
      <c r="AI41" s="9" t="n">
        <v>0.15618438</v>
      </c>
      <c r="AJ41" s="0"/>
      <c r="AK41" s="9"/>
      <c r="AL41" s="0"/>
      <c r="AM41" s="9" t="n">
        <f aca="false">(AH41+AI41+AJ41+AK41+AL41)</f>
        <v>0.15618438</v>
      </c>
      <c r="AN41" s="0" t="n">
        <v>0.0006</v>
      </c>
      <c r="AO41" s="0" t="n">
        <v>0.1</v>
      </c>
      <c r="AP41" s="9"/>
      <c r="AQ41" s="9"/>
      <c r="AR41" s="9"/>
      <c r="AS41" s="9"/>
      <c r="AT41" s="9" t="n">
        <f aca="false">(AO41+AP41+AQ41+AR41+AS41)</f>
        <v>0.1</v>
      </c>
      <c r="AU41" s="0" t="n">
        <v>0.101</v>
      </c>
      <c r="AV41" s="9"/>
      <c r="AW41" s="9" t="n">
        <v>0.250008</v>
      </c>
      <c r="AX41" s="9"/>
      <c r="AY41" s="0"/>
      <c r="AZ41" s="9" t="str">
        <f aca="false">IF(AND(AU41&lt;=-0.03105,AU41&gt;-0.0675),13.72*(-0.03105-AU41)+0.5," ")</f>
        <v> </v>
      </c>
      <c r="BA41" s="9" t="n">
        <f aca="false">SUM(AV41,AW41,AX41,AY41,AZ41)</f>
        <v>0.250008</v>
      </c>
    </row>
    <row r="42" customFormat="false" ht="15" hidden="false" customHeight="false" outlineLevel="0" collapsed="false">
      <c r="A42" s="0" t="n">
        <v>38</v>
      </c>
      <c r="B42" s="0" t="n">
        <v>0.5947</v>
      </c>
      <c r="C42" s="7" t="n">
        <f aca="false">(B42-$C$1)/$C$2</f>
        <v>-0.327097783480919</v>
      </c>
      <c r="D42" s="9" t="n">
        <f aca="false">IF(C42&lt;$D$3,1*$D$4,0)</f>
        <v>0</v>
      </c>
      <c r="E42" s="11" t="n">
        <f aca="false">IF(($D$3&lt;=C42)*AND(C42&lt;$H$3),(0.955*(-1.122-C42)+0.5)*$D$4,0)</f>
        <v>0</v>
      </c>
      <c r="F42" s="11" t="n">
        <f aca="false">D42+E42</f>
        <v>0</v>
      </c>
      <c r="H42" s="11" t="n">
        <f aca="false">IF(($H$3&lt;=C42)*AND(C42&lt;$I$3),(0.955*(C42-(-1.122))+0.5)*$I$4,0)</f>
        <v>0</v>
      </c>
      <c r="I42" s="11" t="n">
        <f aca="false">IF(($I$3&lt;=C42)*AND(C42&lt;$L$3),(1.672*(-0.299-C42)+0.5)*$I$4,0)</f>
        <v>0.164093848194029</v>
      </c>
      <c r="J42" s="9" t="n">
        <f aca="false">H42+I42</f>
        <v>0.164093848194029</v>
      </c>
      <c r="K42" s="36" t="n">
        <v>0.1638998361</v>
      </c>
      <c r="L42" s="11" t="n">
        <f aca="false">IF(($L$3&lt;=C42)*AND(C42&lt;$M$3),(1.672*(C42-(-0.299))+0.5)*$M$4,0)</f>
        <v>0</v>
      </c>
      <c r="M42" s="11" t="n">
        <f aca="false">IF(($M$3&lt;=C42)*AND(C42&lt;$P$3),(1.672*(0.299-C42)+0.5)*$M$4,0)</f>
        <v>0</v>
      </c>
      <c r="N42" s="9" t="n">
        <f aca="false">L42+M42</f>
        <v>0</v>
      </c>
      <c r="O42" s="0"/>
      <c r="P42" s="11" t="n">
        <f aca="false">IF(($P$3&lt;=C42)*AND(C42&lt;$Q$3),(1.672*(C42-0.299)+0.5)*$Q$4,0)</f>
        <v>0</v>
      </c>
      <c r="Q42" s="11" t="n">
        <f aca="false">IF(($Q$3&lt;=C42)*AND(C42&lt;$T$3),(0.955*(1.122-C42)+0.5)*$Q$4,0)</f>
        <v>0</v>
      </c>
      <c r="R42" s="9" t="n">
        <f aca="false">P42+Q42</f>
        <v>0</v>
      </c>
      <c r="S42" s="0"/>
      <c r="T42" s="11" t="n">
        <f aca="false">IF(($T$3&lt;=C42)*AND(C42&lt;$U$3),(0.955*(C42-1.122)+0.5)*$U$4,0)</f>
        <v>0</v>
      </c>
      <c r="U42" s="11" t="n">
        <f aca="false">IF(($U$3&lt;=C42),1*$U$4,0)</f>
        <v>0</v>
      </c>
      <c r="V42" s="9" t="n">
        <f aca="false">T42+U42</f>
        <v>0</v>
      </c>
      <c r="W42" s="0"/>
      <c r="X42" s="37" t="n">
        <f aca="false">V42+R42+N42+J42+F42</f>
        <v>0.164093848194029</v>
      </c>
      <c r="Y42" s="17" t="n">
        <v>0.1638998361</v>
      </c>
      <c r="Z42" s="38" t="n">
        <v>1179</v>
      </c>
      <c r="AA42" s="0"/>
      <c r="AB42" s="0"/>
      <c r="AC42" s="9" t="n">
        <v>0.2516</v>
      </c>
      <c r="AD42" s="0"/>
      <c r="AE42" s="0"/>
      <c r="AF42" s="9" t="n">
        <f aca="false">(AA42+AB42+AC42+AD42+AE42)</f>
        <v>0.2516</v>
      </c>
      <c r="AG42" s="0" t="n">
        <v>2.83</v>
      </c>
      <c r="AH42" s="0"/>
      <c r="AI42" s="0"/>
      <c r="AJ42" s="0"/>
      <c r="AK42" s="9"/>
      <c r="AL42" s="9" t="n">
        <v>0.8232</v>
      </c>
      <c r="AM42" s="9" t="n">
        <f aca="false">(AH42+AI42+AJ42+AK42+AL42)</f>
        <v>0.8232</v>
      </c>
      <c r="AN42" s="0" t="n">
        <v>0.0111</v>
      </c>
      <c r="AP42" s="9" t="n">
        <v>0.27411498576</v>
      </c>
      <c r="AQ42" s="9"/>
      <c r="AR42" s="9"/>
      <c r="AS42" s="9"/>
      <c r="AT42" s="9" t="n">
        <f aca="false">(AO42+AP42+AQ42+AR42+AS42)</f>
        <v>0.27411498576</v>
      </c>
      <c r="AU42" s="0" t="n">
        <v>0.226</v>
      </c>
      <c r="AV42" s="9" t="n">
        <v>0.1</v>
      </c>
      <c r="AW42" s="9"/>
      <c r="AX42" s="9"/>
      <c r="AY42" s="0"/>
      <c r="AZ42" s="9"/>
      <c r="BA42" s="9" t="n">
        <f aca="false">SUM(AV42,AW42,AX42,AY42,AZ42)</f>
        <v>0.1</v>
      </c>
    </row>
    <row r="43" customFormat="false" ht="15" hidden="false" customHeight="false" outlineLevel="0" collapsed="false">
      <c r="A43" s="0" t="n">
        <v>39</v>
      </c>
      <c r="B43" s="0" t="n">
        <v>0.4083</v>
      </c>
      <c r="C43" s="7" t="n">
        <f aca="false">(B43-$C$1)/$C$2</f>
        <v>-1.03769484479725</v>
      </c>
      <c r="D43" s="9" t="n">
        <f aca="false">IF(C43&lt;$D$3,1*$D$4,0)</f>
        <v>0</v>
      </c>
      <c r="E43" s="11" t="n">
        <f aca="false">IF(($D$3&lt;=C43)*AND(C43&lt;$H$3),(0.955*(-1.122-C43)+0.5)*$D$4,0)</f>
        <v>0</v>
      </c>
      <c r="F43" s="11" t="n">
        <f aca="false">D43+E43</f>
        <v>0</v>
      </c>
      <c r="H43" s="11" t="n">
        <f aca="false">IF(($H$3&lt;=C43)*AND(C43&lt;$I$3),(0.955*(C43-(-1.122))+0.5)*$I$4,0)</f>
        <v>0.174153426965588</v>
      </c>
      <c r="I43" s="11" t="n">
        <f aca="false">IF(($I$3&lt;=C43)*AND(C43&lt;$L$3),(1.672*(-0.299-C43)+0.5)*$I$4,0)</f>
        <v>0</v>
      </c>
      <c r="J43" s="9" t="n">
        <f aca="false">H43+I43</f>
        <v>0.174153426965588</v>
      </c>
      <c r="K43" s="36" t="n">
        <v>0.1762998237</v>
      </c>
      <c r="L43" s="11" t="n">
        <f aca="false">IF(($L$3&lt;=C43)*AND(C43&lt;$M$3),(1.672*(C43-(-0.299))+0.5)*$M$4,0)</f>
        <v>0</v>
      </c>
      <c r="M43" s="11" t="n">
        <f aca="false">IF(($M$3&lt;=C43)*AND(C43&lt;$P$3),(1.672*(0.299-C43)+0.5)*$M$4,0)</f>
        <v>0</v>
      </c>
      <c r="N43" s="9" t="n">
        <f aca="false">L43+M43</f>
        <v>0</v>
      </c>
      <c r="O43" s="0"/>
      <c r="P43" s="11" t="n">
        <f aca="false">IF(($P$3&lt;=C43)*AND(C43&lt;$Q$3),(1.672*(C43-0.299)+0.5)*$Q$4,0)</f>
        <v>0</v>
      </c>
      <c r="Q43" s="11" t="n">
        <f aca="false">IF(($Q$3&lt;=C43)*AND(C43&lt;$T$3),(0.955*(1.122-C43)+0.5)*$Q$4,0)</f>
        <v>0</v>
      </c>
      <c r="R43" s="9" t="n">
        <f aca="false">P43+Q43</f>
        <v>0</v>
      </c>
      <c r="S43" s="0"/>
      <c r="T43" s="11" t="n">
        <f aca="false">IF(($T$3&lt;=C43)*AND(C43&lt;$U$3),(0.955*(C43-1.122)+0.5)*$U$4,0)</f>
        <v>0</v>
      </c>
      <c r="U43" s="11" t="n">
        <f aca="false">IF(($U$3&lt;=C43),1*$U$4,0)</f>
        <v>0</v>
      </c>
      <c r="V43" s="9" t="n">
        <f aca="false">T43+U43</f>
        <v>0</v>
      </c>
      <c r="W43" s="0"/>
      <c r="X43" s="37" t="n">
        <f aca="false">V43+R43+N43+J43+F43</f>
        <v>0.174153426965588</v>
      </c>
      <c r="Y43" s="17" t="n">
        <v>0.1762998237</v>
      </c>
      <c r="Z43" s="38" t="n">
        <v>969</v>
      </c>
      <c r="AA43" s="0"/>
      <c r="AB43" s="0"/>
      <c r="AC43" s="9" t="n">
        <v>0.3956</v>
      </c>
      <c r="AD43" s="0"/>
      <c r="AE43" s="0"/>
      <c r="AF43" s="9" t="n">
        <f aca="false">(AA43+AB43+AC43+AD43+AE43)</f>
        <v>0.3956</v>
      </c>
      <c r="AG43" s="0" t="n">
        <v>1.357</v>
      </c>
      <c r="AH43" s="0"/>
      <c r="AI43" s="9" t="n">
        <v>0.17118288</v>
      </c>
      <c r="AJ43" s="0"/>
      <c r="AK43" s="9"/>
      <c r="AL43" s="0"/>
      <c r="AM43" s="9" t="n">
        <f aca="false">(AH43+AI43+AJ43+AK43+AL43)</f>
        <v>0.17118288</v>
      </c>
      <c r="AN43" s="0" t="n">
        <v>0.0183</v>
      </c>
      <c r="AP43" s="9"/>
      <c r="AQ43" s="9" t="n">
        <v>0.35345</v>
      </c>
      <c r="AR43" s="9"/>
      <c r="AS43" s="9"/>
      <c r="AT43" s="9" t="n">
        <f aca="false">(AO43+AP43+AQ43+AR43+AS43)</f>
        <v>0.35345</v>
      </c>
      <c r="AU43" s="0" t="n">
        <v>0.17</v>
      </c>
      <c r="AV43" s="9" t="n">
        <v>0.1</v>
      </c>
      <c r="AW43" s="9"/>
      <c r="AX43" s="9"/>
      <c r="AY43" s="0"/>
      <c r="AZ43" s="9"/>
      <c r="BA43" s="9" t="n">
        <f aca="false">SUM(AV43,AW43,AX43,AY43,AZ43)</f>
        <v>0.1</v>
      </c>
    </row>
    <row r="44" customFormat="false" ht="15" hidden="false" customHeight="false" outlineLevel="0" collapsed="false">
      <c r="A44" s="0" t="n">
        <v>40</v>
      </c>
      <c r="B44" s="0" t="n">
        <v>0.1259</v>
      </c>
      <c r="C44" s="7" t="n">
        <f aca="false">(B44-$C$1)/$C$2</f>
        <v>-2.11426464155547</v>
      </c>
      <c r="D44" s="9" t="n">
        <f aca="false">IF(C44&lt;$D$3,1*$D$4,0)</f>
        <v>0.1</v>
      </c>
      <c r="E44" s="11" t="n">
        <f aca="false">IF(($D$3&lt;=C44)*AND(C44&lt;$H$3),(0.955*(-1.122-C44)+0.5)*$D$4,0)</f>
        <v>0</v>
      </c>
      <c r="F44" s="11" t="n">
        <f aca="false">D44+E44</f>
        <v>0.1</v>
      </c>
      <c r="H44" s="11" t="n">
        <f aca="false">IF(($H$3&lt;=C44)*AND(C44&lt;$I$3),(0.955*(C44-(-1.122))+0.5)*$I$4,0)</f>
        <v>0</v>
      </c>
      <c r="I44" s="11" t="n">
        <f aca="false">IF(($I$3&lt;=C44)*AND(C44&lt;$L$3),(1.672*(-0.299-C44)+0.5)*$I$4,0)</f>
        <v>0</v>
      </c>
      <c r="J44" s="9" t="n">
        <f aca="false">H44+I44</f>
        <v>0</v>
      </c>
      <c r="K44" s="0"/>
      <c r="L44" s="11" t="n">
        <f aca="false">IF(($L$3&lt;=C44)*AND(C44&lt;$M$3),(1.672*(C44-(-0.299))+0.5)*$M$4,0)</f>
        <v>0</v>
      </c>
      <c r="M44" s="11" t="n">
        <f aca="false">IF(($M$3&lt;=C44)*AND(C44&lt;$P$3),(1.672*(0.299-C44)+0.5)*$M$4,0)</f>
        <v>0</v>
      </c>
      <c r="N44" s="9" t="n">
        <f aca="false">L44+M44</f>
        <v>0</v>
      </c>
      <c r="O44" s="0"/>
      <c r="P44" s="11" t="n">
        <f aca="false">IF(($P$3&lt;=C44)*AND(C44&lt;$Q$3),(1.672*(C44-0.299)+0.5)*$Q$4,0)</f>
        <v>0</v>
      </c>
      <c r="Q44" s="11" t="n">
        <f aca="false">IF(($Q$3&lt;=C44)*AND(C44&lt;$T$3),(0.955*(1.122-C44)+0.5)*$Q$4,0)</f>
        <v>0</v>
      </c>
      <c r="R44" s="9" t="n">
        <f aca="false">P44+Q44</f>
        <v>0</v>
      </c>
      <c r="S44" s="0"/>
      <c r="T44" s="11" t="n">
        <f aca="false">IF(($T$3&lt;=C44)*AND(C44&lt;$U$3),(0.955*(C44-1.122)+0.5)*$U$4,0)</f>
        <v>0</v>
      </c>
      <c r="U44" s="11" t="n">
        <f aca="false">IF(($U$3&lt;=C44),1*$U$4,0)</f>
        <v>0</v>
      </c>
      <c r="V44" s="9" t="n">
        <f aca="false">T44+U44</f>
        <v>0</v>
      </c>
      <c r="W44" s="0"/>
      <c r="X44" s="37" t="n">
        <f aca="false">V44+R44+N44+J44+F44</f>
        <v>0.1</v>
      </c>
      <c r="Y44" s="17" t="n">
        <v>0.1</v>
      </c>
      <c r="Z44" s="38" t="n">
        <v>1450</v>
      </c>
      <c r="AA44" s="0"/>
      <c r="AB44" s="0"/>
      <c r="AC44" s="0"/>
      <c r="AD44" s="9" t="n">
        <v>0.60635736</v>
      </c>
      <c r="AE44" s="0"/>
      <c r="AF44" s="9" t="n">
        <f aca="false">(AA44+AB44+AC44+AD44+AE44)</f>
        <v>0.60635736</v>
      </c>
      <c r="AG44" s="0" t="n">
        <v>1.128</v>
      </c>
      <c r="AH44" s="9" t="n">
        <v>0.0815</v>
      </c>
      <c r="AI44" s="0"/>
      <c r="AJ44" s="0"/>
      <c r="AK44" s="9"/>
      <c r="AL44" s="0"/>
      <c r="AM44" s="9" t="n">
        <f aca="false">(AH44+AI44+AJ44+AK44+AL44)</f>
        <v>0.0815</v>
      </c>
      <c r="AN44" s="0" t="n">
        <v>0.1205</v>
      </c>
      <c r="AP44" s="9"/>
      <c r="AQ44" s="9"/>
      <c r="AR44" s="9"/>
      <c r="AS44" s="9" t="n">
        <v>0.9</v>
      </c>
      <c r="AT44" s="9" t="n">
        <f aca="false">(AO44+AP44+AQ44+AR44+AS44)</f>
        <v>0.9</v>
      </c>
      <c r="AV44" s="9"/>
      <c r="AW44" s="9"/>
      <c r="AX44" s="9"/>
      <c r="AY44" s="0"/>
      <c r="AZ44" s="9" t="str">
        <f aca="false">IF(AND(AU44&lt;=-0.03105,AU44&gt;-0.0675),13.72*(-0.03105-AU44)+0.5," ")</f>
        <v> </v>
      </c>
      <c r="BA44" s="9" t="n">
        <f aca="false">SUM(AV44,AW44,AX44,AY44,AZ44)</f>
        <v>0</v>
      </c>
    </row>
    <row r="45" customFormat="false" ht="15" hidden="false" customHeight="false" outlineLevel="0" collapsed="false">
      <c r="A45" s="0" t="n">
        <v>41</v>
      </c>
      <c r="B45" s="0" t="n">
        <v>0.7084</v>
      </c>
      <c r="C45" s="7" t="n">
        <f aca="false">(B45-$C$1)/$C$2</f>
        <v>0.106351175058067</v>
      </c>
      <c r="D45" s="9" t="n">
        <f aca="false">IF(C45&lt;$D$3,1*$D$4,0)</f>
        <v>0</v>
      </c>
      <c r="E45" s="11" t="n">
        <f aca="false">IF(($D$3&lt;=C45)*AND(C45&lt;$H$3),(0.955*(-1.122-C45)+0.5)*$D$4,0)</f>
        <v>0</v>
      </c>
      <c r="F45" s="11" t="n">
        <f aca="false">D45+E45</f>
        <v>0</v>
      </c>
      <c r="H45" s="11" t="n">
        <f aca="false">IF(($H$3&lt;=C45)*AND(C45&lt;$I$3),(0.955*(C45-(-1.122))+0.5)*$I$4,0)</f>
        <v>0</v>
      </c>
      <c r="I45" s="11" t="n">
        <f aca="false">IF(($I$3&lt;=C45)*AND(C45&lt;$L$3),(1.672*(-0.299-C45)+0.5)*$I$4,0)</f>
        <v>0</v>
      </c>
      <c r="J45" s="9" t="n">
        <f aca="false">H45+I45</f>
        <v>0</v>
      </c>
      <c r="K45" s="0"/>
      <c r="L45" s="11" t="n">
        <f aca="false">IF(($L$3&lt;=C45)*AND(C45&lt;$M$3),(1.672*(C45-(-0.299))+0.5)*$M$4,0)</f>
        <v>0</v>
      </c>
      <c r="M45" s="11" t="n">
        <f aca="false">IF(($M$3&lt;=C45)*AND(C45&lt;$P$3),(1.672*(0.299-C45)+0.5)*$M$4,0)</f>
        <v>0.411054417651456</v>
      </c>
      <c r="N45" s="9" t="n">
        <f aca="false">L45+M45</f>
        <v>0.411054417651456</v>
      </c>
      <c r="O45" s="39" t="n">
        <v>0.4127</v>
      </c>
      <c r="P45" s="11" t="n">
        <f aca="false">IF(($P$3&lt;=C45)*AND(C45&lt;$Q$3),(1.672*(C45-0.299)+0.5)*$Q$4,0)</f>
        <v>0</v>
      </c>
      <c r="Q45" s="11" t="n">
        <f aca="false">IF(($Q$3&lt;=C45)*AND(C45&lt;$T$3),(0.955*(1.122-C45)+0.5)*$Q$4,0)</f>
        <v>0</v>
      </c>
      <c r="R45" s="9" t="n">
        <f aca="false">P45+Q45</f>
        <v>0</v>
      </c>
      <c r="S45" s="0"/>
      <c r="T45" s="11" t="n">
        <f aca="false">IF(($T$3&lt;=C45)*AND(C45&lt;$U$3),(0.955*(C45-1.122)+0.5)*$U$4,0)</f>
        <v>0</v>
      </c>
      <c r="U45" s="11" t="n">
        <f aca="false">IF(($U$3&lt;=C45),1*$U$4,0)</f>
        <v>0</v>
      </c>
      <c r="V45" s="9" t="n">
        <f aca="false">T45+U45</f>
        <v>0</v>
      </c>
      <c r="W45" s="0"/>
      <c r="X45" s="37" t="n">
        <f aca="false">V45+R45+N45+J45+F45</f>
        <v>0.411054417651456</v>
      </c>
      <c r="Y45" s="17" t="n">
        <v>0.4127</v>
      </c>
      <c r="Z45" s="38" t="n">
        <v>727</v>
      </c>
      <c r="AA45" s="0"/>
      <c r="AB45" s="9" t="n">
        <v>0.2506997493</v>
      </c>
      <c r="AC45" s="0"/>
      <c r="AD45" s="0"/>
      <c r="AE45" s="0"/>
      <c r="AF45" s="9" t="n">
        <f aca="false">(AA45+AB45+AC45+AD45+AE45)</f>
        <v>0.2506997493</v>
      </c>
      <c r="AG45" s="0" t="n">
        <v>1.602</v>
      </c>
      <c r="AH45" s="0"/>
      <c r="AI45" s="9" t="n">
        <v>0.29517048</v>
      </c>
      <c r="AJ45" s="0"/>
      <c r="AK45" s="9"/>
      <c r="AL45" s="0"/>
      <c r="AM45" s="9" t="n">
        <f aca="false">(AH45+AI45+AJ45+AK45+AL45)</f>
        <v>0.29517048</v>
      </c>
      <c r="AN45" s="0" t="n">
        <v>0.0749</v>
      </c>
      <c r="AP45" s="9"/>
      <c r="AQ45" s="9"/>
      <c r="AR45" s="9"/>
      <c r="AS45" s="9" t="n">
        <v>0.865</v>
      </c>
      <c r="AT45" s="9" t="n">
        <f aca="false">(AO45+AP45+AQ45+AR45+AS45)</f>
        <v>0.865</v>
      </c>
      <c r="AU45" s="0" t="n">
        <v>-0.107</v>
      </c>
      <c r="AV45" s="9"/>
      <c r="AW45" s="9"/>
      <c r="AX45" s="9"/>
      <c r="AY45" s="0"/>
      <c r="AZ45" s="9" t="n">
        <v>0.9</v>
      </c>
      <c r="BA45" s="9" t="n">
        <f aca="false">SUM(AV45,AW45,AX45,AY45,AZ45)</f>
        <v>0.9</v>
      </c>
    </row>
    <row r="46" customFormat="false" ht="15" hidden="false" customHeight="false" outlineLevel="0" collapsed="false">
      <c r="A46" s="0" t="n">
        <v>42</v>
      </c>
      <c r="B46" s="0" t="n">
        <v>0.7079</v>
      </c>
      <c r="C46" s="7" t="n">
        <f aca="false">(B46-$C$1)/$C$2</f>
        <v>0.104445067060974</v>
      </c>
      <c r="D46" s="9" t="n">
        <f aca="false">IF(C46&lt;$D$3,1*$D$4,0)</f>
        <v>0</v>
      </c>
      <c r="E46" s="11" t="n">
        <f aca="false">IF(($D$3&lt;=C46)*AND(C46&lt;$H$3),(0.955*(-1.122-C46)+0.5)*$D$4,0)</f>
        <v>0</v>
      </c>
      <c r="F46" s="11" t="n">
        <f aca="false">D46+E46</f>
        <v>0</v>
      </c>
      <c r="H46" s="11" t="n">
        <f aca="false">IF(($H$3&lt;=C46)*AND(C46&lt;$I$3),(0.955*(C46-(-1.122))+0.5)*$I$4,0)</f>
        <v>0</v>
      </c>
      <c r="I46" s="11" t="n">
        <f aca="false">IF(($I$3&lt;=C46)*AND(C46&lt;$L$3),(1.672*(-0.299-C46)+0.5)*$I$4,0)</f>
        <v>0</v>
      </c>
      <c r="J46" s="9" t="n">
        <f aca="false">H46+I46</f>
        <v>0</v>
      </c>
      <c r="K46" s="0"/>
      <c r="L46" s="11" t="n">
        <f aca="false">IF(($L$3&lt;=C46)*AND(C46&lt;$M$3),(1.672*(C46-(-0.299))+0.5)*$M$4,0)</f>
        <v>0</v>
      </c>
      <c r="M46" s="11" t="n">
        <f aca="false">IF(($M$3&lt;=C46)*AND(C46&lt;$P$3),(1.672*(0.299-C46)+0.5)*$M$4,0)</f>
        <v>0.412647923937026</v>
      </c>
      <c r="N46" s="9" t="n">
        <f aca="false">L46+M46</f>
        <v>0.412647923937026</v>
      </c>
      <c r="O46" s="39" t="n">
        <v>0.4143</v>
      </c>
      <c r="P46" s="11" t="n">
        <f aca="false">IF(($P$3&lt;=C46)*AND(C46&lt;$Q$3),(1.672*(C46-0.299)+0.5)*$Q$4,0)</f>
        <v>0</v>
      </c>
      <c r="Q46" s="11" t="n">
        <f aca="false">IF(($Q$3&lt;=C46)*AND(C46&lt;$T$3),(0.955*(1.122-C46)+0.5)*$Q$4,0)</f>
        <v>0</v>
      </c>
      <c r="R46" s="9" t="n">
        <f aca="false">P46+Q46</f>
        <v>0</v>
      </c>
      <c r="S46" s="0"/>
      <c r="T46" s="11" t="n">
        <f aca="false">IF(($T$3&lt;=C46)*AND(C46&lt;$U$3),(0.955*(C46-1.122)+0.5)*$U$4,0)</f>
        <v>0</v>
      </c>
      <c r="U46" s="11" t="n">
        <f aca="false">IF(($U$3&lt;=C46),1*$U$4,0)</f>
        <v>0</v>
      </c>
      <c r="V46" s="9" t="n">
        <f aca="false">T46+U46</f>
        <v>0</v>
      </c>
      <c r="W46" s="0"/>
      <c r="X46" s="37" t="n">
        <f aca="false">V46+R46+N46+J46+F46</f>
        <v>0.412647923937026</v>
      </c>
      <c r="Y46" s="17" t="n">
        <v>0.4143</v>
      </c>
      <c r="Z46" s="38" t="n">
        <v>1247</v>
      </c>
      <c r="AA46" s="0"/>
      <c r="AB46" s="0"/>
      <c r="AC46" s="0"/>
      <c r="AD46" s="9" t="n">
        <v>0.49570164</v>
      </c>
      <c r="AE46" s="0"/>
      <c r="AF46" s="9" t="n">
        <f aca="false">(AA46+AB46+AC46+AD46+AE46)</f>
        <v>0.49570164</v>
      </c>
      <c r="AG46" s="0" t="n">
        <v>2.202</v>
      </c>
      <c r="AH46" s="0"/>
      <c r="AI46" s="0"/>
      <c r="AJ46" s="0"/>
      <c r="AK46" s="9" t="n">
        <v>0.52192</v>
      </c>
      <c r="AL46" s="0"/>
      <c r="AM46" s="9" t="n">
        <f aca="false">(AH46+AI46+AJ46+AK46+AL46)</f>
        <v>0.52192</v>
      </c>
      <c r="AN46" s="0" t="n">
        <v>0.2145</v>
      </c>
      <c r="AP46" s="9"/>
      <c r="AQ46" s="9"/>
      <c r="AR46" s="9"/>
      <c r="AS46" s="9" t="n">
        <v>0.9</v>
      </c>
      <c r="AT46" s="9" t="n">
        <f aca="false">(AO46+AP46+AQ46+AR46+AS46)</f>
        <v>0.9</v>
      </c>
      <c r="AU46" s="0" t="n">
        <v>0.035</v>
      </c>
      <c r="AV46" s="9"/>
      <c r="AW46" s="9"/>
      <c r="AX46" s="9" t="n">
        <v>0.3558</v>
      </c>
      <c r="AY46" s="0"/>
      <c r="AZ46" s="9" t="str">
        <f aca="false">IF(AND(AU46&lt;=-0.03105,AU46&gt;-0.0675),13.72*(-0.03105-AU46)+0.5," ")</f>
        <v> </v>
      </c>
      <c r="BA46" s="9" t="n">
        <f aca="false">SUM(AV46,AW46,AX46,AY46,AZ46)</f>
        <v>0.3558</v>
      </c>
    </row>
    <row r="47" customFormat="false" ht="15" hidden="false" customHeight="false" outlineLevel="0" collapsed="false">
      <c r="A47" s="0" t="n">
        <v>43</v>
      </c>
      <c r="B47" s="0" t="n">
        <v>0.7083</v>
      </c>
      <c r="C47" s="7" t="n">
        <f aca="false">(B47-$C$1)/$C$2</f>
        <v>0.105969953458648</v>
      </c>
      <c r="D47" s="9" t="n">
        <f aca="false">IF(C47&lt;$D$3,1*$D$4,0)</f>
        <v>0</v>
      </c>
      <c r="E47" s="11" t="n">
        <f aca="false">IF(($D$3&lt;=C47)*AND(C47&lt;$H$3),(0.955*(-1.122-C47)+0.5)*$D$4,0)</f>
        <v>0</v>
      </c>
      <c r="F47" s="11" t="n">
        <f aca="false">D47+E47</f>
        <v>0</v>
      </c>
      <c r="H47" s="11" t="n">
        <f aca="false">IF(($H$3&lt;=C47)*AND(C47&lt;$I$3),(0.955*(C47-(-1.122))+0.5)*$I$4,0)</f>
        <v>0</v>
      </c>
      <c r="I47" s="11" t="n">
        <f aca="false">IF(($I$3&lt;=C47)*AND(C47&lt;$L$3),(1.672*(-0.299-C47)+0.5)*$I$4,0)</f>
        <v>0</v>
      </c>
      <c r="J47" s="9" t="n">
        <f aca="false">H47+I47</f>
        <v>0</v>
      </c>
      <c r="K47" s="0"/>
      <c r="L47" s="11" t="n">
        <f aca="false">IF(($L$3&lt;=C47)*AND(C47&lt;$M$3),(1.672*(C47-(-0.299))+0.5)*$M$4,0)</f>
        <v>0</v>
      </c>
      <c r="M47" s="11" t="n">
        <f aca="false">IF(($M$3&lt;=C47)*AND(C47&lt;$P$3),(1.672*(0.299-C47)+0.5)*$M$4,0)</f>
        <v>0.41137311890857</v>
      </c>
      <c r="N47" s="9" t="n">
        <f aca="false">L47+M47</f>
        <v>0.41137311890857</v>
      </c>
      <c r="O47" s="39" t="n">
        <v>0.4131</v>
      </c>
      <c r="P47" s="11" t="n">
        <f aca="false">IF(($P$3&lt;=C47)*AND(C47&lt;$Q$3),(1.672*(C47-0.299)+0.5)*$Q$4,0)</f>
        <v>0</v>
      </c>
      <c r="Q47" s="11" t="n">
        <f aca="false">IF(($Q$3&lt;=C47)*AND(C47&lt;$T$3),(0.955*(1.122-C47)+0.5)*$Q$4,0)</f>
        <v>0</v>
      </c>
      <c r="R47" s="9" t="n">
        <f aca="false">P47+Q47</f>
        <v>0</v>
      </c>
      <c r="S47" s="0"/>
      <c r="T47" s="11" t="n">
        <f aca="false">IF(($T$3&lt;=C47)*AND(C47&lt;$U$3),(0.955*(C47-1.122)+0.5)*$U$4,0)</f>
        <v>0</v>
      </c>
      <c r="U47" s="11" t="n">
        <f aca="false">IF(($U$3&lt;=C47),1*$U$4,0)</f>
        <v>0</v>
      </c>
      <c r="V47" s="9" t="n">
        <f aca="false">T47+U47</f>
        <v>0</v>
      </c>
      <c r="W47" s="0"/>
      <c r="X47" s="37" t="n">
        <f aca="false">V47+R47+N47+J47+F47</f>
        <v>0.41137311890857</v>
      </c>
      <c r="Y47" s="17" t="n">
        <v>0.4131</v>
      </c>
      <c r="Z47" s="38" t="n">
        <v>992</v>
      </c>
      <c r="AA47" s="0"/>
      <c r="AB47" s="0"/>
      <c r="AC47" s="9" t="n">
        <v>0.4427</v>
      </c>
      <c r="AD47" s="0"/>
      <c r="AE47" s="0"/>
      <c r="AF47" s="9" t="n">
        <f aca="false">(AA47+AB47+AC47+AD47+AE47)</f>
        <v>0.4427</v>
      </c>
      <c r="AG47" s="0" t="n">
        <v>2.247</v>
      </c>
      <c r="AH47" s="0"/>
      <c r="AI47" s="0"/>
      <c r="AJ47" s="0"/>
      <c r="AK47" s="9" t="n">
        <v>0.61495392</v>
      </c>
      <c r="AL47" s="0"/>
      <c r="AM47" s="9" t="n">
        <f aca="false">(AH47+AI47+AJ47+AK47+AL47)</f>
        <v>0.61495392</v>
      </c>
      <c r="AN47" s="0" t="n">
        <v>0.0037</v>
      </c>
      <c r="AO47" s="0" t="n">
        <v>0.07529475</v>
      </c>
      <c r="AP47" s="9"/>
      <c r="AQ47" s="9"/>
      <c r="AR47" s="9"/>
      <c r="AS47" s="9"/>
      <c r="AT47" s="9" t="n">
        <f aca="false">(AO47+AP47+AQ47+AR47+AS47)</f>
        <v>0.07529475</v>
      </c>
      <c r="AU47" s="0" t="n">
        <v>0.047</v>
      </c>
      <c r="AV47" s="9"/>
      <c r="AW47" s="9"/>
      <c r="AX47" s="9" t="n">
        <v>0.5</v>
      </c>
      <c r="AY47" s="0"/>
      <c r="AZ47" s="9" t="str">
        <f aca="false">IF(AND(AU47&lt;=-0.03105,AU47&gt;-0.0675),13.72*(-0.03105-AU47)+0.5," ")</f>
        <v> </v>
      </c>
      <c r="BA47" s="9" t="n">
        <f aca="false">SUM(AV47,AW47,AX47,AY47,AZ47)</f>
        <v>0.5</v>
      </c>
    </row>
    <row r="48" customFormat="false" ht="15" hidden="false" customHeight="false" outlineLevel="0" collapsed="false">
      <c r="A48" s="0" t="n">
        <v>44</v>
      </c>
      <c r="B48" s="0" t="n">
        <v>0.8664</v>
      </c>
      <c r="C48" s="7" t="n">
        <f aca="false">(B48-$C$1)/$C$2</f>
        <v>0.708681302139506</v>
      </c>
      <c r="D48" s="9" t="n">
        <f aca="false">IF(C48&lt;$D$3,1*$D$4,0)</f>
        <v>0</v>
      </c>
      <c r="E48" s="11" t="n">
        <f aca="false">IF(($D$3&lt;=C48)*AND(C48&lt;$H$3),(0.955*(-1.122-C48)+0.5)*$D$4,0)</f>
        <v>0</v>
      </c>
      <c r="F48" s="11" t="n">
        <f aca="false">D48+E48</f>
        <v>0</v>
      </c>
      <c r="H48" s="11" t="n">
        <f aca="false">IF(($H$3&lt;=C48)*AND(C48&lt;$I$3),(0.955*(C48-(-1.122))+0.5)*$I$4,0)</f>
        <v>0</v>
      </c>
      <c r="I48" s="11" t="n">
        <f aca="false">IF(($I$3&lt;=C48)*AND(C48&lt;$L$3),(1.672*(-0.299-C48)+0.5)*$I$4,0)</f>
        <v>0</v>
      </c>
      <c r="J48" s="9" t="n">
        <f aca="false">H48+I48</f>
        <v>0</v>
      </c>
      <c r="K48" s="0"/>
      <c r="L48" s="11" t="n">
        <f aca="false">IF(($L$3&lt;=C48)*AND(C48&lt;$M$3),(1.672*(C48-(-0.299))+0.5)*$M$4,0)</f>
        <v>0</v>
      </c>
      <c r="M48" s="11" t="n">
        <f aca="false">IF(($M$3&lt;=C48)*AND(C48&lt;$P$3),(1.672*(0.299-C48)+0.5)*$M$4,0)</f>
        <v>0</v>
      </c>
      <c r="N48" s="9" t="n">
        <f aca="false">L48+M48</f>
        <v>0</v>
      </c>
      <c r="O48" s="0"/>
      <c r="P48" s="11" t="n">
        <f aca="false">IF(($P$3&lt;=C48)*AND(C48&lt;$Q$3),(1.672*(C48-0.299)+0.5)*$Q$4,0)</f>
        <v>0</v>
      </c>
      <c r="Q48" s="11" t="n">
        <f aca="false">IF(($Q$3&lt;=C48)*AND(C48&lt;$T$3),(0.955*(1.122-C48)+0.5)*$Q$4,0)</f>
        <v>0.62630354951974</v>
      </c>
      <c r="R48" s="9" t="n">
        <f aca="false">P48+Q48</f>
        <v>0.62630354951974</v>
      </c>
      <c r="S48" s="39" t="n">
        <v>0.624412488</v>
      </c>
      <c r="T48" s="11" t="n">
        <f aca="false">IF(($T$3&lt;=C48)*AND(C48&lt;$U$3),(0.955*(C48-1.122)+0.5)*$U$4,0)</f>
        <v>0</v>
      </c>
      <c r="U48" s="11" t="n">
        <f aca="false">IF(($U$3&lt;=C48),1*$U$4,0)</f>
        <v>0</v>
      </c>
      <c r="V48" s="9" t="n">
        <f aca="false">T48+U48</f>
        <v>0</v>
      </c>
      <c r="W48" s="0"/>
      <c r="X48" s="37" t="n">
        <f aca="false">V48+R48+N48+J48+F48</f>
        <v>0.62630354951974</v>
      </c>
      <c r="Y48" s="17" t="n">
        <v>0.624412488</v>
      </c>
      <c r="Z48" s="38" t="n">
        <v>776</v>
      </c>
      <c r="AA48" s="0"/>
      <c r="AB48" s="9" t="n">
        <v>0.2999997</v>
      </c>
      <c r="AC48" s="0"/>
      <c r="AD48" s="0"/>
      <c r="AE48" s="0"/>
      <c r="AF48" s="9" t="n">
        <f aca="false">(AA48+AB48+AC48+AD48+AE48)</f>
        <v>0.2999997</v>
      </c>
      <c r="AG48" s="0" t="n">
        <v>2.397</v>
      </c>
      <c r="AH48" s="0"/>
      <c r="AI48" s="0"/>
      <c r="AJ48" s="0"/>
      <c r="AK48" s="9" t="n">
        <v>0.57047172</v>
      </c>
      <c r="AL48" s="0"/>
      <c r="AM48" s="9" t="n">
        <f aca="false">(AH48+AI48+AJ48+AK48+AL48)</f>
        <v>0.57047172</v>
      </c>
      <c r="AN48" s="0" t="n">
        <v>0.1913</v>
      </c>
      <c r="AP48" s="9"/>
      <c r="AQ48" s="9"/>
      <c r="AR48" s="9"/>
      <c r="AS48" s="9" t="n">
        <v>0.9</v>
      </c>
      <c r="AT48" s="9" t="n">
        <f aca="false">(AO48+AP48+AQ48+AR48+AS48)</f>
        <v>0.9</v>
      </c>
      <c r="AU48" s="0" t="n">
        <v>0.102</v>
      </c>
      <c r="AV48" s="9"/>
      <c r="AW48" s="9" t="n">
        <v>0.245841</v>
      </c>
      <c r="AX48" s="9"/>
      <c r="AY48" s="0"/>
      <c r="AZ48" s="9" t="str">
        <f aca="false">IF(AND(AU48&lt;=-0.03105,AU48&gt;-0.0675),13.72*(-0.03105-AU48)+0.5," ")</f>
        <v> </v>
      </c>
      <c r="BA48" s="9" t="n">
        <f aca="false">SUM(AV48,AW48,AX48,AY48,AZ48)</f>
        <v>0.245841</v>
      </c>
    </row>
    <row r="49" customFormat="false" ht="15" hidden="false" customHeight="false" outlineLevel="0" collapsed="false">
      <c r="A49" s="0" t="n">
        <v>45</v>
      </c>
      <c r="B49" s="0" t="n">
        <v>0.6658</v>
      </c>
      <c r="C49" s="7" t="n">
        <f aca="false">(B49-$C$1)/$C$2</f>
        <v>-0.0560492262942709</v>
      </c>
      <c r="D49" s="9" t="n">
        <f aca="false">IF(C49&lt;$D$3,1*$D$4,0)</f>
        <v>0</v>
      </c>
      <c r="E49" s="11" t="n">
        <f aca="false">IF(($D$3&lt;=C49)*AND(C49&lt;$H$3),(0.955*(-1.122-C49)+0.5)*$D$4,0)</f>
        <v>0</v>
      </c>
      <c r="F49" s="11" t="n">
        <f aca="false">D49+E49</f>
        <v>0</v>
      </c>
      <c r="H49" s="11" t="n">
        <f aca="false">IF(($H$3&lt;=C49)*AND(C49&lt;$I$3),(0.955*(C49-(-1.122))+0.5)*$I$4,0)</f>
        <v>0</v>
      </c>
      <c r="I49" s="11" t="n">
        <f aca="false">IF(($I$3&lt;=C49)*AND(C49&lt;$L$3),(1.672*(-0.299-C49)+0.5)*$I$4,0)</f>
        <v>0</v>
      </c>
      <c r="J49" s="9" t="n">
        <f aca="false">H49+I49</f>
        <v>0</v>
      </c>
      <c r="K49" s="0"/>
      <c r="L49" s="11" t="n">
        <f aca="false">IF(($L$3&lt;=C49)*AND(C49&lt;$M$3),(1.672*(C49-(-0.299))+0.5)*$M$4,0)</f>
        <v>0.45310684681799</v>
      </c>
      <c r="M49" s="11" t="n">
        <f aca="false">IF(($M$3&lt;=C49)*AND(C49&lt;$P$3),(1.672*(0.299-C49)+0.5)*$M$4,0)</f>
        <v>0</v>
      </c>
      <c r="N49" s="9" t="n">
        <f aca="false">L49+M49</f>
        <v>0.45310684681799</v>
      </c>
      <c r="O49" s="39" t="n">
        <v>0.452</v>
      </c>
      <c r="P49" s="11" t="n">
        <f aca="false">IF(($P$3&lt;=C49)*AND(C49&lt;$Q$3),(1.672*(C49-0.299)+0.5)*$Q$4,0)</f>
        <v>0</v>
      </c>
      <c r="Q49" s="11" t="n">
        <f aca="false">IF(($Q$3&lt;=C49)*AND(C49&lt;$T$3),(0.955*(1.122-C49)+0.5)*$Q$4,0)</f>
        <v>0</v>
      </c>
      <c r="R49" s="9" t="n">
        <f aca="false">P49+Q49</f>
        <v>0</v>
      </c>
      <c r="S49" s="0"/>
      <c r="T49" s="11" t="n">
        <f aca="false">IF(($T$3&lt;=C49)*AND(C49&lt;$U$3),(0.955*(C49-1.122)+0.5)*$U$4,0)</f>
        <v>0</v>
      </c>
      <c r="U49" s="11" t="n">
        <f aca="false">IF(($U$3&lt;=C49),1*$U$4,0)</f>
        <v>0</v>
      </c>
      <c r="V49" s="9" t="n">
        <f aca="false">T49+U49</f>
        <v>0</v>
      </c>
      <c r="W49" s="0"/>
      <c r="X49" s="37" t="n">
        <f aca="false">V49+R49+N49+J49+F49</f>
        <v>0.45310684681799</v>
      </c>
      <c r="Y49" s="17" t="n">
        <v>0.452</v>
      </c>
      <c r="Z49" s="38" t="n">
        <v>1405</v>
      </c>
      <c r="AA49" s="0"/>
      <c r="AB49" s="0"/>
      <c r="AC49" s="0"/>
      <c r="AD49" s="9" t="n">
        <v>0.64454208</v>
      </c>
      <c r="AE49" s="0"/>
      <c r="AF49" s="9" t="n">
        <f aca="false">(AA49+AB49+AC49+AD49+AE49)</f>
        <v>0.64454208</v>
      </c>
      <c r="AG49" s="0" t="n">
        <v>1.555</v>
      </c>
      <c r="AH49" s="0"/>
      <c r="AI49" s="9" t="n">
        <v>0.27137286</v>
      </c>
      <c r="AJ49" s="0"/>
      <c r="AK49" s="9"/>
      <c r="AL49" s="0"/>
      <c r="AM49" s="9" t="n">
        <f aca="false">(AH49+AI49+AJ49+AK49+AL49)</f>
        <v>0.27137286</v>
      </c>
      <c r="AP49" s="9"/>
      <c r="AQ49" s="9"/>
      <c r="AR49" s="9"/>
      <c r="AS49" s="9"/>
      <c r="AT49" s="9"/>
      <c r="AU49" s="0" t="n">
        <v>0.008</v>
      </c>
      <c r="AV49" s="9"/>
      <c r="AW49" s="9"/>
      <c r="AX49" s="9"/>
      <c r="AY49" s="9" t="n">
        <v>0.6562696</v>
      </c>
      <c r="AZ49" s="9" t="str">
        <f aca="false">IF(AND(AU49&lt;=-0.03105,AU49&gt;-0.0675),13.72*(-0.03105-AU49)+0.5," ")</f>
        <v> </v>
      </c>
      <c r="BA49" s="9" t="n">
        <f aca="false">SUM(AV49,AW49,AX49,AY49,AZ49)</f>
        <v>0.6562696</v>
      </c>
    </row>
    <row r="50" customFormat="false" ht="15" hidden="false" customHeight="false" outlineLevel="0" collapsed="false">
      <c r="A50" s="0" t="n">
        <v>46</v>
      </c>
      <c r="B50" s="0" t="n">
        <v>0.7786</v>
      </c>
      <c r="C50" s="7" t="n">
        <f aca="false">(B50-$C$1)/$C$2</f>
        <v>0.373968737849946</v>
      </c>
      <c r="D50" s="9" t="n">
        <f aca="false">IF(C50&lt;$D$3,1*$D$4,0)</f>
        <v>0</v>
      </c>
      <c r="E50" s="11" t="n">
        <f aca="false">IF(($D$3&lt;=C50)*AND(C50&lt;$H$3),(0.955*(-1.122-C50)+0.5)*$D$4,0)</f>
        <v>0</v>
      </c>
      <c r="F50" s="11" t="n">
        <f aca="false">D50+E50</f>
        <v>0</v>
      </c>
      <c r="H50" s="11" t="n">
        <f aca="false">IF(($H$3&lt;=C50)*AND(C50&lt;$I$3),(0.955*(C50-(-1.122))+0.5)*$I$4,0)</f>
        <v>0</v>
      </c>
      <c r="I50" s="11" t="n">
        <f aca="false">IF(($I$3&lt;=C50)*AND(C50&lt;$L$3),(1.672*(-0.299-C50)+0.5)*$I$4,0)</f>
        <v>0</v>
      </c>
      <c r="J50" s="9" t="n">
        <f aca="false">H50+I50</f>
        <v>0</v>
      </c>
      <c r="K50" s="0"/>
      <c r="L50" s="11" t="n">
        <f aca="false">IF(($L$3&lt;=C50)*AND(C50&lt;$M$3),(1.672*(C50-(-0.299))+0.5)*$M$4,0)</f>
        <v>0</v>
      </c>
      <c r="M50" s="11" t="n">
        <f aca="false">IF(($M$3&lt;=C50)*AND(C50&lt;$P$3),(1.672*(0.299-C50)+0.5)*$M$4,0)</f>
        <v>0</v>
      </c>
      <c r="N50" s="9" t="n">
        <f aca="false">L50+M50</f>
        <v>0</v>
      </c>
      <c r="O50" s="0"/>
      <c r="P50" s="11" t="n">
        <f aca="false">IF(($P$3&lt;=C50)*AND(C50&lt;$Q$3),(1.672*(C50-0.299)+0.5)*$Q$4,0)</f>
        <v>0.437743410779577</v>
      </c>
      <c r="Q50" s="11" t="n">
        <f aca="false">IF(($Q$3&lt;=C50)*AND(C50&lt;$T$3),(0.955*(1.122-C50)+0.5)*$Q$4,0)</f>
        <v>0</v>
      </c>
      <c r="R50" s="9" t="n">
        <f aca="false">P50+Q50</f>
        <v>0.437743410779577</v>
      </c>
      <c r="S50" s="39" t="n">
        <v>0.435108702</v>
      </c>
      <c r="T50" s="11" t="n">
        <f aca="false">IF(($T$3&lt;=C50)*AND(C50&lt;$U$3),(0.955*(C50-1.122)+0.5)*$U$4,0)</f>
        <v>0</v>
      </c>
      <c r="U50" s="11" t="n">
        <f aca="false">IF(($U$3&lt;=C50),1*$U$4,0)</f>
        <v>0</v>
      </c>
      <c r="V50" s="9" t="n">
        <f aca="false">T50+U50</f>
        <v>0</v>
      </c>
      <c r="W50" s="0"/>
      <c r="X50" s="37" t="n">
        <f aca="false">V50+R50+N50+J50+F50</f>
        <v>0.437743410779577</v>
      </c>
      <c r="Y50" s="17" t="n">
        <v>0.435108702</v>
      </c>
      <c r="Z50" s="38" t="n">
        <v>1411</v>
      </c>
      <c r="AA50" s="0"/>
      <c r="AB50" s="0"/>
      <c r="AC50" s="0"/>
      <c r="AD50" s="9" t="n">
        <v>0.63944412</v>
      </c>
      <c r="AE50" s="0"/>
      <c r="AF50" s="9" t="n">
        <f aca="false">(AA50+AB50+AC50+AD50+AE50)</f>
        <v>0.63944412</v>
      </c>
      <c r="AG50" s="0" t="n">
        <v>2.532</v>
      </c>
      <c r="AH50" s="0"/>
      <c r="AI50" s="0"/>
      <c r="AJ50" s="0"/>
      <c r="AK50" s="9" t="n">
        <v>0.41123544</v>
      </c>
      <c r="AL50" s="0"/>
      <c r="AM50" s="9" t="n">
        <f aca="false">(AH50+AI50+AJ50+AK50+AL50)</f>
        <v>0.41123544</v>
      </c>
      <c r="AN50" s="0" t="n">
        <v>0.007</v>
      </c>
      <c r="AP50" s="9" t="n">
        <v>0.190570941</v>
      </c>
      <c r="AQ50" s="9"/>
      <c r="AR50" s="9"/>
      <c r="AS50" s="9"/>
      <c r="AT50" s="9" t="n">
        <f aca="false">(AO50+AP50+AQ50+AR50+AS50)</f>
        <v>0.190570941</v>
      </c>
      <c r="AU50" s="0" t="n">
        <v>0.049</v>
      </c>
      <c r="AV50" s="9"/>
      <c r="AW50" s="9"/>
      <c r="AX50" s="9" t="n">
        <v>0.476195</v>
      </c>
      <c r="AY50" s="0"/>
      <c r="AZ50" s="9" t="str">
        <f aca="false">IF(AND(AU50&lt;=-0.03105,AU50&gt;-0.0675),13.72*(-0.03105-AU50)+0.5," ")</f>
        <v> </v>
      </c>
      <c r="BA50" s="9" t="n">
        <f aca="false">SUM(AV50,AW50,AX50,AY50,AZ50)</f>
        <v>0.476195</v>
      </c>
    </row>
    <row r="51" customFormat="false" ht="15" hidden="false" customHeight="false" outlineLevel="0" collapsed="false">
      <c r="A51" s="0" t="n">
        <v>47</v>
      </c>
      <c r="B51" s="0" t="n">
        <v>0.6431</v>
      </c>
      <c r="C51" s="7" t="n">
        <f aca="false">(B51-$C$1)/$C$2</f>
        <v>-0.142586529362301</v>
      </c>
      <c r="D51" s="9" t="n">
        <f aca="false">IF(C51&lt;$D$3,1*$D$4,0)</f>
        <v>0</v>
      </c>
      <c r="E51" s="11" t="n">
        <f aca="false">IF(($D$3&lt;=C51)*AND(C51&lt;$H$3),(0.955*(-1.122-C51)+0.5)*$D$4,0)</f>
        <v>0</v>
      </c>
      <c r="F51" s="11" t="n">
        <f aca="false">D51+E51</f>
        <v>0</v>
      </c>
      <c r="H51" s="11" t="n">
        <f aca="false">IF(($H$3&lt;=C51)*AND(C51&lt;$I$3),(0.955*(C51-(-1.122))+0.5)*$I$4,0)</f>
        <v>0</v>
      </c>
      <c r="I51" s="11" t="n">
        <f aca="false">IF(($I$3&lt;=C51)*AND(C51&lt;$L$3),(1.672*(-0.299-C51)+0.5)*$I$4,0)</f>
        <v>0</v>
      </c>
      <c r="J51" s="9" t="n">
        <f aca="false">H51+I51</f>
        <v>0</v>
      </c>
      <c r="K51" s="0"/>
      <c r="L51" s="11" t="n">
        <f aca="false">IF(($L$3&lt;=C51)*AND(C51&lt;$M$3),(1.672*(C51-(-0.299))+0.5)*$M$4,0)</f>
        <v>0.380761661453116</v>
      </c>
      <c r="M51" s="11" t="n">
        <f aca="false">IF(($M$3&lt;=C51)*AND(C51&lt;$P$3),(1.672*(0.299-C51)+0.5)*$M$4,0)</f>
        <v>0</v>
      </c>
      <c r="N51" s="9" t="n">
        <f aca="false">L51+M51</f>
        <v>0.380761661453116</v>
      </c>
      <c r="O51" s="39" t="n">
        <v>0.3801</v>
      </c>
      <c r="P51" s="11" t="n">
        <f aca="false">IF(($P$3&lt;=C51)*AND(C51&lt;$Q$3),(1.672*(C51-0.299)+0.5)*$Q$4,0)</f>
        <v>0</v>
      </c>
      <c r="Q51" s="11" t="n">
        <f aca="false">IF(($Q$3&lt;=C51)*AND(C51&lt;$T$3),(0.955*(1.122-C51)+0.5)*$Q$4,0)</f>
        <v>0</v>
      </c>
      <c r="R51" s="9" t="n">
        <f aca="false">P51+Q51</f>
        <v>0</v>
      </c>
      <c r="S51" s="0"/>
      <c r="T51" s="11" t="n">
        <f aca="false">IF(($T$3&lt;=C51)*AND(C51&lt;$U$3),(0.955*(C51-1.122)+0.5)*$U$4,0)</f>
        <v>0</v>
      </c>
      <c r="U51" s="11" t="n">
        <f aca="false">IF(($U$3&lt;=C51),1*$U$4,0)</f>
        <v>0</v>
      </c>
      <c r="V51" s="9" t="n">
        <f aca="false">T51+U51</f>
        <v>0</v>
      </c>
      <c r="W51" s="0"/>
      <c r="X51" s="37" t="n">
        <f aca="false">V51+R51+N51+J51+F51</f>
        <v>0.380761661453116</v>
      </c>
      <c r="Y51" s="17" t="n">
        <v>0.3801</v>
      </c>
      <c r="Z51" s="38" t="n">
        <v>596</v>
      </c>
      <c r="AA51" s="9" t="n">
        <v>0.061</v>
      </c>
      <c r="AB51" s="0"/>
      <c r="AC51" s="0"/>
      <c r="AD51" s="0"/>
      <c r="AE51" s="0"/>
      <c r="AF51" s="9" t="n">
        <f aca="false">(AA51+AB51+AC51+AD51+AE51)</f>
        <v>0.061</v>
      </c>
      <c r="AG51" s="0" t="n">
        <v>1.662</v>
      </c>
      <c r="AH51" s="0"/>
      <c r="AI51" s="9" t="n">
        <v>0.25557444</v>
      </c>
      <c r="AJ51" s="0"/>
      <c r="AK51" s="9"/>
      <c r="AL51" s="0"/>
      <c r="AM51" s="9" t="n">
        <f aca="false">(AH51+AI51+AJ51+AK51+AL51)</f>
        <v>0.25557444</v>
      </c>
      <c r="AN51" s="0" t="n">
        <v>0.0187</v>
      </c>
      <c r="AP51" s="9"/>
      <c r="AQ51" s="9" t="n">
        <v>0.3707</v>
      </c>
      <c r="AR51" s="9"/>
      <c r="AS51" s="9"/>
      <c r="AT51" s="9" t="n">
        <f aca="false">(AO51+AP51+AQ51+AR51+AS51)</f>
        <v>0.3707</v>
      </c>
      <c r="AU51" s="0" t="n">
        <v>-0.003</v>
      </c>
      <c r="AV51" s="9"/>
      <c r="AW51" s="9"/>
      <c r="AX51" s="9"/>
      <c r="AY51" s="9" t="n">
        <v>0.61936</v>
      </c>
      <c r="AZ51" s="9" t="str">
        <f aca="false">IF(AND(AU51&lt;=-0.03105,AU51&gt;-0.0675),13.72*(-0.03105-AU51)+0.5," ")</f>
        <v> </v>
      </c>
      <c r="BA51" s="9" t="n">
        <f aca="false">SUM(AV51,AW51,AX51,AY51,AZ51)</f>
        <v>0.61936</v>
      </c>
    </row>
    <row r="52" customFormat="false" ht="15" hidden="false" customHeight="false" outlineLevel="0" collapsed="false">
      <c r="A52" s="0" t="n">
        <v>48</v>
      </c>
      <c r="B52" s="0" t="n">
        <v>0.7642</v>
      </c>
      <c r="C52" s="7" t="n">
        <f aca="false">(B52-$C$1)/$C$2</f>
        <v>0.319072827533664</v>
      </c>
      <c r="D52" s="9" t="n">
        <f aca="false">IF(C52&lt;$D$3,1*$D$4,0)</f>
        <v>0</v>
      </c>
      <c r="E52" s="11" t="n">
        <f aca="false">IF(($D$3&lt;=C52)*AND(C52&lt;$H$3),(0.955*(-1.122-C52)+0.5)*$D$4,0)</f>
        <v>0</v>
      </c>
      <c r="F52" s="11" t="n">
        <f aca="false">D52+E52</f>
        <v>0</v>
      </c>
      <c r="H52" s="11" t="n">
        <f aca="false">IF(($H$3&lt;=C52)*AND(C52&lt;$I$3),(0.955*(C52-(-1.122))+0.5)*$I$4,0)</f>
        <v>0</v>
      </c>
      <c r="I52" s="11" t="n">
        <f aca="false">IF(($I$3&lt;=C52)*AND(C52&lt;$L$3),(1.672*(-0.299-C52)+0.5)*$I$4,0)</f>
        <v>0</v>
      </c>
      <c r="J52" s="9" t="n">
        <f aca="false">H52+I52</f>
        <v>0</v>
      </c>
      <c r="K52" s="0"/>
      <c r="L52" s="11" t="n">
        <f aca="false">IF(($L$3&lt;=C52)*AND(C52&lt;$M$3),(1.672*(C52-(-0.299))+0.5)*$M$4,0)</f>
        <v>0</v>
      </c>
      <c r="M52" s="11" t="n">
        <f aca="false">IF(($M$3&lt;=C52)*AND(C52&lt;$P$3),(1.672*(0.299-C52)+0.5)*$M$4,0)</f>
        <v>0</v>
      </c>
      <c r="N52" s="9" t="n">
        <f aca="false">L52+M52</f>
        <v>0</v>
      </c>
      <c r="O52" s="0"/>
      <c r="P52" s="11" t="n">
        <f aca="false">IF(($P$3&lt;=C52)*AND(C52&lt;$Q$3),(1.672*(C52-0.299)+0.5)*$Q$4,0)</f>
        <v>0.3734932373454</v>
      </c>
      <c r="Q52" s="11" t="n">
        <f aca="false">IF(($Q$3&lt;=C52)*AND(C52&lt;$T$3),(0.955*(1.122-C52)+0.5)*$Q$4,0)</f>
        <v>0</v>
      </c>
      <c r="R52" s="9" t="n">
        <f aca="false">P52+Q52</f>
        <v>0.3734932373454</v>
      </c>
      <c r="S52" s="39" t="n">
        <v>0.370907418</v>
      </c>
      <c r="T52" s="11" t="n">
        <f aca="false">IF(($T$3&lt;=C52)*AND(C52&lt;$U$3),(0.955*(C52-1.122)+0.5)*$U$4,0)</f>
        <v>0</v>
      </c>
      <c r="U52" s="11" t="n">
        <f aca="false">IF(($U$3&lt;=C52),1*$U$4,0)</f>
        <v>0</v>
      </c>
      <c r="V52" s="9" t="n">
        <f aca="false">T52+U52</f>
        <v>0</v>
      </c>
      <c r="W52" s="0"/>
      <c r="X52" s="37" t="n">
        <f aca="false">V52+R52+N52+J52+F52</f>
        <v>0.3734932373454</v>
      </c>
      <c r="Y52" s="17" t="n">
        <v>0.370907418</v>
      </c>
      <c r="Z52" s="38" t="n">
        <v>1304</v>
      </c>
      <c r="AA52" s="0"/>
      <c r="AB52" s="0"/>
      <c r="AC52" s="0"/>
      <c r="AD52" s="9" t="n">
        <v>0.61965204</v>
      </c>
      <c r="AE52" s="0"/>
      <c r="AF52" s="9" t="n">
        <f aca="false">(AA52+AB52+AC52+AD52+AE52)</f>
        <v>0.61965204</v>
      </c>
      <c r="AG52" s="0" t="n">
        <v>2.224</v>
      </c>
      <c r="AH52" s="0"/>
      <c r="AI52" s="0"/>
      <c r="AJ52" s="0"/>
      <c r="AK52" s="9" t="n">
        <v>0.567273</v>
      </c>
      <c r="AL52" s="0"/>
      <c r="AM52" s="9" t="n">
        <f aca="false">(AH52+AI52+AJ52+AK52+AL52)</f>
        <v>0.567273</v>
      </c>
      <c r="AN52" s="0" t="n">
        <v>0.0403</v>
      </c>
      <c r="AP52" s="9"/>
      <c r="AQ52" s="9"/>
      <c r="AR52" s="9" t="n">
        <v>0.55881</v>
      </c>
      <c r="AS52" s="9"/>
      <c r="AT52" s="9" t="n">
        <f aca="false">(AO52+AP52+AQ52+AR52+AS52)</f>
        <v>0.55881</v>
      </c>
      <c r="AU52" s="0" t="n">
        <v>0.054</v>
      </c>
      <c r="AV52" s="9"/>
      <c r="AW52" s="9"/>
      <c r="AX52" s="9" t="n">
        <v>0.41667</v>
      </c>
      <c r="AY52" s="0"/>
      <c r="AZ52" s="9" t="str">
        <f aca="false">IF(AND(AU52&lt;=-0.03105,AU52&gt;-0.0675),13.72*(-0.03105-AU52)+0.5," ")</f>
        <v> </v>
      </c>
      <c r="BA52" s="9" t="n">
        <f aca="false">SUM(AV52,AW52,AX52,AY52,AZ52)</f>
        <v>0.41667</v>
      </c>
    </row>
    <row r="53" customFormat="false" ht="15" hidden="false" customHeight="false" outlineLevel="0" collapsed="false">
      <c r="A53" s="0" t="n">
        <v>49</v>
      </c>
      <c r="B53" s="0" t="n">
        <v>0.6972</v>
      </c>
      <c r="C53" s="7" t="n">
        <f aca="false">(B53-$C$1)/$C$2</f>
        <v>0.0636543559231797</v>
      </c>
      <c r="D53" s="9" t="n">
        <f aca="false">IF(C53&lt;$D$3,1*$D$4,0)</f>
        <v>0</v>
      </c>
      <c r="E53" s="11" t="n">
        <f aca="false">IF(($D$3&lt;=C53)*AND(C53&lt;$H$3),(0.955*(-1.122-C53)+0.5)*$D$4,0)</f>
        <v>0</v>
      </c>
      <c r="F53" s="11" t="n">
        <f aca="false">D53+E53</f>
        <v>0</v>
      </c>
      <c r="H53" s="11" t="n">
        <f aca="false">IF(($H$3&lt;=C53)*AND(C53&lt;$I$3),(0.955*(C53-(-1.122))+0.5)*$I$4,0)</f>
        <v>0</v>
      </c>
      <c r="I53" s="11" t="n">
        <f aca="false">IF(($I$3&lt;=C53)*AND(C53&lt;$L$3),(1.672*(-0.299-C53)+0.5)*$I$4,0)</f>
        <v>0</v>
      </c>
      <c r="J53" s="9" t="n">
        <f aca="false">H53+I53</f>
        <v>0</v>
      </c>
      <c r="K53" s="0"/>
      <c r="L53" s="11" t="n">
        <f aca="false">IF(($L$3&lt;=C53)*AND(C53&lt;$M$3),(1.672*(C53-(-0.299))+0.5)*$M$4,0)</f>
        <v>0</v>
      </c>
      <c r="M53" s="11" t="n">
        <f aca="false">IF(($M$3&lt;=C53)*AND(C53&lt;$P$3),(1.672*(0.299-C53)+0.5)*$M$4,0)</f>
        <v>0.446748958448222</v>
      </c>
      <c r="N53" s="9" t="n">
        <f aca="false">L53+M53</f>
        <v>0.446748958448222</v>
      </c>
      <c r="O53" s="39" t="n">
        <v>0.4484</v>
      </c>
      <c r="P53" s="11" t="n">
        <f aca="false">IF(($P$3&lt;=C53)*AND(C53&lt;$Q$3),(1.672*(C53-0.299)+0.5)*$Q$4,0)</f>
        <v>0</v>
      </c>
      <c r="Q53" s="11" t="n">
        <f aca="false">IF(($Q$3&lt;=C53)*AND(C53&lt;$T$3),(0.955*(1.122-C53)+0.5)*$Q$4,0)</f>
        <v>0</v>
      </c>
      <c r="R53" s="9" t="n">
        <f aca="false">P53+Q53</f>
        <v>0</v>
      </c>
      <c r="S53" s="0"/>
      <c r="T53" s="11" t="n">
        <f aca="false">IF(($T$3&lt;=C53)*AND(C53&lt;$U$3),(0.955*(C53-1.122)+0.5)*$U$4,0)</f>
        <v>0</v>
      </c>
      <c r="U53" s="11" t="n">
        <f aca="false">IF(($U$3&lt;=C53),1*$U$4,0)</f>
        <v>0</v>
      </c>
      <c r="V53" s="9" t="n">
        <f aca="false">T53+U53</f>
        <v>0</v>
      </c>
      <c r="W53" s="0"/>
      <c r="X53" s="37" t="n">
        <f aca="false">V53+R53+N53+J53+F53</f>
        <v>0.446748958448222</v>
      </c>
      <c r="Y53" s="17" t="n">
        <v>0.4484</v>
      </c>
      <c r="Z53" s="38" t="n">
        <v>702</v>
      </c>
      <c r="AA53" s="0"/>
      <c r="AB53" s="9" t="n">
        <v>0.2252997747</v>
      </c>
      <c r="AC53" s="0"/>
      <c r="AD53" s="0"/>
      <c r="AE53" s="0"/>
      <c r="AF53" s="9" t="n">
        <f aca="false">(AA53+AB53+AC53+AD53+AE53)</f>
        <v>0.2252997747</v>
      </c>
      <c r="AG53" s="0" t="n">
        <v>1.606</v>
      </c>
      <c r="AH53" s="0"/>
      <c r="AI53" s="9" t="n">
        <v>0.29717028</v>
      </c>
      <c r="AJ53" s="0"/>
      <c r="AK53" s="9"/>
      <c r="AL53" s="0"/>
      <c r="AM53" s="9" t="n">
        <f aca="false">(AH53+AI53+AJ53+AK53+AL53)</f>
        <v>0.29717028</v>
      </c>
      <c r="AN53" s="0" t="n">
        <v>0.0146</v>
      </c>
      <c r="AP53" s="9" t="n">
        <v>0.18360353781</v>
      </c>
      <c r="AQ53" s="9"/>
      <c r="AR53" s="9"/>
      <c r="AS53" s="9"/>
      <c r="AT53" s="9" t="n">
        <f aca="false">(AO53+AP53+AQ53+AR53+AS53)</f>
        <v>0.18360353781</v>
      </c>
      <c r="AU53" s="0" t="n">
        <v>0.031</v>
      </c>
      <c r="AV53" s="9"/>
      <c r="AW53" s="9"/>
      <c r="AX53" s="9" t="n">
        <v>0.3077</v>
      </c>
      <c r="AY53" s="0"/>
      <c r="AZ53" s="9" t="str">
        <f aca="false">IF(AND(AU53&lt;=-0.03105,AU53&gt;-0.0675),13.72*(-0.03105-AU53)+0.5," ")</f>
        <v> </v>
      </c>
      <c r="BA53" s="9" t="n">
        <f aca="false">SUM(AV53,AW53,AX53,AY53,AZ53)</f>
        <v>0.3077</v>
      </c>
    </row>
    <row r="54" customFormat="false" ht="15" hidden="false" customHeight="false" outlineLevel="0" collapsed="false">
      <c r="A54" s="0" t="n">
        <v>50</v>
      </c>
      <c r="B54" s="0" t="n">
        <v>1.126</v>
      </c>
      <c r="C54" s="7" t="n">
        <f aca="false">(B54-$C$1)/$C$2</f>
        <v>1.69833257423028</v>
      </c>
      <c r="D54" s="9" t="n">
        <f aca="false">IF(C54&lt;$D$3,1*$D$4,0)</f>
        <v>0</v>
      </c>
      <c r="E54" s="11" t="n">
        <f aca="false">IF(($D$3&lt;=C54)*AND(C54&lt;$H$3),(0.955*(-1.122-C54)+0.5)*$D$4,0)</f>
        <v>0</v>
      </c>
      <c r="F54" s="11" t="n">
        <f aca="false">D54+E54</f>
        <v>0</v>
      </c>
      <c r="H54" s="11" t="n">
        <f aca="false">IF(($H$3&lt;=C54)*AND(C54&lt;$I$3),(0.955*(C54-(-1.122))+0.5)*$I$4,0)</f>
        <v>0</v>
      </c>
      <c r="I54" s="11" t="n">
        <f aca="false">IF(($I$3&lt;=C54)*AND(C54&lt;$L$3),(1.672*(-0.299-C54)+0.5)*$I$4,0)</f>
        <v>0</v>
      </c>
      <c r="J54" s="9" t="n">
        <f aca="false">H54+I54</f>
        <v>0</v>
      </c>
      <c r="K54" s="0"/>
      <c r="L54" s="11" t="n">
        <f aca="false">IF(($L$3&lt;=C54)*AND(C54&lt;$M$3),(1.672*(C54-(-0.299))+0.5)*$M$4,0)</f>
        <v>0</v>
      </c>
      <c r="M54" s="11" t="n">
        <f aca="false">IF(($M$3&lt;=C54)*AND(C54&lt;$P$3),(1.672*(0.299-C54)+0.5)*$M$4,0)</f>
        <v>0</v>
      </c>
      <c r="N54" s="9" t="n">
        <f aca="false">L54+M54</f>
        <v>0</v>
      </c>
      <c r="O54" s="0"/>
      <c r="P54" s="11" t="n">
        <f aca="false">IF(($P$3&lt;=C54)*AND(C54&lt;$Q$3),(1.672*(C54-0.299)+0.5)*$Q$4,0)</f>
        <v>0</v>
      </c>
      <c r="Q54" s="11" t="n">
        <f aca="false">IF(($Q$3&lt;=C54)*AND(C54&lt;$T$3),(0.955*(1.122-C54)+0.5)*$Q$4,0)</f>
        <v>0</v>
      </c>
      <c r="R54" s="9" t="n">
        <f aca="false">P54+Q54</f>
        <v>0</v>
      </c>
      <c r="S54" s="0"/>
      <c r="T54" s="11" t="n">
        <f aca="false">IF(($T$3&lt;=C54)*AND(C54&lt;$U$3),(0.955*(C54-1.122)+0.5)*$U$4,0)</f>
        <v>0</v>
      </c>
      <c r="U54" s="11" t="n">
        <f aca="false">IF(($U$3&lt;=C54),1*$U$4,0)</f>
        <v>0.9</v>
      </c>
      <c r="V54" s="9" t="n">
        <f aca="false">T54+U54</f>
        <v>0.9</v>
      </c>
      <c r="W54" s="39" t="n">
        <v>0.9</v>
      </c>
      <c r="X54" s="37" t="n">
        <f aca="false">V54+R54+N54+J54+F54</f>
        <v>0.9</v>
      </c>
      <c r="Y54" s="17" t="n">
        <v>0.9</v>
      </c>
      <c r="Z54" s="38" t="n">
        <v>1535</v>
      </c>
      <c r="AA54" s="0"/>
      <c r="AB54" s="0"/>
      <c r="AC54" s="0"/>
      <c r="AD54" s="9" t="n">
        <v>0.53448612</v>
      </c>
      <c r="AE54" s="0"/>
      <c r="AF54" s="9" t="n">
        <f aca="false">(AA54+AB54+AC54+AD54+AE54)</f>
        <v>0.53448612</v>
      </c>
      <c r="AG54" s="0" t="n">
        <v>2.376</v>
      </c>
      <c r="AH54" s="0"/>
      <c r="AI54" s="0"/>
      <c r="AJ54" s="0"/>
      <c r="AK54" s="9" t="n">
        <v>0.5952618</v>
      </c>
      <c r="AL54" s="0"/>
      <c r="AM54" s="9" t="n">
        <f aca="false">(AH54+AI54+AJ54+AK54+AL54)</f>
        <v>0.5952618</v>
      </c>
      <c r="AN54" s="0" t="n">
        <v>0.1207</v>
      </c>
      <c r="AP54" s="9"/>
      <c r="AQ54" s="9"/>
      <c r="AR54" s="9"/>
      <c r="AS54" s="9" t="n">
        <v>0.9</v>
      </c>
      <c r="AT54" s="9" t="n">
        <f aca="false">(AO54+AP54+AQ54+AR54+AS54)</f>
        <v>0.9</v>
      </c>
      <c r="AU54" s="0" t="n">
        <v>0.074</v>
      </c>
      <c r="AV54" s="9"/>
      <c r="AW54" s="9" t="n">
        <v>0.19287</v>
      </c>
      <c r="AX54" s="9"/>
      <c r="AY54" s="0"/>
      <c r="AZ54" s="9" t="str">
        <f aca="false">IF(AND(AU54&lt;=-0.03105,AU54&gt;-0.0675),13.72*(-0.03105-AU54)+0.5," ")</f>
        <v> </v>
      </c>
      <c r="BA54" s="9" t="n">
        <f aca="false">SUM(AV54,AW54,AX54,AY54,AZ54)</f>
        <v>0.19287</v>
      </c>
    </row>
    <row r="55" customFormat="false" ht="15" hidden="false" customHeight="false" outlineLevel="0" collapsed="false">
      <c r="A55" s="0" t="n">
        <v>51</v>
      </c>
      <c r="B55" s="0" t="n">
        <v>0.4535</v>
      </c>
      <c r="C55" s="7" t="n">
        <f aca="false">(B55-$C$1)/$C$2</f>
        <v>-0.865382681860029</v>
      </c>
      <c r="D55" s="9" t="n">
        <f aca="false">IF(C55&lt;$D$3,1*$D$4,0)</f>
        <v>0</v>
      </c>
      <c r="E55" s="11" t="n">
        <f aca="false">IF(($D$3&lt;=C55)*AND(C55&lt;$H$3),(0.955*(-1.122-C55)+0.5)*$D$4,0)</f>
        <v>0</v>
      </c>
      <c r="F55" s="11" t="n">
        <f aca="false">D55+E55</f>
        <v>0</v>
      </c>
      <c r="H55" s="11" t="n">
        <f aca="false">IF(($H$3&lt;=C55)*AND(C55&lt;$I$3),(0.955*(C55-(-1.122))+0.5)*$I$4,0)</f>
        <v>0.223520861647102</v>
      </c>
      <c r="I55" s="11" t="n">
        <f aca="false">IF(($I$3&lt;=C55)*AND(C55&lt;$L$3),(1.672*(-0.299-C55)+0.5)*$I$4,0)</f>
        <v>0</v>
      </c>
      <c r="J55" s="9" t="n">
        <f aca="false">H55+I55</f>
        <v>0.223520861647102</v>
      </c>
      <c r="K55" s="36" t="n">
        <v>0.2252997747</v>
      </c>
      <c r="L55" s="11" t="n">
        <f aca="false">IF(($L$3&lt;=C55)*AND(C55&lt;$M$3),(1.672*(C55-(-0.299))+0.5)*$M$4,0)</f>
        <v>0</v>
      </c>
      <c r="M55" s="11" t="n">
        <f aca="false">IF(($M$3&lt;=C55)*AND(C55&lt;$P$3),(1.672*(0.299-C55)+0.5)*$M$4,0)</f>
        <v>0</v>
      </c>
      <c r="N55" s="9" t="n">
        <f aca="false">L55+M55</f>
        <v>0</v>
      </c>
      <c r="O55" s="0"/>
      <c r="P55" s="11" t="n">
        <f aca="false">IF(($P$3&lt;=C55)*AND(C55&lt;$Q$3),(1.672*(C55-0.299)+0.5)*$Q$4,0)</f>
        <v>0</v>
      </c>
      <c r="Q55" s="11" t="n">
        <f aca="false">IF(($Q$3&lt;=C55)*AND(C55&lt;$T$3),(0.955*(1.122-C55)+0.5)*$Q$4,0)</f>
        <v>0</v>
      </c>
      <c r="R55" s="9" t="n">
        <f aca="false">P55+Q55</f>
        <v>0</v>
      </c>
      <c r="S55" s="0"/>
      <c r="T55" s="11" t="n">
        <f aca="false">IF(($T$3&lt;=C55)*AND(C55&lt;$U$3),(0.955*(C55-1.122)+0.5)*$U$4,0)</f>
        <v>0</v>
      </c>
      <c r="U55" s="11" t="n">
        <f aca="false">IF(($U$3&lt;=C55),1*$U$4,0)</f>
        <v>0</v>
      </c>
      <c r="V55" s="9" t="n">
        <f aca="false">T55+U55</f>
        <v>0</v>
      </c>
      <c r="W55" s="0"/>
      <c r="X55" s="37" t="n">
        <f aca="false">V55+R55+N55+J55+F55</f>
        <v>0.223520861647102</v>
      </c>
      <c r="Y55" s="17" t="n">
        <v>0.2252997747</v>
      </c>
      <c r="Z55" s="38" t="n">
        <v>631</v>
      </c>
      <c r="AA55" s="0"/>
      <c r="AB55" s="9" t="n">
        <v>0.1530998469</v>
      </c>
      <c r="AC55" s="0"/>
      <c r="AD55" s="0"/>
      <c r="AE55" s="0"/>
      <c r="AF55" s="9" t="n">
        <f aca="false">(AA55+AB55+AC55+AD55+AE55)</f>
        <v>0.1530998469</v>
      </c>
      <c r="AG55" s="0" t="n">
        <v>1.874</v>
      </c>
      <c r="AH55" s="0"/>
      <c r="AI55" s="0"/>
      <c r="AJ55" s="9" t="n">
        <v>0.3876</v>
      </c>
      <c r="AK55" s="9"/>
      <c r="AL55" s="0"/>
      <c r="AM55" s="9" t="n">
        <f aca="false">(AH55+AI55+AJ55+AK55+AL55)</f>
        <v>0.3876</v>
      </c>
      <c r="AN55" s="0" t="n">
        <v>0.023</v>
      </c>
      <c r="AP55" s="9"/>
      <c r="AQ55" s="9" t="n">
        <v>0.472111</v>
      </c>
      <c r="AR55" s="9"/>
      <c r="AS55" s="9"/>
      <c r="AT55" s="9" t="n">
        <f aca="false">(AO55+AP55+AQ55+AR55+AS55)</f>
        <v>0.472111</v>
      </c>
      <c r="AU55" s="0" t="n">
        <v>0.064</v>
      </c>
      <c r="AV55" s="9"/>
      <c r="AW55" s="9"/>
      <c r="AX55" s="9" t="n">
        <v>0.29762</v>
      </c>
      <c r="AY55" s="0"/>
      <c r="AZ55" s="9" t="str">
        <f aca="false">IF(AND(AU55&lt;=-0.03105,AU55&gt;-0.0675),13.72*(-0.03105-AU55)+0.5," ")</f>
        <v> </v>
      </c>
      <c r="BA55" s="9" t="n">
        <f aca="false">SUM(AV55,AW55,AX55,AY55,AZ55)</f>
        <v>0.29762</v>
      </c>
    </row>
    <row r="56" customFormat="false" ht="15" hidden="false" customHeight="false" outlineLevel="0" collapsed="false">
      <c r="A56" s="0" t="n">
        <v>52</v>
      </c>
      <c r="B56" s="0" t="n">
        <v>0.5708</v>
      </c>
      <c r="C56" s="7" t="n">
        <f aca="false">(B56-$C$1)/$C$2</f>
        <v>-0.418209745741972</v>
      </c>
      <c r="D56" s="9" t="n">
        <f aca="false">IF(C56&lt;$D$3,1*$D$4,0)</f>
        <v>0</v>
      </c>
      <c r="E56" s="11" t="n">
        <f aca="false">IF(($D$3&lt;=C56)*AND(C56&lt;$H$3),(0.955*(-1.122-C56)+0.5)*$D$4,0)</f>
        <v>0</v>
      </c>
      <c r="F56" s="11" t="n">
        <f aca="false">D56+E56</f>
        <v>0</v>
      </c>
      <c r="H56" s="11" t="n">
        <f aca="false">IF(($H$3&lt;=C56)*AND(C56&lt;$I$3),(0.955*(C56-(-1.122))+0.5)*$I$4,0)</f>
        <v>0</v>
      </c>
      <c r="I56" s="11" t="n">
        <f aca="false">IF(($I$3&lt;=C56)*AND(C56&lt;$L$3),(1.672*(-0.299-C56)+0.5)*$I$4,0)</f>
        <v>0.209795608464173</v>
      </c>
      <c r="J56" s="9" t="n">
        <f aca="false">H56+I56</f>
        <v>0.209795608464173</v>
      </c>
      <c r="K56" s="36" t="n">
        <v>0.2092997907</v>
      </c>
      <c r="L56" s="11" t="n">
        <f aca="false">IF(($L$3&lt;=C56)*AND(C56&lt;$M$3),(1.672*(C56-(-0.299))+0.5)*$M$4,0)</f>
        <v>0</v>
      </c>
      <c r="M56" s="11" t="n">
        <f aca="false">IF(($M$3&lt;=C56)*AND(C56&lt;$P$3),(1.672*(0.299-C56)+0.5)*$M$4,0)</f>
        <v>0</v>
      </c>
      <c r="N56" s="9" t="n">
        <f aca="false">L56+M56</f>
        <v>0</v>
      </c>
      <c r="O56" s="0"/>
      <c r="P56" s="11" t="n">
        <f aca="false">IF(($P$3&lt;=C56)*AND(C56&lt;$Q$3),(1.672*(C56-0.299)+0.5)*$Q$4,0)</f>
        <v>0</v>
      </c>
      <c r="Q56" s="11" t="n">
        <f aca="false">IF(($Q$3&lt;=C56)*AND(C56&lt;$T$3),(0.955*(1.122-C56)+0.5)*$Q$4,0)</f>
        <v>0</v>
      </c>
      <c r="R56" s="9" t="n">
        <f aca="false">P56+Q56</f>
        <v>0</v>
      </c>
      <c r="S56" s="0"/>
      <c r="T56" s="11" t="n">
        <f aca="false">IF(($T$3&lt;=C56)*AND(C56&lt;$U$3),(0.955*(C56-1.122)+0.5)*$U$4,0)</f>
        <v>0</v>
      </c>
      <c r="U56" s="11" t="n">
        <f aca="false">IF(($U$3&lt;=C56),1*$U$4,0)</f>
        <v>0</v>
      </c>
      <c r="V56" s="9" t="n">
        <f aca="false">T56+U56</f>
        <v>0</v>
      </c>
      <c r="W56" s="0"/>
      <c r="X56" s="37" t="n">
        <f aca="false">V56+R56+N56+J56+F56</f>
        <v>0.209795608464173</v>
      </c>
      <c r="Y56" s="17" t="n">
        <v>0.2092997907</v>
      </c>
      <c r="Z56" s="38" t="n">
        <v>408</v>
      </c>
      <c r="AA56" s="9" t="n">
        <v>0.1</v>
      </c>
      <c r="AB56" s="0"/>
      <c r="AC56" s="0"/>
      <c r="AD56" s="0"/>
      <c r="AE56" s="0"/>
      <c r="AF56" s="9" t="n">
        <f aca="false">(AA56+AB56+AC56+AD56+AE56)</f>
        <v>0.1</v>
      </c>
      <c r="AG56" s="0" t="n">
        <v>1.544</v>
      </c>
      <c r="AH56" s="0"/>
      <c r="AI56" s="9" t="n">
        <v>0.26577342</v>
      </c>
      <c r="AJ56" s="0"/>
      <c r="AK56" s="9"/>
      <c r="AL56" s="0"/>
      <c r="AM56" s="9" t="n">
        <f aca="false">(AH56+AI56+AJ56+AK56+AL56)</f>
        <v>0.26577342</v>
      </c>
      <c r="AN56" s="0" t="n">
        <v>0.0251</v>
      </c>
      <c r="AP56" s="9"/>
      <c r="AQ56" s="9" t="n">
        <v>0.427045</v>
      </c>
      <c r="AR56" s="9"/>
      <c r="AS56" s="9"/>
      <c r="AT56" s="9" t="n">
        <f aca="false">(AO56+AP56+AQ56+AR56+AS56)</f>
        <v>0.427045</v>
      </c>
      <c r="AU56" s="0" t="n">
        <v>0.016</v>
      </c>
      <c r="AV56" s="9"/>
      <c r="AW56" s="9"/>
      <c r="AX56" s="9"/>
      <c r="AY56" s="9" t="n">
        <v>0.5216456</v>
      </c>
      <c r="AZ56" s="9" t="str">
        <f aca="false">IF(AND(AU56&lt;=-0.03105,AU56&gt;-0.0675),13.72*(-0.03105-AU56)+0.5," ")</f>
        <v> </v>
      </c>
      <c r="BA56" s="9" t="n">
        <f aca="false">SUM(AV56,AW56,AX56,AY56,AZ56)</f>
        <v>0.5216456</v>
      </c>
    </row>
    <row r="57" customFormat="false" ht="15" hidden="false" customHeight="false" outlineLevel="0" collapsed="false">
      <c r="A57" s="0" t="n">
        <v>53</v>
      </c>
      <c r="B57" s="0" t="n">
        <v>0.8</v>
      </c>
      <c r="C57" s="7" t="n">
        <f aca="false">(B57-$C$1)/$C$2</f>
        <v>0.455550160125534</v>
      </c>
      <c r="D57" s="9" t="n">
        <f aca="false">IF(C57&lt;$D$3,1*$D$4,0)</f>
        <v>0</v>
      </c>
      <c r="E57" s="11" t="n">
        <f aca="false">IF(($D$3&lt;=C57)*AND(C57&lt;$H$3),(0.955*(-1.122-C57)+0.5)*$D$4,0)</f>
        <v>0</v>
      </c>
      <c r="F57" s="11" t="n">
        <f aca="false">D57+E57</f>
        <v>0</v>
      </c>
      <c r="H57" s="11" t="n">
        <f aca="false">IF(($H$3&lt;=C57)*AND(C57&lt;$I$3),(0.955*(C57-(-1.122))+0.5)*$I$4,0)</f>
        <v>0</v>
      </c>
      <c r="I57" s="11" t="n">
        <f aca="false">IF(($I$3&lt;=C57)*AND(C57&lt;$L$3),(1.672*(-0.299-C57)+0.5)*$I$4,0)</f>
        <v>0</v>
      </c>
      <c r="J57" s="9" t="n">
        <f aca="false">H57+I57</f>
        <v>0</v>
      </c>
      <c r="K57" s="0"/>
      <c r="L57" s="11" t="n">
        <f aca="false">IF(($L$3&lt;=C57)*AND(C57&lt;$M$3),(1.672*(C57-(-0.299))+0.5)*$M$4,0)</f>
        <v>0</v>
      </c>
      <c r="M57" s="11" t="n">
        <f aca="false">IF(($M$3&lt;=C57)*AND(C57&lt;$P$3),(1.672*(0.299-C57)+0.5)*$M$4,0)</f>
        <v>0</v>
      </c>
      <c r="N57" s="9" t="n">
        <f aca="false">L57+M57</f>
        <v>0</v>
      </c>
      <c r="O57" s="0"/>
      <c r="P57" s="11" t="n">
        <f aca="false">IF(($P$3&lt;=C57)*AND(C57&lt;$Q$3),(1.672*(C57-0.299)+0.5)*$Q$4,0)</f>
        <v>0.533226307410925</v>
      </c>
      <c r="Q57" s="11" t="n">
        <f aca="false">IF(($Q$3&lt;=C57)*AND(C57&lt;$T$3),(0.955*(1.122-C57)+0.5)*$Q$4,0)</f>
        <v>0</v>
      </c>
      <c r="R57" s="9" t="n">
        <f aca="false">P57+Q57</f>
        <v>0.533226307410925</v>
      </c>
      <c r="S57" s="39" t="n">
        <v>0.53051061</v>
      </c>
      <c r="T57" s="11" t="n">
        <f aca="false">IF(($T$3&lt;=C57)*AND(C57&lt;$U$3),(0.955*(C57-1.122)+0.5)*$U$4,0)</f>
        <v>0</v>
      </c>
      <c r="U57" s="11" t="n">
        <f aca="false">IF(($U$3&lt;=C57),1*$U$4,0)</f>
        <v>0</v>
      </c>
      <c r="V57" s="9" t="n">
        <f aca="false">T57+U57</f>
        <v>0</v>
      </c>
      <c r="W57" s="0"/>
      <c r="X57" s="37" t="n">
        <f aca="false">V57+R57+N57+J57+F57</f>
        <v>0.533226307410925</v>
      </c>
      <c r="Y57" s="17" t="n">
        <v>0.53051061</v>
      </c>
      <c r="Z57" s="38" t="n">
        <v>1820</v>
      </c>
      <c r="AA57" s="0"/>
      <c r="AB57" s="0"/>
      <c r="AC57" s="0"/>
      <c r="AD57" s="0"/>
      <c r="AE57" s="9" t="n">
        <v>0.523</v>
      </c>
      <c r="AF57" s="9" t="n">
        <f aca="false">(AA57+AB57+AC57+AD57+AE57)</f>
        <v>0.523</v>
      </c>
      <c r="AG57" s="0" t="n">
        <v>1.577</v>
      </c>
      <c r="AH57" s="0"/>
      <c r="AI57" s="9" t="n">
        <v>0.28247175</v>
      </c>
      <c r="AJ57" s="0"/>
      <c r="AK57" s="9"/>
      <c r="AL57" s="0"/>
      <c r="AM57" s="9" t="n">
        <f aca="false">(AH57+AI57+AJ57+AK57+AL57)</f>
        <v>0.28247175</v>
      </c>
      <c r="AN57" s="0" t="n">
        <v>0.0122</v>
      </c>
      <c r="AP57" s="9" t="n">
        <v>0.24566853069</v>
      </c>
      <c r="AQ57" s="9"/>
      <c r="AR57" s="9"/>
      <c r="AS57" s="9"/>
      <c r="AT57" s="9" t="n">
        <f aca="false">(AO57+AP57+AQ57+AR57+AS57)</f>
        <v>0.24566853069</v>
      </c>
      <c r="AU57" s="0" t="n">
        <v>0.123</v>
      </c>
      <c r="AV57" s="9"/>
      <c r="AW57" s="9" t="n">
        <v>0.158334</v>
      </c>
      <c r="AX57" s="9"/>
      <c r="AY57" s="0"/>
      <c r="AZ57" s="9" t="str">
        <f aca="false">IF(AND(AU57&lt;=-0.03105,AU57&gt;-0.0675),13.72*(-0.03105-AU57)+0.5," ")</f>
        <v> </v>
      </c>
      <c r="BA57" s="9" t="n">
        <f aca="false">SUM(AV57,AW57,AX57,AY57,AZ57)</f>
        <v>0.158334</v>
      </c>
    </row>
    <row r="58" customFormat="false" ht="15" hidden="false" customHeight="false" outlineLevel="0" collapsed="false">
      <c r="A58" s="0" t="n">
        <v>54</v>
      </c>
      <c r="B58" s="0" t="n">
        <v>0.7571</v>
      </c>
      <c r="C58" s="7" t="n">
        <f aca="false">(B58-$C$1)/$C$2</f>
        <v>0.292006093974941</v>
      </c>
      <c r="D58" s="9" t="n">
        <f aca="false">IF(C58&lt;$D$3,1*$D$4,0)</f>
        <v>0</v>
      </c>
      <c r="E58" s="11" t="n">
        <f aca="false">IF(($D$3&lt;=C58)*AND(C58&lt;$H$3),(0.955*(-1.122-C58)+0.5)*$D$4,0)</f>
        <v>0</v>
      </c>
      <c r="F58" s="11" t="n">
        <f aca="false">D58+E58</f>
        <v>0</v>
      </c>
      <c r="H58" s="11" t="n">
        <f aca="false">IF(($H$3&lt;=C58)*AND(C58&lt;$I$3),(0.955*(C58-(-1.122))+0.5)*$I$4,0)</f>
        <v>0</v>
      </c>
      <c r="I58" s="11" t="n">
        <f aca="false">IF(($I$3&lt;=C58)*AND(C58&lt;$L$3),(1.672*(-0.299-C58)+0.5)*$I$4,0)</f>
        <v>0</v>
      </c>
      <c r="J58" s="9" t="n">
        <f aca="false">H58+I58</f>
        <v>0</v>
      </c>
      <c r="K58" s="0"/>
      <c r="L58" s="11" t="n">
        <f aca="false">IF(($L$3&lt;=C58)*AND(C58&lt;$M$3),(1.672*(C58-(-0.299))+0.5)*$M$4,0)</f>
        <v>0</v>
      </c>
      <c r="M58" s="11" t="n">
        <f aca="false">IF(($M$3&lt;=C58)*AND(C58&lt;$P$3),(1.672*(0.299-C58)+0.5)*$M$4,0)</f>
        <v>0.25584690543695</v>
      </c>
      <c r="N58" s="9" t="n">
        <f aca="false">L58+M58</f>
        <v>0.25584690543695</v>
      </c>
      <c r="O58" s="39" t="n">
        <v>0.2577</v>
      </c>
      <c r="P58" s="11" t="n">
        <f aca="false">IF(($P$3&lt;=C58)*AND(C58&lt;$Q$3),(1.672*(C58-0.299)+0.5)*$Q$4,0)</f>
        <v>0</v>
      </c>
      <c r="Q58" s="11" t="n">
        <f aca="false">IF(($Q$3&lt;=C58)*AND(C58&lt;$T$3),(0.955*(1.122-C58)+0.5)*$Q$4,0)</f>
        <v>0</v>
      </c>
      <c r="R58" s="9" t="n">
        <f aca="false">P58+Q58</f>
        <v>0</v>
      </c>
      <c r="S58" s="0"/>
      <c r="T58" s="11" t="n">
        <f aca="false">IF(($T$3&lt;=C58)*AND(C58&lt;$U$3),(0.955*(C58-1.122)+0.5)*$U$4,0)</f>
        <v>0</v>
      </c>
      <c r="U58" s="11" t="n">
        <f aca="false">IF(($U$3&lt;=C58),1*$U$4,0)</f>
        <v>0</v>
      </c>
      <c r="V58" s="9" t="n">
        <f aca="false">T58+U58</f>
        <v>0</v>
      </c>
      <c r="W58" s="0"/>
      <c r="X58" s="37" t="n">
        <f aca="false">V58+R58+N58+J58+F58</f>
        <v>0.25584690543695</v>
      </c>
      <c r="Y58" s="17" t="n">
        <v>0.2577</v>
      </c>
      <c r="Z58" s="38" t="n">
        <v>803</v>
      </c>
      <c r="AA58" s="0"/>
      <c r="AB58" s="9" t="n">
        <v>0.2668997331</v>
      </c>
      <c r="AC58" s="0"/>
      <c r="AD58" s="0"/>
      <c r="AE58" s="0"/>
      <c r="AF58" s="9" t="n">
        <f aca="false">(AA58+AB58+AC58+AD58+AE58)</f>
        <v>0.2668997331</v>
      </c>
      <c r="AG58" s="0" t="n">
        <v>1.806</v>
      </c>
      <c r="AH58" s="0"/>
      <c r="AI58" s="0"/>
      <c r="AJ58" s="9" t="n">
        <v>0.287</v>
      </c>
      <c r="AK58" s="9"/>
      <c r="AL58" s="0"/>
      <c r="AM58" s="9" t="n">
        <f aca="false">(AH58+AI58+AJ58+AK58+AL58)</f>
        <v>0.287</v>
      </c>
      <c r="AN58" s="0" t="n">
        <v>0.0047</v>
      </c>
      <c r="AO58" s="0" t="n">
        <v>0.06352975</v>
      </c>
      <c r="AP58" s="9"/>
      <c r="AQ58" s="9"/>
      <c r="AR58" s="9"/>
      <c r="AS58" s="9"/>
      <c r="AT58" s="9" t="n">
        <f aca="false">(AO58+AP58+AQ58+AR58+AS58)</f>
        <v>0.06352975</v>
      </c>
      <c r="AU58" s="0" t="n">
        <v>0.031</v>
      </c>
      <c r="AV58" s="9"/>
      <c r="AW58" s="9"/>
      <c r="AX58" s="9" t="n">
        <v>0.3077</v>
      </c>
      <c r="AY58" s="0"/>
      <c r="AZ58" s="9" t="str">
        <f aca="false">IF(AND(AU58&lt;=-0.03105,AU58&gt;-0.0675),13.72*(-0.03105-AU58)+0.5," ")</f>
        <v> </v>
      </c>
      <c r="BA58" s="9" t="n">
        <f aca="false">SUM(AV58,AW58,AX58,AY58,AZ58)</f>
        <v>0.3077</v>
      </c>
    </row>
    <row r="59" customFormat="false" ht="15" hidden="false" customHeight="false" outlineLevel="0" collapsed="false">
      <c r="A59" s="0" t="n">
        <v>55</v>
      </c>
      <c r="B59" s="0" t="n">
        <v>0.7787</v>
      </c>
      <c r="C59" s="7" t="n">
        <f aca="false">(B59-$C$1)/$C$2</f>
        <v>0.374349959449365</v>
      </c>
      <c r="D59" s="9" t="n">
        <f aca="false">IF(C59&lt;$D$3,1*$D$4,0)</f>
        <v>0</v>
      </c>
      <c r="E59" s="11" t="n">
        <f aca="false">IF(($D$3&lt;=C59)*AND(C59&lt;$H$3),(0.955*(-1.122-C59)+0.5)*$D$4,0)</f>
        <v>0</v>
      </c>
      <c r="F59" s="11" t="n">
        <f aca="false">D59+E59</f>
        <v>0</v>
      </c>
      <c r="H59" s="11" t="n">
        <f aca="false">IF(($H$3&lt;=C59)*AND(C59&lt;$I$3),(0.955*(C59-(-1.122))+0.5)*$I$4,0)</f>
        <v>0</v>
      </c>
      <c r="I59" s="11" t="n">
        <f aca="false">IF(($I$3&lt;=C59)*AND(C59&lt;$L$3),(1.672*(-0.299-C59)+0.5)*$I$4,0)</f>
        <v>0</v>
      </c>
      <c r="J59" s="9" t="n">
        <f aca="false">H59+I59</f>
        <v>0</v>
      </c>
      <c r="K59" s="0"/>
      <c r="L59" s="11" t="n">
        <f aca="false">IF(($L$3&lt;=C59)*AND(C59&lt;$M$3),(1.672*(C59-(-0.299))+0.5)*$M$4,0)</f>
        <v>0</v>
      </c>
      <c r="M59" s="11" t="n">
        <f aca="false">IF(($M$3&lt;=C59)*AND(C59&lt;$P$3),(1.672*(0.299-C59)+0.5)*$M$4,0)</f>
        <v>0</v>
      </c>
      <c r="N59" s="9" t="n">
        <f aca="false">L59+M59</f>
        <v>0</v>
      </c>
      <c r="O59" s="0"/>
      <c r="P59" s="11" t="n">
        <f aca="false">IF(($P$3&lt;=C59)*AND(C59&lt;$Q$3),(1.672*(C59-0.299)+0.5)*$Q$4,0)</f>
        <v>0.438189592539537</v>
      </c>
      <c r="Q59" s="11" t="n">
        <f aca="false">IF(($Q$3&lt;=C59)*AND(C59&lt;$T$3),(0.955*(1.122-C59)+0.5)*$Q$4,0)</f>
        <v>0</v>
      </c>
      <c r="R59" s="9" t="n">
        <f aca="false">P59+Q59</f>
        <v>0.438189592539537</v>
      </c>
      <c r="S59" s="39" t="n">
        <v>0.436608732</v>
      </c>
      <c r="T59" s="11" t="n">
        <f aca="false">IF(($T$3&lt;=C59)*AND(C59&lt;$U$3),(0.955*(C59-1.122)+0.5)*$U$4,0)</f>
        <v>0</v>
      </c>
      <c r="U59" s="11" t="n">
        <f aca="false">IF(($U$3&lt;=C59),1*$U$4,0)</f>
        <v>0</v>
      </c>
      <c r="V59" s="9" t="n">
        <f aca="false">T59+U59</f>
        <v>0</v>
      </c>
      <c r="W59" s="0"/>
      <c r="X59" s="37" t="n">
        <f aca="false">V59+R59+N59+J59+F59</f>
        <v>0.438189592539537</v>
      </c>
      <c r="Y59" s="17" t="n">
        <v>0.436608732</v>
      </c>
      <c r="Z59" s="38" t="n">
        <v>860</v>
      </c>
      <c r="AA59" s="0"/>
      <c r="AB59" s="9" t="n">
        <v>0.1966998033</v>
      </c>
      <c r="AC59" s="0"/>
      <c r="AD59" s="0"/>
      <c r="AE59" s="0"/>
      <c r="AF59" s="9" t="n">
        <f aca="false">(AA59+AB59+AC59+AD59+AE59)</f>
        <v>0.1966998033</v>
      </c>
      <c r="AG59" s="0" t="n">
        <v>2.206</v>
      </c>
      <c r="AH59" s="0"/>
      <c r="AI59" s="0"/>
      <c r="AJ59" s="0"/>
      <c r="AK59" s="9" t="n">
        <v>0.52998792</v>
      </c>
      <c r="AL59" s="0"/>
      <c r="AM59" s="9" t="n">
        <f aca="false">(AH59+AI59+AJ59+AK59+AL59)</f>
        <v>0.52998792</v>
      </c>
      <c r="AN59" s="0" t="n">
        <v>0.0551</v>
      </c>
      <c r="AP59" s="9"/>
      <c r="AQ59" s="9"/>
      <c r="AR59" s="9" t="n">
        <v>0.55542025</v>
      </c>
      <c r="AS59" s="9"/>
      <c r="AT59" s="9" t="n">
        <f aca="false">(AO59+AP59+AQ59+AR59+AS59)</f>
        <v>0.55542025</v>
      </c>
      <c r="AU59" s="0" t="n">
        <v>0.056</v>
      </c>
      <c r="AV59" s="9"/>
      <c r="AW59" s="9"/>
      <c r="AX59" s="9" t="n">
        <v>0.39286</v>
      </c>
      <c r="AY59" s="0"/>
      <c r="AZ59" s="9" t="str">
        <f aca="false">IF(AND(AU59&lt;=-0.03105,AU59&gt;-0.0675),13.72*(-0.03105-AU59)+0.5," ")</f>
        <v> </v>
      </c>
      <c r="BA59" s="9" t="n">
        <f aca="false">SUM(AV59,AW59,AX59,AY59,AZ59)</f>
        <v>0.39286</v>
      </c>
    </row>
    <row r="60" customFormat="false" ht="15" hidden="false" customHeight="false" outlineLevel="0" collapsed="false">
      <c r="A60" s="0" t="n">
        <v>56</v>
      </c>
      <c r="B60" s="0" t="n">
        <v>0.6309</v>
      </c>
      <c r="C60" s="7" t="n">
        <f aca="false">(B60-$C$1)/$C$2</f>
        <v>-0.189095564491374</v>
      </c>
      <c r="D60" s="9" t="n">
        <f aca="false">IF(C60&lt;$D$3,1*$D$4,0)</f>
        <v>0</v>
      </c>
      <c r="E60" s="11" t="n">
        <f aca="false">IF(($D$3&lt;=C60)*AND(C60&lt;$H$3),(0.955*(-1.122-C60)+0.5)*$D$4,0)</f>
        <v>0</v>
      </c>
      <c r="F60" s="11" t="n">
        <f aca="false">D60+E60</f>
        <v>0</v>
      </c>
      <c r="H60" s="11" t="n">
        <f aca="false">IF(($H$3&lt;=C60)*AND(C60&lt;$I$3),(0.955*(C60-(-1.122))+0.5)*$I$4,0)</f>
        <v>0</v>
      </c>
      <c r="I60" s="11" t="n">
        <f aca="false">IF(($I$3&lt;=C60)*AND(C60&lt;$L$3),(1.672*(-0.299-C60)+0.5)*$I$4,0)</f>
        <v>0</v>
      </c>
      <c r="J60" s="9" t="n">
        <f aca="false">H60+I60</f>
        <v>0</v>
      </c>
      <c r="K60" s="0"/>
      <c r="L60" s="11" t="n">
        <f aca="false">IF(($L$3&lt;=C60)*AND(C60&lt;$M$3),(1.672*(C60-(-0.299))+0.5)*$M$4,0)</f>
        <v>0.341880108085211</v>
      </c>
      <c r="M60" s="11" t="n">
        <f aca="false">IF(($M$3&lt;=C60)*AND(C60&lt;$P$3),(1.672*(0.299-C60)+0.5)*$M$4,0)</f>
        <v>0</v>
      </c>
      <c r="N60" s="9" t="n">
        <f aca="false">L60+M60</f>
        <v>0.341880108085211</v>
      </c>
      <c r="O60" s="39" t="n">
        <v>0.3415</v>
      </c>
      <c r="P60" s="11" t="n">
        <f aca="false">IF(($P$3&lt;=C60)*AND(C60&lt;$Q$3),(1.672*(C60-0.299)+0.5)*$Q$4,0)</f>
        <v>0</v>
      </c>
      <c r="Q60" s="11" t="n">
        <f aca="false">IF(($Q$3&lt;=C60)*AND(C60&lt;$T$3),(0.955*(1.122-C60)+0.5)*$Q$4,0)</f>
        <v>0</v>
      </c>
      <c r="R60" s="9" t="n">
        <f aca="false">P60+Q60</f>
        <v>0</v>
      </c>
      <c r="S60" s="0"/>
      <c r="T60" s="11" t="n">
        <f aca="false">IF(($T$3&lt;=C60)*AND(C60&lt;$U$3),(0.955*(C60-1.122)+0.5)*$U$4,0)</f>
        <v>0</v>
      </c>
      <c r="U60" s="11" t="n">
        <f aca="false">IF(($U$3&lt;=C60),1*$U$4,0)</f>
        <v>0</v>
      </c>
      <c r="V60" s="9" t="n">
        <f aca="false">T60+U60</f>
        <v>0</v>
      </c>
      <c r="W60" s="0"/>
      <c r="X60" s="37" t="n">
        <f aca="false">V60+R60+N60+J60+F60</f>
        <v>0.341880108085211</v>
      </c>
      <c r="Y60" s="17" t="n">
        <v>0.3415</v>
      </c>
      <c r="Z60" s="38" t="n">
        <v>379</v>
      </c>
      <c r="AA60" s="9" t="n">
        <v>0.1</v>
      </c>
      <c r="AB60" s="0"/>
      <c r="AC60" s="0"/>
      <c r="AD60" s="0"/>
      <c r="AE60" s="0"/>
      <c r="AF60" s="9" t="n">
        <f aca="false">(AA60+AB60+AC60+AD60+AE60)</f>
        <v>0.1</v>
      </c>
      <c r="AG60" s="0" t="n">
        <v>2.328</v>
      </c>
      <c r="AH60" s="0"/>
      <c r="AI60" s="0"/>
      <c r="AJ60" s="0"/>
      <c r="AK60" s="9" t="n">
        <v>0.65183916</v>
      </c>
      <c r="AL60" s="0"/>
      <c r="AM60" s="9" t="n">
        <f aca="false">(AH60+AI60+AJ60+AK60+AL60)</f>
        <v>0.65183916</v>
      </c>
      <c r="AN60" s="0" t="n">
        <v>0.0132</v>
      </c>
      <c r="AP60" s="9" t="n">
        <v>0.21980811699</v>
      </c>
      <c r="AQ60" s="9"/>
      <c r="AR60" s="9"/>
      <c r="AS60" s="9"/>
      <c r="AT60" s="9" t="n">
        <f aca="false">(AO60+AP60+AQ60+AR60+AS60)</f>
        <v>0.21980811699</v>
      </c>
      <c r="AU60" s="0" t="n">
        <v>0.096</v>
      </c>
      <c r="AV60" s="9"/>
      <c r="AW60" s="9" t="n">
        <v>0.270843</v>
      </c>
      <c r="AX60" s="9"/>
      <c r="AY60" s="0"/>
      <c r="AZ60" s="9" t="str">
        <f aca="false">IF(AND(AU60&lt;=-0.03105,AU60&gt;-0.0675),13.72*(-0.03105-AU60)+0.5," ")</f>
        <v> </v>
      </c>
      <c r="BA60" s="9" t="n">
        <f aca="false">SUM(AV60,AW60,AX60,AY60,AZ60)</f>
        <v>0.270843</v>
      </c>
    </row>
    <row r="61" customFormat="false" ht="15" hidden="false" customHeight="false" outlineLevel="0" collapsed="false">
      <c r="A61" s="0" t="n">
        <v>57</v>
      </c>
      <c r="B61" s="0" t="n">
        <v>0.9006</v>
      </c>
      <c r="C61" s="7" t="n">
        <f aca="false">(B61-$C$1)/$C$2</f>
        <v>0.839059089140679</v>
      </c>
      <c r="D61" s="9" t="n">
        <f aca="false">IF(C61&lt;$D$3,1*$D$4,0)</f>
        <v>0</v>
      </c>
      <c r="E61" s="11" t="n">
        <f aca="false">IF(($D$3&lt;=C61)*AND(C61&lt;$H$3),(0.955*(-1.122-C61)+0.5)*$D$4,0)</f>
        <v>0</v>
      </c>
      <c r="F61" s="11" t="n">
        <f aca="false">D61+E61</f>
        <v>0</v>
      </c>
      <c r="H61" s="11" t="n">
        <f aca="false">IF(($H$3&lt;=C61)*AND(C61&lt;$I$3),(0.955*(C61-(-1.122))+0.5)*$I$4,0)</f>
        <v>0</v>
      </c>
      <c r="I61" s="11" t="n">
        <f aca="false">IF(($I$3&lt;=C61)*AND(C61&lt;$L$3),(1.672*(-0.299-C61)+0.5)*$I$4,0)</f>
        <v>0</v>
      </c>
      <c r="J61" s="9" t="n">
        <f aca="false">H61+I61</f>
        <v>0</v>
      </c>
      <c r="K61" s="0"/>
      <c r="L61" s="11" t="n">
        <f aca="false">IF(($L$3&lt;=C61)*AND(C61&lt;$M$3),(1.672*(C61-(-0.299))+0.5)*$M$4,0)</f>
        <v>0</v>
      </c>
      <c r="M61" s="11" t="n">
        <f aca="false">IF(($M$3&lt;=C61)*AND(C61&lt;$P$3),(1.672*(0.299-C61)+0.5)*$M$4,0)</f>
        <v>0</v>
      </c>
      <c r="N61" s="9" t="n">
        <f aca="false">L61+M61</f>
        <v>0</v>
      </c>
      <c r="O61" s="0"/>
      <c r="P61" s="11" t="n">
        <f aca="false">IF(($P$3&lt;=C61)*AND(C61&lt;$Q$3),(1.672*(C61-0.299)+0.5)*$Q$4,0)</f>
        <v>0</v>
      </c>
      <c r="Q61" s="11" t="n">
        <f aca="false">IF(($Q$3&lt;=C61)*AND(C61&lt;$T$3),(0.955*(1.122-C61)+0.5)*$Q$4,0)</f>
        <v>0.539145998909456</v>
      </c>
      <c r="R61" s="9" t="n">
        <f aca="false">P61+Q61</f>
        <v>0.539145998909456</v>
      </c>
      <c r="S61" s="39" t="n">
        <v>0.53801076</v>
      </c>
      <c r="T61" s="11" t="n">
        <f aca="false">IF(($T$3&lt;=C61)*AND(C61&lt;$U$3),(0.955*(C61-1.122)+0.5)*$U$4,0)</f>
        <v>0</v>
      </c>
      <c r="U61" s="11" t="n">
        <f aca="false">IF(($U$3&lt;=C61),1*$U$4,0)</f>
        <v>0</v>
      </c>
      <c r="V61" s="9" t="n">
        <f aca="false">T61+U61</f>
        <v>0</v>
      </c>
      <c r="W61" s="0"/>
      <c r="X61" s="37" t="n">
        <f aca="false">V61+R61+N61+J61+F61</f>
        <v>0.539145998909456</v>
      </c>
      <c r="Y61" s="17" t="n">
        <v>0.53801076</v>
      </c>
      <c r="Z61" s="38" t="n">
        <v>2228</v>
      </c>
      <c r="AA61" s="0"/>
      <c r="AB61" s="0"/>
      <c r="AC61" s="0"/>
      <c r="AD61" s="0"/>
      <c r="AE61" s="9" t="n">
        <v>0.9</v>
      </c>
      <c r="AF61" s="9" t="n">
        <f aca="false">(AA61+AB61+AC61+AD61+AE61)</f>
        <v>0.9</v>
      </c>
      <c r="AG61" s="0" t="n">
        <v>2.218</v>
      </c>
      <c r="AH61" s="0"/>
      <c r="AI61" s="0"/>
      <c r="AJ61" s="0"/>
      <c r="AK61" s="9" t="n">
        <v>0.554778</v>
      </c>
      <c r="AL61" s="0"/>
      <c r="AM61" s="9" t="n">
        <f aca="false">(AH61+AI61+AJ61+AK61+AL61)</f>
        <v>0.554778</v>
      </c>
      <c r="AN61" s="0" t="n">
        <v>0.0609</v>
      </c>
      <c r="AP61" s="9"/>
      <c r="AQ61" s="9"/>
      <c r="AR61" s="9" t="n">
        <v>0.47239325</v>
      </c>
      <c r="AS61" s="9"/>
      <c r="AT61" s="9" t="n">
        <f aca="false">(AO61+AP61+AQ61+AR61+AS61)</f>
        <v>0.47239325</v>
      </c>
      <c r="AU61" s="0" t="n">
        <v>0.008</v>
      </c>
      <c r="AV61" s="9"/>
      <c r="AW61" s="9"/>
      <c r="AX61" s="9"/>
      <c r="AY61" s="9" t="n">
        <v>0.6562696</v>
      </c>
      <c r="AZ61" s="9" t="str">
        <f aca="false">IF(AND(AU61&lt;=-0.03105,AU61&gt;-0.0675),13.72*(-0.03105-AU61)+0.5," ")</f>
        <v> </v>
      </c>
      <c r="BA61" s="9" t="n">
        <f aca="false">SUM(AV61,AW61,AX61,AY61,AZ61)</f>
        <v>0.6562696</v>
      </c>
    </row>
    <row r="62" customFormat="false" ht="15" hidden="false" customHeight="false" outlineLevel="0" collapsed="false">
      <c r="A62" s="0" t="n">
        <v>58</v>
      </c>
      <c r="B62" s="0" t="n">
        <v>1.0688</v>
      </c>
      <c r="C62" s="7" t="n">
        <f aca="false">(B62-$C$1)/$C$2</f>
        <v>1.48027381936282</v>
      </c>
      <c r="D62" s="9" t="n">
        <f aca="false">IF(C62&lt;$D$3,1*$D$4,0)</f>
        <v>0</v>
      </c>
      <c r="E62" s="11" t="n">
        <f aca="false">IF(($D$3&lt;=C62)*AND(C62&lt;$H$3),(0.955*(-1.122-C62)+0.5)*$D$4,0)</f>
        <v>0</v>
      </c>
      <c r="F62" s="11" t="n">
        <f aca="false">D62+E62</f>
        <v>0</v>
      </c>
      <c r="H62" s="11" t="n">
        <f aca="false">IF(($H$3&lt;=C62)*AND(C62&lt;$I$3),(0.955*(C62-(-1.122))+0.5)*$I$4,0)</f>
        <v>0</v>
      </c>
      <c r="I62" s="11" t="n">
        <f aca="false">IF(($I$3&lt;=C62)*AND(C62&lt;$L$3),(1.672*(-0.299-C62)+0.5)*$I$4,0)</f>
        <v>0</v>
      </c>
      <c r="J62" s="9" t="n">
        <f aca="false">H62+I62</f>
        <v>0</v>
      </c>
      <c r="K62" s="0"/>
      <c r="L62" s="11" t="n">
        <f aca="false">IF(($L$3&lt;=C62)*AND(C62&lt;$M$3),(1.672*(C62-(-0.299))+0.5)*$M$4,0)</f>
        <v>0</v>
      </c>
      <c r="M62" s="11" t="n">
        <f aca="false">IF(($M$3&lt;=C62)*AND(C62&lt;$P$3),(1.672*(0.299-C62)+0.5)*$M$4,0)</f>
        <v>0</v>
      </c>
      <c r="N62" s="9" t="n">
        <f aca="false">L62+M62</f>
        <v>0</v>
      </c>
      <c r="O62" s="0"/>
      <c r="P62" s="11" t="n">
        <f aca="false">IF(($P$3&lt;=C62)*AND(C62&lt;$Q$3),(1.672*(C62-0.299)+0.5)*$Q$4,0)</f>
        <v>0</v>
      </c>
      <c r="Q62" s="11" t="n">
        <f aca="false">IF(($Q$3&lt;=C62)*AND(C62&lt;$T$3),(0.955*(1.122-C62)+0.5)*$Q$4,0)</f>
        <v>0</v>
      </c>
      <c r="R62" s="9" t="n">
        <f aca="false">P62+Q62</f>
        <v>0</v>
      </c>
      <c r="S62" s="0"/>
      <c r="T62" s="11" t="n">
        <f aca="false">IF(($T$3&lt;=C62)*AND(C62&lt;$U$3),(0.955*(C62-1.122)+0.5)*$U$4,0)</f>
        <v>0.757936347742343</v>
      </c>
      <c r="U62" s="11" t="n">
        <f aca="false">IF(($U$3&lt;=C62),1*$U$4,0)</f>
        <v>0</v>
      </c>
      <c r="V62" s="9" t="n">
        <f aca="false">T62+U62</f>
        <v>0.757936347742343</v>
      </c>
      <c r="W62" s="39" t="n">
        <v>0.7547</v>
      </c>
      <c r="X62" s="37" t="n">
        <f aca="false">V62+R62+N62+J62+F62</f>
        <v>0.757936347742343</v>
      </c>
      <c r="Y62" s="17" t="n">
        <v>0.7547</v>
      </c>
      <c r="Z62" s="38" t="n">
        <v>2503</v>
      </c>
      <c r="AA62" s="0"/>
      <c r="AB62" s="0"/>
      <c r="AC62" s="0"/>
      <c r="AD62" s="0"/>
      <c r="AE62" s="9" t="n">
        <v>0.9</v>
      </c>
      <c r="AF62" s="9" t="n">
        <f aca="false">(AA62+AB62+AC62+AD62+AE62)</f>
        <v>0.9</v>
      </c>
      <c r="AG62" s="0" t="n">
        <v>2.513</v>
      </c>
      <c r="AH62" s="0"/>
      <c r="AI62" s="0"/>
      <c r="AJ62" s="0"/>
      <c r="AK62" s="9" t="n">
        <v>0.43362648</v>
      </c>
      <c r="AL62" s="0"/>
      <c r="AM62" s="9" t="n">
        <f aca="false">(AH62+AI62+AJ62+AK62+AL62)</f>
        <v>0.43362648</v>
      </c>
      <c r="AN62" s="0" t="n">
        <v>0.0929</v>
      </c>
      <c r="AP62" s="9"/>
      <c r="AQ62" s="9"/>
      <c r="AR62" s="9"/>
      <c r="AS62" s="9" t="n">
        <v>0.8784</v>
      </c>
      <c r="AT62" s="9" t="n">
        <f aca="false">(AO62+AP62+AQ62+AR62+AS62)</f>
        <v>0.8784</v>
      </c>
      <c r="AU62" s="0" t="n">
        <v>-0.187</v>
      </c>
      <c r="AV62" s="9"/>
      <c r="AW62" s="9"/>
      <c r="AX62" s="9"/>
      <c r="AY62" s="0"/>
      <c r="AZ62" s="9" t="n">
        <v>0.9</v>
      </c>
      <c r="BA62" s="9" t="n">
        <f aca="false">SUM(AV62,AW62,AX62,AY62,AZ62)</f>
        <v>0.9</v>
      </c>
    </row>
    <row r="63" customFormat="false" ht="15" hidden="false" customHeight="false" outlineLevel="0" collapsed="false">
      <c r="A63" s="0" t="n">
        <v>59</v>
      </c>
      <c r="B63" s="0" t="n">
        <v>0.8774</v>
      </c>
      <c r="C63" s="7" t="n">
        <f aca="false">(B63-$C$1)/$C$2</f>
        <v>0.750615678075556</v>
      </c>
      <c r="D63" s="9" t="n">
        <f aca="false">IF(C63&lt;$D$3,1*$D$4,0)</f>
        <v>0</v>
      </c>
      <c r="E63" s="11" t="n">
        <f aca="false">IF(($D$3&lt;=C63)*AND(C63&lt;$H$3),(0.955*(-1.122-C63)+0.5)*$D$4,0)</f>
        <v>0</v>
      </c>
      <c r="F63" s="11" t="n">
        <f aca="false">D63+E63</f>
        <v>0</v>
      </c>
      <c r="H63" s="11" t="n">
        <f aca="false">IF(($H$3&lt;=C63)*AND(C63&lt;$I$3),(0.955*(C63-(-1.122))+0.5)*$I$4,0)</f>
        <v>0</v>
      </c>
      <c r="I63" s="11" t="n">
        <f aca="false">IF(($I$3&lt;=C63)*AND(C63&lt;$L$3),(1.672*(-0.299-C63)+0.5)*$I$4,0)</f>
        <v>0</v>
      </c>
      <c r="J63" s="9" t="n">
        <f aca="false">H63+I63</f>
        <v>0</v>
      </c>
      <c r="K63" s="0"/>
      <c r="L63" s="11" t="n">
        <f aca="false">IF(($L$3&lt;=C63)*AND(C63&lt;$M$3),(1.672*(C63-(-0.299))+0.5)*$M$4,0)</f>
        <v>0</v>
      </c>
      <c r="M63" s="11" t="n">
        <f aca="false">IF(($M$3&lt;=C63)*AND(C63&lt;$P$3),(1.672*(0.299-C63)+0.5)*$M$4,0)</f>
        <v>0</v>
      </c>
      <c r="N63" s="9" t="n">
        <f aca="false">L63+M63</f>
        <v>0</v>
      </c>
      <c r="O63" s="0"/>
      <c r="P63" s="11" t="n">
        <f aca="false">IF(($P$3&lt;=C63)*AND(C63&lt;$Q$3),(1.672*(C63-0.299)+0.5)*$Q$4,0)</f>
        <v>0</v>
      </c>
      <c r="Q63" s="11" t="n">
        <f aca="false">IF(($Q$3&lt;=C63)*AND(C63&lt;$T$3),(0.955*(1.122-C63)+0.5)*$Q$4,0)</f>
        <v>0.598270419206491</v>
      </c>
      <c r="R63" s="9" t="n">
        <f aca="false">P63+Q63</f>
        <v>0.598270419206491</v>
      </c>
      <c r="S63" s="39" t="n">
        <v>0.596611932</v>
      </c>
      <c r="T63" s="11" t="n">
        <f aca="false">IF(($T$3&lt;=C63)*AND(C63&lt;$U$3),(0.955*(C63-1.122)+0.5)*$U$4,0)</f>
        <v>0</v>
      </c>
      <c r="U63" s="11" t="n">
        <f aca="false">IF(($U$3&lt;=C63),1*$U$4,0)</f>
        <v>0</v>
      </c>
      <c r="V63" s="9" t="n">
        <f aca="false">T63+U63</f>
        <v>0</v>
      </c>
      <c r="W63" s="0"/>
      <c r="X63" s="37" t="n">
        <f aca="false">V63+R63+N63+J63+F63</f>
        <v>0.598270419206491</v>
      </c>
      <c r="Y63" s="17" t="n">
        <v>0.596611932</v>
      </c>
      <c r="Z63" s="38" t="n">
        <v>1741</v>
      </c>
      <c r="AA63" s="0"/>
      <c r="AB63" s="0"/>
      <c r="AC63" s="0"/>
      <c r="AD63" s="9" t="n">
        <v>0.36005592</v>
      </c>
      <c r="AE63" s="0"/>
      <c r="AF63" s="9" t="n">
        <f aca="false">(AA63+AB63+AC63+AD63+AE63)</f>
        <v>0.36005592</v>
      </c>
      <c r="AG63" s="0" t="n">
        <v>2.294</v>
      </c>
      <c r="AH63" s="0"/>
      <c r="AI63" s="0"/>
      <c r="AJ63" s="0"/>
      <c r="AK63" s="9" t="n">
        <v>0.69192312</v>
      </c>
      <c r="AL63" s="0"/>
      <c r="AM63" s="9" t="n">
        <f aca="false">(AH63+AI63+AJ63+AK63+AL63)</f>
        <v>0.69192312</v>
      </c>
      <c r="AN63" s="0" t="n">
        <v>0.0334</v>
      </c>
      <c r="AP63" s="9"/>
      <c r="AQ63" s="9"/>
      <c r="AR63" s="9" t="n">
        <v>0.35147</v>
      </c>
      <c r="AS63" s="9"/>
      <c r="AT63" s="9" t="n">
        <f aca="false">(AO63+AP63+AQ63+AR63+AS63)</f>
        <v>0.35147</v>
      </c>
      <c r="AU63" s="0" t="n">
        <v>0.042</v>
      </c>
      <c r="AV63" s="9"/>
      <c r="AW63" s="9"/>
      <c r="AX63" s="9" t="n">
        <v>0.4399</v>
      </c>
      <c r="AY63" s="0"/>
      <c r="AZ63" s="9" t="str">
        <f aca="false">IF(AND(AU63&lt;=-0.03105,AU63&gt;-0.0675),13.72*(-0.03105-AU63)+0.5," ")</f>
        <v> </v>
      </c>
      <c r="BA63" s="9" t="n">
        <f aca="false">SUM(AV63,AW63,AX63,AY63,AZ63)</f>
        <v>0.4399</v>
      </c>
    </row>
    <row r="64" customFormat="false" ht="15" hidden="false" customHeight="false" outlineLevel="0" collapsed="false">
      <c r="A64" s="0" t="n">
        <v>60</v>
      </c>
      <c r="B64" s="0" t="n">
        <v>1.3563</v>
      </c>
      <c r="C64" s="7" t="n">
        <f aca="false">(B64-$C$1)/$C$2</f>
        <v>2.57628591769139</v>
      </c>
      <c r="D64" s="9" t="n">
        <f aca="false">IF(C64&lt;$D$3,1*$D$4,0)</f>
        <v>0</v>
      </c>
      <c r="E64" s="11" t="n">
        <f aca="false">IF(($D$3&lt;=C64)*AND(C64&lt;$H$3),(0.955*(-1.122-C64)+0.5)*$D$4,0)</f>
        <v>0</v>
      </c>
      <c r="F64" s="11" t="n">
        <f aca="false">D64+E64</f>
        <v>0</v>
      </c>
      <c r="H64" s="11" t="n">
        <f aca="false">IF(($H$3&lt;=C64)*AND(C64&lt;$I$3),(0.955*(C64-(-1.122))+0.5)*$I$4,0)</f>
        <v>0</v>
      </c>
      <c r="I64" s="11" t="n">
        <f aca="false">IF(($I$3&lt;=C64)*AND(C64&lt;$L$3),(1.672*(-0.299-C64)+0.5)*$I$4,0)</f>
        <v>0</v>
      </c>
      <c r="J64" s="9" t="n">
        <f aca="false">H64+I64</f>
        <v>0</v>
      </c>
      <c r="K64" s="0"/>
      <c r="L64" s="11" t="n">
        <f aca="false">IF(($L$3&lt;=C64)*AND(C64&lt;$M$3),(1.672*(C64-(-0.299))+0.5)*$M$4,0)</f>
        <v>0</v>
      </c>
      <c r="M64" s="11" t="n">
        <f aca="false">IF(($M$3&lt;=C64)*AND(C64&lt;$P$3),(1.672*(0.299-C64)+0.5)*$M$4,0)</f>
        <v>0</v>
      </c>
      <c r="N64" s="9" t="n">
        <f aca="false">L64+M64</f>
        <v>0</v>
      </c>
      <c r="O64" s="0"/>
      <c r="P64" s="11" t="n">
        <f aca="false">IF(($P$3&lt;=C64)*AND(C64&lt;$Q$3),(1.672*(C64-0.299)+0.5)*$Q$4,0)</f>
        <v>0</v>
      </c>
      <c r="Q64" s="11" t="n">
        <f aca="false">IF(($Q$3&lt;=C64)*AND(C64&lt;$T$3),(0.955*(1.122-C64)+0.5)*$Q$4,0)</f>
        <v>0</v>
      </c>
      <c r="R64" s="9" t="n">
        <f aca="false">P64+Q64</f>
        <v>0</v>
      </c>
      <c r="S64" s="0"/>
      <c r="T64" s="11" t="n">
        <f aca="false">IF(($T$3&lt;=C64)*AND(C64&lt;$U$3),(0.955*(C64-1.122)+0.5)*$U$4,0)</f>
        <v>0</v>
      </c>
      <c r="U64" s="11" t="n">
        <f aca="false">IF(($U$3&lt;=C64),1*$U$4,0)</f>
        <v>0.9</v>
      </c>
      <c r="V64" s="9" t="n">
        <f aca="false">T64+U64</f>
        <v>0.9</v>
      </c>
      <c r="W64" s="39" t="n">
        <v>0.9</v>
      </c>
      <c r="X64" s="37" t="n">
        <f aca="false">V64+R64+N64+J64+F64</f>
        <v>0.9</v>
      </c>
      <c r="Y64" s="17" t="n">
        <v>0.9</v>
      </c>
      <c r="Z64" s="38" t="n">
        <v>1147</v>
      </c>
      <c r="AA64" s="0"/>
      <c r="AB64" s="0"/>
      <c r="AC64" s="9" t="n">
        <v>0.3013</v>
      </c>
      <c r="AD64" s="0"/>
      <c r="AE64" s="0"/>
      <c r="AF64" s="9" t="n">
        <f aca="false">(AA64+AB64+AC64+AD64+AE64)</f>
        <v>0.3013</v>
      </c>
      <c r="AH64" s="0"/>
      <c r="AI64" s="0"/>
      <c r="AJ64" s="0"/>
      <c r="AK64" s="9"/>
      <c r="AL64" s="0"/>
      <c r="AM64" s="0"/>
      <c r="AN64" s="0" t="n">
        <v>0.0454</v>
      </c>
      <c r="AP64" s="9"/>
      <c r="AQ64" s="9"/>
      <c r="AR64" s="9" t="n">
        <v>0.69427575</v>
      </c>
      <c r="AS64" s="9"/>
      <c r="AT64" s="9" t="n">
        <f aca="false">(AO64+AP64+AQ64+AR64+AS64)</f>
        <v>0.69427575</v>
      </c>
      <c r="AU64" s="0" t="n">
        <v>0.153</v>
      </c>
      <c r="AV64" s="9" t="n">
        <v>0.088892</v>
      </c>
      <c r="AW64" s="9"/>
      <c r="AX64" s="9"/>
      <c r="AY64" s="0"/>
      <c r="AZ64" s="9" t="str">
        <f aca="false">IF(AND(AU64&lt;=-0.03105,AU64&gt;-0.0675),13.72*(-0.03105-AU64)+0.5," ")</f>
        <v> </v>
      </c>
      <c r="BA64" s="9" t="n">
        <f aca="false">SUM(AV64,AW64,AX64,AY64,AZ64)</f>
        <v>0.088892</v>
      </c>
    </row>
    <row r="65" customFormat="false" ht="15" hidden="false" customHeight="false" outlineLevel="0" collapsed="false">
      <c r="A65" s="0" t="n">
        <v>61</v>
      </c>
      <c r="B65" s="0" t="n">
        <v>0.8022</v>
      </c>
      <c r="C65" s="7" t="n">
        <f aca="false">(B65-$C$1)/$C$2</f>
        <v>0.463937035312744</v>
      </c>
      <c r="D65" s="9" t="n">
        <f aca="false">IF(C65&lt;$D$3,1*$D$4,0)</f>
        <v>0</v>
      </c>
      <c r="E65" s="11" t="n">
        <f aca="false">IF(($D$3&lt;=C65)*AND(C65&lt;$H$3),(0.955*(-1.122-C65)+0.5)*$D$4,0)</f>
        <v>0</v>
      </c>
      <c r="F65" s="11" t="n">
        <f aca="false">D65+E65</f>
        <v>0</v>
      </c>
      <c r="H65" s="11" t="n">
        <f aca="false">IF(($H$3&lt;=C65)*AND(C65&lt;$I$3),(0.955*(C65-(-1.122))+0.5)*$I$4,0)</f>
        <v>0</v>
      </c>
      <c r="I65" s="11" t="n">
        <f aca="false">IF(($I$3&lt;=C65)*AND(C65&lt;$L$3),(1.672*(-0.299-C65)+0.5)*$I$4,0)</f>
        <v>0</v>
      </c>
      <c r="J65" s="9" t="n">
        <f aca="false">H65+I65</f>
        <v>0</v>
      </c>
      <c r="K65" s="0"/>
      <c r="L65" s="11" t="n">
        <f aca="false">IF(($L$3&lt;=C65)*AND(C65&lt;$M$3),(1.672*(C65-(-0.299))+0.5)*$M$4,0)</f>
        <v>0</v>
      </c>
      <c r="M65" s="11" t="n">
        <f aca="false">IF(($M$3&lt;=C65)*AND(C65&lt;$P$3),(1.672*(0.299-C65)+0.5)*$M$4,0)</f>
        <v>0</v>
      </c>
      <c r="N65" s="9" t="n">
        <f aca="false">L65+M65</f>
        <v>0</v>
      </c>
      <c r="O65" s="0"/>
      <c r="P65" s="11" t="n">
        <f aca="false">IF(($P$3&lt;=C65)*AND(C65&lt;$Q$3),(1.672*(C65-0.299)+0.5)*$Q$4,0)</f>
        <v>0.543042306130036</v>
      </c>
      <c r="Q65" s="11" t="n">
        <f aca="false">IF(($Q$3&lt;=C65)*AND(C65&lt;$T$3),(0.955*(1.122-C65)+0.5)*$Q$4,0)</f>
        <v>0</v>
      </c>
      <c r="R65" s="9" t="n">
        <f aca="false">P65+Q65</f>
        <v>0.543042306130036</v>
      </c>
      <c r="S65" s="39" t="n">
        <v>0.540410808</v>
      </c>
      <c r="T65" s="11" t="n">
        <f aca="false">IF(($T$3&lt;=C65)*AND(C65&lt;$U$3),(0.955*(C65-1.122)+0.5)*$U$4,0)</f>
        <v>0</v>
      </c>
      <c r="U65" s="11" t="n">
        <f aca="false">IF(($U$3&lt;=C65),1*$U$4,0)</f>
        <v>0</v>
      </c>
      <c r="V65" s="9" t="n">
        <f aca="false">T65+U65</f>
        <v>0</v>
      </c>
      <c r="W65" s="0"/>
      <c r="X65" s="37" t="n">
        <f aca="false">V65+R65+N65+J65+F65</f>
        <v>0.543042306130036</v>
      </c>
      <c r="Y65" s="17" t="n">
        <v>0.540410808</v>
      </c>
      <c r="Z65" s="38" t="n">
        <v>1116</v>
      </c>
      <c r="AA65" s="0"/>
      <c r="AB65" s="0"/>
      <c r="AC65" s="9" t="n">
        <v>0.3495</v>
      </c>
      <c r="AD65" s="0"/>
      <c r="AE65" s="0"/>
      <c r="AF65" s="9" t="n">
        <f aca="false">(AA65+AB65+AC65+AD65+AE65)</f>
        <v>0.3495</v>
      </c>
      <c r="AG65" s="0" t="n">
        <v>2.74</v>
      </c>
      <c r="AH65" s="0"/>
      <c r="AI65" s="0"/>
      <c r="AJ65" s="0"/>
      <c r="AK65" s="9"/>
      <c r="AL65" s="9" t="n">
        <v>0.6866</v>
      </c>
      <c r="AM65" s="9" t="n">
        <f aca="false">(AH65+AI65+AJ65+AK65+AL65)</f>
        <v>0.6866</v>
      </c>
      <c r="AN65" s="0" t="n">
        <v>0.0144</v>
      </c>
      <c r="AP65" s="9" t="n">
        <v>0.18877562055</v>
      </c>
      <c r="AQ65" s="9"/>
      <c r="AR65" s="9"/>
      <c r="AS65" s="9"/>
      <c r="AT65" s="9" t="n">
        <f aca="false">(AO65+AP65+AQ65+AR65+AS65)</f>
        <v>0.18877562055</v>
      </c>
      <c r="AU65" s="0" t="n">
        <v>0.004</v>
      </c>
      <c r="AV65" s="9"/>
      <c r="AW65" s="9"/>
      <c r="AX65" s="9"/>
      <c r="AY65" s="9" t="n">
        <v>0.68663</v>
      </c>
      <c r="AZ65" s="9" t="str">
        <f aca="false">IF(AND(AU65&lt;=-0.03105,AU65&gt;-0.0675),13.72*(-0.03105-AU65)+0.5," ")</f>
        <v> </v>
      </c>
      <c r="BA65" s="9" t="n">
        <f aca="false">SUM(AV65,AW65,AX65,AY65,AZ65)</f>
        <v>0.68663</v>
      </c>
    </row>
    <row r="66" customFormat="false" ht="15" hidden="false" customHeight="false" outlineLevel="0" collapsed="false">
      <c r="A66" s="0" t="n">
        <v>62</v>
      </c>
      <c r="B66" s="0" t="n">
        <v>0.5466</v>
      </c>
      <c r="C66" s="7" t="n">
        <f aca="false">(B66-$C$1)/$C$2</f>
        <v>-0.510465372801281</v>
      </c>
      <c r="D66" s="9" t="n">
        <f aca="false">IF(C66&lt;$D$3,1*$D$4,0)</f>
        <v>0</v>
      </c>
      <c r="E66" s="11" t="n">
        <f aca="false">IF(($D$3&lt;=C66)*AND(C66&lt;$H$3),(0.955*(-1.122-C66)+0.5)*$D$4,0)</f>
        <v>0</v>
      </c>
      <c r="F66" s="11" t="n">
        <f aca="false">D66+E66</f>
        <v>0</v>
      </c>
      <c r="H66" s="11" t="n">
        <f aca="false">IF(($H$3&lt;=C66)*AND(C66&lt;$I$3),(0.955*(C66-(-1.122))+0.5)*$I$4,0)</f>
        <v>0</v>
      </c>
      <c r="I66" s="11" t="n">
        <f aca="false">IF(($I$3&lt;=C66)*AND(C66&lt;$L$3),(1.672*(-0.299-C66)+0.5)*$I$4,0)</f>
        <v>0.256071030997123</v>
      </c>
      <c r="J66" s="9" t="n">
        <f aca="false">H66+I66</f>
        <v>0.256071030997123</v>
      </c>
      <c r="K66" s="36" t="n">
        <v>0.2551997448</v>
      </c>
      <c r="L66" s="11" t="n">
        <f aca="false">IF(($L$3&lt;=C66)*AND(C66&lt;$M$3),(1.672*(C66-(-0.299))+0.5)*$M$4,0)</f>
        <v>0</v>
      </c>
      <c r="M66" s="11" t="n">
        <f aca="false">IF(($M$3&lt;=C66)*AND(C66&lt;$P$3),(1.672*(0.299-C66)+0.5)*$M$4,0)</f>
        <v>0</v>
      </c>
      <c r="N66" s="9" t="n">
        <f aca="false">L66+M66</f>
        <v>0</v>
      </c>
      <c r="O66" s="0"/>
      <c r="P66" s="11" t="n">
        <f aca="false">IF(($P$3&lt;=C66)*AND(C66&lt;$Q$3),(1.672*(C66-0.299)+0.5)*$Q$4,0)</f>
        <v>0</v>
      </c>
      <c r="Q66" s="11" t="n">
        <f aca="false">IF(($Q$3&lt;=C66)*AND(C66&lt;$T$3),(0.955*(1.122-C66)+0.5)*$Q$4,0)</f>
        <v>0</v>
      </c>
      <c r="R66" s="9" t="n">
        <f aca="false">P66+Q66</f>
        <v>0</v>
      </c>
      <c r="S66" s="0"/>
      <c r="T66" s="11" t="n">
        <f aca="false">IF(($T$3&lt;=C66)*AND(C66&lt;$U$3),(0.955*(C66-1.122)+0.5)*$U$4,0)</f>
        <v>0</v>
      </c>
      <c r="U66" s="11" t="n">
        <f aca="false">IF(($U$3&lt;=C66),1*$U$4,0)</f>
        <v>0</v>
      </c>
      <c r="V66" s="9" t="n">
        <f aca="false">T66+U66</f>
        <v>0</v>
      </c>
      <c r="W66" s="0"/>
      <c r="X66" s="37" t="n">
        <f aca="false">V66+R66+N66+J66+F66</f>
        <v>0.256071030997123</v>
      </c>
      <c r="Y66" s="17" t="n">
        <v>0.2551997448</v>
      </c>
      <c r="Z66" s="38" t="n">
        <v>736</v>
      </c>
      <c r="AA66" s="0"/>
      <c r="AB66" s="9" t="n">
        <v>0.2597997402</v>
      </c>
      <c r="AC66" s="0"/>
      <c r="AD66" s="0"/>
      <c r="AE66" s="0"/>
      <c r="AF66" s="9" t="n">
        <f aca="false">(AA66+AB66+AC66+AD66+AE66)</f>
        <v>0.2597997402</v>
      </c>
      <c r="AG66" s="0" t="n">
        <v>3.057</v>
      </c>
      <c r="AH66" s="0"/>
      <c r="AI66" s="0"/>
      <c r="AJ66" s="0"/>
      <c r="AK66" s="9"/>
      <c r="AL66" s="9" t="n">
        <v>0.9</v>
      </c>
      <c r="AM66" s="9" t="n">
        <f aca="false">(AH66+AI66+AJ66+AK66+AL66)</f>
        <v>0.9</v>
      </c>
      <c r="AN66" s="0" t="n">
        <v>0.031</v>
      </c>
      <c r="AP66" s="9"/>
      <c r="AQ66" s="9" t="n">
        <v>0.300431</v>
      </c>
      <c r="AR66" s="9"/>
      <c r="AS66" s="9"/>
      <c r="AT66" s="9" t="n">
        <f aca="false">(AO66+AP66+AQ66+AR66+AS66)</f>
        <v>0.300431</v>
      </c>
      <c r="AU66" s="0" t="n">
        <v>0.171</v>
      </c>
      <c r="AV66" s="9" t="n">
        <v>0.1</v>
      </c>
      <c r="AW66" s="9"/>
      <c r="AX66" s="9"/>
      <c r="AY66" s="0"/>
      <c r="AZ66" s="9" t="str">
        <f aca="false">IF(AND(AU66&lt;=-0.03105,AU66&gt;-0.0675),13.72*(-0.03105-AU66)+0.5," ")</f>
        <v> </v>
      </c>
      <c r="BA66" s="9" t="n">
        <f aca="false">SUM(AV66,AW66,AX66,AY66,AZ66)</f>
        <v>0.1</v>
      </c>
    </row>
    <row r="67" customFormat="false" ht="15" hidden="false" customHeight="false" outlineLevel="0" collapsed="false">
      <c r="A67" s="0" t="n">
        <v>63</v>
      </c>
      <c r="B67" s="0" t="n">
        <v>0.414</v>
      </c>
      <c r="C67" s="7" t="n">
        <f aca="false">(B67-$C$1)/$C$2</f>
        <v>-1.01596521363039</v>
      </c>
      <c r="D67" s="9" t="n">
        <f aca="false">IF(C67&lt;$D$3,1*$D$4,0)</f>
        <v>0</v>
      </c>
      <c r="E67" s="11" t="n">
        <f aca="false">IF(($D$3&lt;=C67)*AND(C67&lt;$H$3),(0.955*(-1.122-C67)+0.5)*$D$4,0)</f>
        <v>0</v>
      </c>
      <c r="F67" s="11" t="n">
        <f aca="false">D67+E67</f>
        <v>0</v>
      </c>
      <c r="H67" s="11" t="n">
        <f aca="false">IF(($H$3&lt;=C67)*AND(C67&lt;$I$3),(0.955*(C67-(-1.122))+0.5)*$I$4,0)</f>
        <v>0.180378966294894</v>
      </c>
      <c r="I67" s="11" t="n">
        <f aca="false">IF(($I$3&lt;=C67)*AND(C67&lt;$L$3),(1.672*(-0.299-C67)+0.5)*$I$4,0)</f>
        <v>0</v>
      </c>
      <c r="J67" s="9" t="n">
        <f aca="false">H67+I67</f>
        <v>0.180378966294894</v>
      </c>
      <c r="K67" s="36" t="n">
        <v>0.1824998175</v>
      </c>
      <c r="L67" s="11" t="n">
        <f aca="false">IF(($L$3&lt;=C67)*AND(C67&lt;$M$3),(1.672*(C67-(-0.299))+0.5)*$M$4,0)</f>
        <v>0</v>
      </c>
      <c r="M67" s="11" t="n">
        <f aca="false">IF(($M$3&lt;=C67)*AND(C67&lt;$P$3),(1.672*(0.299-C67)+0.5)*$M$4,0)</f>
        <v>0</v>
      </c>
      <c r="N67" s="9" t="n">
        <f aca="false">L67+M67</f>
        <v>0</v>
      </c>
      <c r="O67" s="0"/>
      <c r="P67" s="11" t="n">
        <f aca="false">IF(($P$3&lt;=C67)*AND(C67&lt;$Q$3),(1.672*(C67-0.299)+0.5)*$Q$4,0)</f>
        <v>0</v>
      </c>
      <c r="Q67" s="11" t="n">
        <f aca="false">IF(($Q$3&lt;=C67)*AND(C67&lt;$T$3),(0.955*(1.122-C67)+0.5)*$Q$4,0)</f>
        <v>0</v>
      </c>
      <c r="R67" s="9" t="n">
        <f aca="false">P67+Q67</f>
        <v>0</v>
      </c>
      <c r="S67" s="0"/>
      <c r="T67" s="11" t="n">
        <f aca="false">IF(($T$3&lt;=C67)*AND(C67&lt;$U$3),(0.955*(C67-1.122)+0.5)*$U$4,0)</f>
        <v>0</v>
      </c>
      <c r="U67" s="11" t="n">
        <f aca="false">IF(($U$3&lt;=C67),1*$U$4,0)</f>
        <v>0</v>
      </c>
      <c r="V67" s="9" t="n">
        <f aca="false">T67+U67</f>
        <v>0</v>
      </c>
      <c r="W67" s="0"/>
      <c r="X67" s="37" t="n">
        <f aca="false">V67+R67+N67+J67+F67</f>
        <v>0.180378966294894</v>
      </c>
      <c r="Y67" s="17" t="n">
        <v>0.1824998175</v>
      </c>
      <c r="Z67" s="38" t="n">
        <v>984</v>
      </c>
      <c r="AA67" s="0"/>
      <c r="AC67" s="9" t="n">
        <v>0.4263</v>
      </c>
      <c r="AD67" s="0"/>
      <c r="AE67" s="0"/>
      <c r="AF67" s="9" t="n">
        <f aca="false">(AA67+AB67+AC67+AD67+AE67)</f>
        <v>0.4263</v>
      </c>
      <c r="AG67" s="0" t="n">
        <v>2.054</v>
      </c>
      <c r="AH67" s="0"/>
      <c r="AI67" s="0"/>
      <c r="AJ67" s="9" t="n">
        <v>0.3462</v>
      </c>
      <c r="AK67" s="9"/>
      <c r="AL67" s="0"/>
      <c r="AM67" s="9" t="n">
        <f aca="false">(AH67+AI67+AJ67+AK67+AL67)</f>
        <v>0.3462</v>
      </c>
      <c r="AN67" s="0" t="n">
        <v>0.0136</v>
      </c>
      <c r="AP67" s="9" t="n">
        <v>0.20946395151</v>
      </c>
      <c r="AQ67" s="9"/>
      <c r="AR67" s="9"/>
      <c r="AS67" s="9"/>
      <c r="AT67" s="9" t="n">
        <f aca="false">(AO67+AP67+AQ67+AR67+AS67)</f>
        <v>0.20946395151</v>
      </c>
      <c r="AU67" s="0" t="n">
        <v>-0.065</v>
      </c>
      <c r="AV67" s="9"/>
      <c r="AW67" s="9"/>
      <c r="AX67" s="9"/>
      <c r="AY67" s="0"/>
      <c r="AZ67" s="9" t="n">
        <v>0.8692</v>
      </c>
      <c r="BA67" s="9" t="n">
        <f aca="false">SUM(AV67,AW67,AX67,AY67,AZ67)</f>
        <v>0.8692</v>
      </c>
    </row>
    <row r="68" customFormat="false" ht="15" hidden="false" customHeight="false" outlineLevel="0" collapsed="false">
      <c r="A68" s="0" t="n">
        <v>64</v>
      </c>
      <c r="B68" s="0" t="n">
        <v>0.9037</v>
      </c>
      <c r="C68" s="7" t="n">
        <f aca="false">(B68-$C$1)/$C$2</f>
        <v>0.850876958722657</v>
      </c>
      <c r="D68" s="9" t="n">
        <f aca="false">IF(C68&lt;$D$3,1*$D$4,0)</f>
        <v>0</v>
      </c>
      <c r="E68" s="11" t="n">
        <f aca="false">IF(($D$3&lt;=C68)*AND(C68&lt;$H$3),(0.955*(-1.122-C68)+0.5)*$D$4,0)</f>
        <v>0</v>
      </c>
      <c r="F68" s="11" t="n">
        <f aca="false">D68+E68</f>
        <v>0</v>
      </c>
      <c r="H68" s="11" t="n">
        <f aca="false">IF(($H$3&lt;=C68)*AND(C68&lt;$I$3),(0.955*(C68-(-1.122))+0.5)*$I$4,0)</f>
        <v>0</v>
      </c>
      <c r="I68" s="11" t="n">
        <f aca="false">IF(($I$3&lt;=C68)*AND(C68&lt;$L$3),(1.672*(-0.299-C68)+0.5)*$I$4,0)</f>
        <v>0</v>
      </c>
      <c r="J68" s="9" t="n">
        <f aca="false">H68+I68</f>
        <v>0</v>
      </c>
      <c r="K68" s="0"/>
      <c r="L68" s="11" t="n">
        <f aca="false">IF(($L$3&lt;=C68)*AND(C68&lt;$M$3),(1.672*(C68-(-0.299))+0.5)*$M$4,0)</f>
        <v>0</v>
      </c>
      <c r="M68" s="11" t="n">
        <f aca="false">IF(($M$3&lt;=C68)*AND(C68&lt;$P$3),(1.672*(0.299-C68)+0.5)*$M$4,0)</f>
        <v>0</v>
      </c>
      <c r="N68" s="9" t="n">
        <f aca="false">L68+M68</f>
        <v>0</v>
      </c>
      <c r="O68" s="0"/>
      <c r="P68" s="11" t="n">
        <f aca="false">IF(($P$3&lt;=C68)*AND(C68&lt;$Q$3),(1.672*(C68-0.299)+0.5)*$Q$4,0)</f>
        <v>0</v>
      </c>
      <c r="Q68" s="11" t="n">
        <f aca="false">IF(($Q$3&lt;=C68)*AND(C68&lt;$T$3),(0.955*(1.122-C68)+0.5)*$Q$4,0)</f>
        <v>0.531245753093904</v>
      </c>
      <c r="R68" s="9" t="n">
        <f aca="false">P68+Q68</f>
        <v>0.531245753093904</v>
      </c>
      <c r="S68" s="39" t="n">
        <v>0.530210604</v>
      </c>
      <c r="T68" s="11" t="n">
        <f aca="false">IF(($T$3&lt;=C68)*AND(C68&lt;$U$3),(0.955*(C68-1.122)+0.5)*$U$4,0)</f>
        <v>0</v>
      </c>
      <c r="U68" s="11" t="n">
        <f aca="false">IF(($U$3&lt;=C68),1*$U$4,0)</f>
        <v>0</v>
      </c>
      <c r="V68" s="9" t="n">
        <f aca="false">T68+U68</f>
        <v>0</v>
      </c>
      <c r="W68" s="0"/>
      <c r="X68" s="37" t="n">
        <f aca="false">V68+R68+N68+J68+F68</f>
        <v>0.531245753093904</v>
      </c>
      <c r="Y68" s="17" t="n">
        <v>0.530210604</v>
      </c>
      <c r="Z68" s="38" t="n">
        <v>511</v>
      </c>
      <c r="AA68" s="9" t="n">
        <v>0.09</v>
      </c>
      <c r="AC68" s="0"/>
      <c r="AD68" s="0"/>
      <c r="AE68" s="0"/>
      <c r="AF68" s="9" t="n">
        <f aca="false">(AA68+AB68+AC68+AD68+AE68)</f>
        <v>0.09</v>
      </c>
      <c r="AG68" s="0" t="n">
        <v>2.451</v>
      </c>
      <c r="AH68" s="0"/>
      <c r="AI68" s="0"/>
      <c r="AJ68" s="0"/>
      <c r="AK68" s="9" t="n">
        <v>0.50669724</v>
      </c>
      <c r="AL68" s="0"/>
      <c r="AM68" s="9" t="n">
        <f aca="false">(AH68+AI68+AJ68+AK68+AL68)</f>
        <v>0.50669724</v>
      </c>
      <c r="AN68" s="0" t="n">
        <v>0.0105</v>
      </c>
      <c r="AP68" s="9" t="n">
        <v>0.28963123398</v>
      </c>
      <c r="AQ68" s="9"/>
      <c r="AR68" s="9"/>
      <c r="AS68" s="9"/>
      <c r="AT68" s="9" t="n">
        <f aca="false">(AO68+AP68+AQ68+AR68+AS68)</f>
        <v>0.28963123398</v>
      </c>
      <c r="AU68" s="0" t="n">
        <v>0.019</v>
      </c>
      <c r="AV68" s="9"/>
      <c r="AW68" s="9"/>
      <c r="AX68" s="9"/>
      <c r="AY68" s="9" t="n">
        <v>0.4711616</v>
      </c>
      <c r="AZ68" s="9" t="str">
        <f aca="false">IF(AND(AU68&lt;=-0.03105,AU68&gt;-0.0675),13.72*(-0.03105-AU68)+0.5," ")</f>
        <v> </v>
      </c>
      <c r="BA68" s="9" t="n">
        <f aca="false">SUM(AV68,AW68,AX68,AY68,AZ68)</f>
        <v>0.4711616</v>
      </c>
    </row>
    <row r="69" customFormat="false" ht="15" hidden="false" customHeight="false" outlineLevel="0" collapsed="false">
      <c r="A69" s="0" t="n">
        <v>65</v>
      </c>
      <c r="B69" s="0" t="n">
        <v>0.4185</v>
      </c>
      <c r="C69" s="7" t="n">
        <f aca="false">(B69-$C$1)/$C$2</f>
        <v>-0.99881024165655</v>
      </c>
      <c r="D69" s="9" t="n">
        <f aca="false">IF(C69&lt;$D$3,1*$D$4,0)</f>
        <v>0</v>
      </c>
      <c r="E69" s="11" t="n">
        <f aca="false">IF(($D$3&lt;=C69)*AND(C69&lt;$H$3),(0.955*(-1.122-C69)+0.5)*$D$4,0)</f>
        <v>0</v>
      </c>
      <c r="F69" s="11" t="n">
        <f aca="false">D69+E69</f>
        <v>0</v>
      </c>
      <c r="H69" s="11" t="n">
        <f aca="false">IF(($H$3&lt;=C69)*AND(C69&lt;$I$3),(0.955*(C69-(-1.122))+0.5)*$I$4,0)</f>
        <v>0.185293865765398</v>
      </c>
      <c r="I69" s="11" t="n">
        <f aca="false">IF(($I$3&lt;=C69)*AND(C69&lt;$L$3),(1.672*(-0.299-C69)+0.5)*$I$4,0)</f>
        <v>0</v>
      </c>
      <c r="J69" s="9" t="n">
        <f aca="false">H69+I69</f>
        <v>0.185293865765398</v>
      </c>
      <c r="K69" s="36" t="n">
        <v>0.1873998126</v>
      </c>
      <c r="L69" s="11" t="n">
        <f aca="false">IF(($L$3&lt;=C69)*AND(C69&lt;$M$3),(1.672*(C69-(-0.299))+0.5)*$M$4,0)</f>
        <v>0</v>
      </c>
      <c r="M69" s="11" t="n">
        <f aca="false">IF(($M$3&lt;=C69)*AND(C69&lt;$P$3),(1.672*(0.299-C69)+0.5)*$M$4,0)</f>
        <v>0</v>
      </c>
      <c r="N69" s="9" t="n">
        <f aca="false">L69+M69</f>
        <v>0</v>
      </c>
      <c r="O69" s="0"/>
      <c r="P69" s="11" t="n">
        <f aca="false">IF(($P$3&lt;=C69)*AND(C69&lt;$Q$3),(1.672*(C69-0.299)+0.5)*$Q$4,0)</f>
        <v>0</v>
      </c>
      <c r="Q69" s="11" t="n">
        <f aca="false">IF(($Q$3&lt;=C69)*AND(C69&lt;$T$3),(0.955*(1.122-C69)+0.5)*$Q$4,0)</f>
        <v>0</v>
      </c>
      <c r="R69" s="9" t="n">
        <f aca="false">P69+Q69</f>
        <v>0</v>
      </c>
      <c r="S69" s="0"/>
      <c r="T69" s="11" t="n">
        <f aca="false">IF(($T$3&lt;=C69)*AND(C69&lt;$U$3),(0.955*(C69-1.122)+0.5)*$U$4,0)</f>
        <v>0</v>
      </c>
      <c r="U69" s="11" t="n">
        <f aca="false">IF(($U$3&lt;=C69),1*$U$4,0)</f>
        <v>0</v>
      </c>
      <c r="V69" s="9" t="n">
        <f aca="false">T69+U69</f>
        <v>0</v>
      </c>
      <c r="W69" s="0"/>
      <c r="X69" s="37" t="n">
        <f aca="false">V69+R69+N69+J69+F69</f>
        <v>0.185293865765398</v>
      </c>
      <c r="Y69" s="17" t="n">
        <v>0.1873998126</v>
      </c>
      <c r="Z69" s="38" t="n">
        <v>593</v>
      </c>
      <c r="AA69" s="9" t="n">
        <v>0.062</v>
      </c>
      <c r="AC69" s="0"/>
      <c r="AD69" s="0"/>
      <c r="AE69" s="0"/>
      <c r="AF69" s="9" t="n">
        <f aca="false">(AA69+AB69+AC69+AD69+AE69)</f>
        <v>0.062</v>
      </c>
      <c r="AG69" s="0" t="n">
        <v>1.825</v>
      </c>
      <c r="AH69" s="0"/>
      <c r="AI69" s="0"/>
      <c r="AJ69" s="9" t="n">
        <v>0.3151</v>
      </c>
      <c r="AK69" s="9"/>
      <c r="AL69" s="0"/>
      <c r="AM69" s="9" t="n">
        <f aca="false">(AH69+AI69+AJ69+AK69+AL69)</f>
        <v>0.3151</v>
      </c>
      <c r="AN69" s="0" t="n">
        <v>0.0301</v>
      </c>
      <c r="AP69" s="9"/>
      <c r="AQ69" s="9" t="n">
        <v>0.319745</v>
      </c>
      <c r="AR69" s="9"/>
      <c r="AS69" s="9"/>
      <c r="AT69" s="9" t="n">
        <f aca="false">(AO69+AP69+AQ69+AR69+AS69)</f>
        <v>0.319745</v>
      </c>
      <c r="AU69" s="0" t="n">
        <v>0.057</v>
      </c>
      <c r="AV69" s="9"/>
      <c r="AW69" s="9"/>
      <c r="AX69" s="9" t="n">
        <v>0.380955</v>
      </c>
      <c r="AY69" s="0"/>
      <c r="AZ69" s="9" t="str">
        <f aca="false">IF(AND(AU69&lt;=-0.03105,AU69&gt;-0.0675),13.72*(-0.03105-AU69)+0.5," ")</f>
        <v> </v>
      </c>
      <c r="BA69" s="9" t="n">
        <f aca="false">SUM(AV69,AW69,AX69,AY69,AZ69)</f>
        <v>0.380955</v>
      </c>
    </row>
    <row r="70" customFormat="false" ht="15" hidden="false" customHeight="false" outlineLevel="0" collapsed="false">
      <c r="A70" s="0" t="n">
        <v>66</v>
      </c>
      <c r="B70" s="0" t="n">
        <v>0.5233</v>
      </c>
      <c r="C70" s="7" t="n">
        <f aca="false">(B70-$C$1)/$C$2</f>
        <v>-0.599290005465823</v>
      </c>
      <c r="D70" s="9" t="n">
        <f aca="false">IF(C70&lt;$D$3,1*$D$4,0)</f>
        <v>0</v>
      </c>
      <c r="E70" s="11" t="n">
        <f aca="false">IF(($D$3&lt;=C70)*AND(C70&lt;$H$3),(0.955*(-1.122-C70)+0.5)*$D$4,0)</f>
        <v>0</v>
      </c>
      <c r="F70" s="11" t="n">
        <f aca="false">D70+E70</f>
        <v>0</v>
      </c>
      <c r="H70" s="11" t="n">
        <f aca="false">IF(($H$3&lt;=C70)*AND(C70&lt;$I$3),(0.955*(C70-(-1.122))+0.5)*$I$4,0)</f>
        <v>0.299756413434042</v>
      </c>
      <c r="I70" s="11" t="n">
        <f aca="false">IF(($I$3&lt;=C70)*AND(C70&lt;$L$3),(1.672*(-0.299-C70)+0.5)*$I$4,0)</f>
        <v>0</v>
      </c>
      <c r="J70" s="9" t="n">
        <f aca="false">H70+I70</f>
        <v>0.299756413434042</v>
      </c>
      <c r="K70" s="36" t="n">
        <v>0.2994997005</v>
      </c>
      <c r="L70" s="11" t="n">
        <f aca="false">IF(($L$3&lt;=C70)*AND(C70&lt;$M$3),(1.672*(C70-(-0.299))+0.5)*$M$4,0)</f>
        <v>0</v>
      </c>
      <c r="M70" s="11" t="n">
        <f aca="false">IF(($M$3&lt;=C70)*AND(C70&lt;$P$3),(1.672*(0.299-C70)+0.5)*$M$4,0)</f>
        <v>0</v>
      </c>
      <c r="N70" s="9" t="n">
        <f aca="false">L70+M70</f>
        <v>0</v>
      </c>
      <c r="O70" s="0"/>
      <c r="P70" s="11" t="n">
        <f aca="false">IF(($P$3&lt;=C70)*AND(C70&lt;$Q$3),(1.672*(C70-0.299)+0.5)*$Q$4,0)</f>
        <v>0</v>
      </c>
      <c r="Q70" s="11" t="n">
        <f aca="false">IF(($Q$3&lt;=C70)*AND(C70&lt;$T$3),(0.955*(1.122-C70)+0.5)*$Q$4,0)</f>
        <v>0</v>
      </c>
      <c r="R70" s="9" t="n">
        <f aca="false">P70+Q70</f>
        <v>0</v>
      </c>
      <c r="S70" s="0"/>
      <c r="T70" s="11" t="n">
        <f aca="false">IF(($T$3&lt;=C70)*AND(C70&lt;$U$3),(0.955*(C70-1.122)+0.5)*$U$4,0)</f>
        <v>0</v>
      </c>
      <c r="U70" s="11" t="n">
        <f aca="false">IF(($U$3&lt;=C70),1*$U$4,0)</f>
        <v>0</v>
      </c>
      <c r="V70" s="9" t="n">
        <f aca="false">T70+U70</f>
        <v>0</v>
      </c>
      <c r="W70" s="0"/>
      <c r="X70" s="37" t="n">
        <f aca="false">V70+R70+N70+J70+F70</f>
        <v>0.299756413434042</v>
      </c>
      <c r="Y70" s="17" t="n">
        <v>0.2994997005</v>
      </c>
      <c r="Z70" s="38" t="n">
        <v>1673</v>
      </c>
      <c r="AA70" s="0"/>
      <c r="AC70" s="0"/>
      <c r="AD70" s="9" t="n">
        <v>0.41763288</v>
      </c>
      <c r="AE70" s="0"/>
      <c r="AF70" s="9" t="n">
        <f aca="false">(AA70+AB70+AC70+AD70+AE70)</f>
        <v>0.41763288</v>
      </c>
      <c r="AG70" s="0" t="n">
        <v>2.377</v>
      </c>
      <c r="AH70" s="0"/>
      <c r="AI70" s="0"/>
      <c r="AJ70" s="0"/>
      <c r="AK70" s="9" t="n">
        <v>0.59406228</v>
      </c>
      <c r="AL70" s="0"/>
      <c r="AM70" s="9" t="n">
        <f aca="false">(AH70+AI70+AJ70+AK70+AL70)</f>
        <v>0.59406228</v>
      </c>
      <c r="AN70" s="0" t="n">
        <v>0.0342</v>
      </c>
      <c r="AP70" s="9"/>
      <c r="AQ70" s="9"/>
      <c r="AR70" s="9" t="n">
        <v>0.37555</v>
      </c>
      <c r="AS70" s="9"/>
      <c r="AT70" s="9" t="n">
        <f aca="false">(AO70+AP70+AQ70+AR70+AS70)</f>
        <v>0.37555</v>
      </c>
      <c r="AU70" s="0" t="n">
        <v>0.016</v>
      </c>
      <c r="AV70" s="9"/>
      <c r="AW70" s="9"/>
      <c r="AX70" s="9"/>
      <c r="AY70" s="9" t="n">
        <v>0.5216456</v>
      </c>
      <c r="AZ70" s="9" t="str">
        <f aca="false">IF(AND(AU70&lt;=-0.03105,AU70&gt;-0.0675),13.72*(-0.03105-AU70)+0.5," ")</f>
        <v> </v>
      </c>
      <c r="BA70" s="9" t="n">
        <f aca="false">SUM(AV70,AW70,AX70,AY70,AZ70)</f>
        <v>0.5216456</v>
      </c>
    </row>
    <row r="71" customFormat="false" ht="15" hidden="false" customHeight="false" outlineLevel="0" collapsed="false">
      <c r="A71" s="0" t="n">
        <v>67</v>
      </c>
      <c r="B71" s="0" t="n">
        <v>0.6988</v>
      </c>
      <c r="C71" s="7" t="n">
        <f aca="false">(B71-$C$1)/$C$2</f>
        <v>0.069753901513878</v>
      </c>
      <c r="D71" s="9" t="n">
        <f aca="false">IF(C71&lt;$D$3,1*$D$4,0)</f>
        <v>0</v>
      </c>
      <c r="E71" s="11" t="n">
        <f aca="false">IF(($D$3&lt;=C71)*AND(C71&lt;$H$3),(0.955*(-1.122-C71)+0.5)*$D$4,0)</f>
        <v>0</v>
      </c>
      <c r="F71" s="11" t="n">
        <f aca="false">D71+E71</f>
        <v>0</v>
      </c>
      <c r="H71" s="11" t="n">
        <f aca="false">IF(($H$3&lt;=C71)*AND(C71&lt;$I$3),(0.955*(C71-(-1.122))+0.5)*$I$4,0)</f>
        <v>0</v>
      </c>
      <c r="I71" s="11" t="n">
        <f aca="false">IF(($I$3&lt;=C71)*AND(C71&lt;$L$3),(1.672*(-0.299-C71)+0.5)*$I$4,0)</f>
        <v>0</v>
      </c>
      <c r="J71" s="9" t="n">
        <f aca="false">H71+I71</f>
        <v>0</v>
      </c>
      <c r="K71" s="0"/>
      <c r="L71" s="11" t="n">
        <f aca="false">IF(($L$3&lt;=C71)*AND(C71&lt;$M$3),(1.672*(C71-(-0.299))+0.5)*$M$4,0)</f>
        <v>0</v>
      </c>
      <c r="M71" s="11" t="n">
        <f aca="false">IF(($M$3&lt;=C71)*AND(C71&lt;$P$3),(1.672*(0.299-C71)+0.5)*$M$4,0)</f>
        <v>0.441649738334398</v>
      </c>
      <c r="N71" s="9" t="n">
        <f aca="false">L71+M71</f>
        <v>0.441649738334398</v>
      </c>
      <c r="O71" s="39" t="n">
        <v>0.4433</v>
      </c>
      <c r="P71" s="11" t="n">
        <f aca="false">IF(($P$3&lt;=C71)*AND(C71&lt;$Q$3),(1.672*(C71-0.299)+0.5)*$Q$4,0)</f>
        <v>0</v>
      </c>
      <c r="Q71" s="11" t="n">
        <f aca="false">IF(($Q$3&lt;=C71)*AND(C71&lt;$T$3),(0.955*(1.122-C71)+0.5)*$Q$4,0)</f>
        <v>0</v>
      </c>
      <c r="R71" s="9" t="n">
        <f aca="false">P71+Q71</f>
        <v>0</v>
      </c>
      <c r="S71" s="0"/>
      <c r="T71" s="11" t="n">
        <f aca="false">IF(($T$3&lt;=C71)*AND(C71&lt;$U$3),(0.955*(C71-1.122)+0.5)*$U$4,0)</f>
        <v>0</v>
      </c>
      <c r="U71" s="11" t="n">
        <f aca="false">IF(($U$3&lt;=C71),1*$U$4,0)</f>
        <v>0</v>
      </c>
      <c r="V71" s="9" t="n">
        <f aca="false">T71+U71</f>
        <v>0</v>
      </c>
      <c r="W71" s="0"/>
      <c r="X71" s="37" t="n">
        <f aca="false">V71+R71+N71+J71+F71</f>
        <v>0.441649738334398</v>
      </c>
      <c r="Y71" s="17" t="n">
        <v>0.4433</v>
      </c>
      <c r="Z71" s="38" t="n">
        <v>1786</v>
      </c>
      <c r="AA71" s="0"/>
      <c r="AC71" s="0"/>
      <c r="AD71" s="0"/>
      <c r="AE71" s="9" t="n">
        <v>0.4858</v>
      </c>
      <c r="AF71" s="9" t="n">
        <f aca="false">(AA71+AB71+AC71+AD71+AE71)</f>
        <v>0.4858</v>
      </c>
      <c r="AG71" s="0" t="n">
        <v>2.446</v>
      </c>
      <c r="AH71" s="0"/>
      <c r="AI71" s="0"/>
      <c r="AJ71" s="0"/>
      <c r="AK71" s="9" t="n">
        <v>0.51269484</v>
      </c>
      <c r="AL71" s="0"/>
      <c r="AM71" s="9" t="n">
        <f aca="false">(AH71+AI71+AJ71+AK71+AL71)</f>
        <v>0.51269484</v>
      </c>
      <c r="AN71" s="0" t="n">
        <v>0.0187</v>
      </c>
      <c r="AP71" s="9"/>
      <c r="AQ71" s="9" t="n">
        <v>0.3707</v>
      </c>
      <c r="AR71" s="9"/>
      <c r="AS71" s="9"/>
      <c r="AT71" s="9" t="n">
        <f aca="false">(AO71+AP71+AQ71+AR71+AS71)</f>
        <v>0.3707</v>
      </c>
      <c r="AU71" s="0" t="n">
        <v>0.036</v>
      </c>
      <c r="AV71" s="9"/>
      <c r="AW71" s="9"/>
      <c r="AX71" s="9" t="n">
        <v>0.3678</v>
      </c>
      <c r="AY71" s="0"/>
      <c r="AZ71" s="9" t="str">
        <f aca="false">IF(AND(AU71&lt;=-0.03105,AU71&gt;-0.0675),13.72*(-0.03105-AU71)+0.5," ")</f>
        <v> </v>
      </c>
      <c r="BA71" s="9" t="n">
        <f aca="false">SUM(AV71,AW71,AX71,AY71,AZ71)</f>
        <v>0.3678</v>
      </c>
    </row>
    <row r="72" customFormat="false" ht="15" hidden="false" customHeight="false" outlineLevel="0" collapsed="false">
      <c r="A72" s="0" t="n">
        <v>68</v>
      </c>
      <c r="B72" s="0" t="n">
        <v>0.8483</v>
      </c>
      <c r="C72" s="7" t="n">
        <f aca="false">(B72-$C$1)/$C$2</f>
        <v>0.639680192644734</v>
      </c>
      <c r="D72" s="9" t="n">
        <f aca="false">IF(C72&lt;$D$3,1*$D$4,0)</f>
        <v>0</v>
      </c>
      <c r="E72" s="11" t="n">
        <f aca="false">IF(($D$3&lt;=C72)*AND(C72&lt;$H$3),(0.955*(-1.122-C72)+0.5)*$D$4,0)</f>
        <v>0</v>
      </c>
      <c r="F72" s="11" t="n">
        <f aca="false">D72+E72</f>
        <v>0</v>
      </c>
      <c r="H72" s="11" t="n">
        <f aca="false">IF(($H$3&lt;=C72)*AND(C72&lt;$I$3),(0.955*(C72-(-1.122))+0.5)*$I$4,0)</f>
        <v>0</v>
      </c>
      <c r="I72" s="11" t="n">
        <f aca="false">IF(($I$3&lt;=C72)*AND(C72&lt;$L$3),(1.672*(-0.299-C72)+0.5)*$I$4,0)</f>
        <v>0</v>
      </c>
      <c r="J72" s="9" t="n">
        <f aca="false">H72+I72</f>
        <v>0</v>
      </c>
      <c r="K72" s="0"/>
      <c r="L72" s="11" t="n">
        <f aca="false">IF(($L$3&lt;=C72)*AND(C72&lt;$M$3),(1.672*(C72-(-0.299))+0.5)*$M$4,0)</f>
        <v>0</v>
      </c>
      <c r="M72" s="11" t="n">
        <f aca="false">IF(($M$3&lt;=C72)*AND(C72&lt;$P$3),(1.672*(0.299-C72)+0.5)*$M$4,0)</f>
        <v>0</v>
      </c>
      <c r="N72" s="9" t="n">
        <f aca="false">L72+M72</f>
        <v>0</v>
      </c>
      <c r="O72" s="0"/>
      <c r="P72" s="11" t="n">
        <f aca="false">IF(($P$3&lt;=C72)*AND(C72&lt;$Q$3),(1.672*(C72-0.299)+0.5)*$Q$4,0)</f>
        <v>0</v>
      </c>
      <c r="Q72" s="11" t="n">
        <f aca="false">IF(($Q$3&lt;=C72)*AND(C72&lt;$T$3),(0.955*(1.122-C72)+0.5)*$Q$4,0)</f>
        <v>0.672430791216995</v>
      </c>
      <c r="R72" s="9" t="n">
        <f aca="false">P72+Q72</f>
        <v>0.672430791216995</v>
      </c>
      <c r="S72" s="39" t="n">
        <v>0.670213404</v>
      </c>
      <c r="T72" s="11" t="n">
        <f aca="false">IF(($T$3&lt;=C72)*AND(C72&lt;$U$3),(0.955*(C72-1.122)+0.5)*$U$4,0)</f>
        <v>0</v>
      </c>
      <c r="U72" s="11" t="n">
        <f aca="false">IF(($U$3&lt;=C72),1*$U$4,0)</f>
        <v>0</v>
      </c>
      <c r="V72" s="9" t="n">
        <f aca="false">T72+U72</f>
        <v>0</v>
      </c>
      <c r="W72" s="0"/>
      <c r="X72" s="37" t="n">
        <f aca="false">V72+R72+N72+J72+F72</f>
        <v>0.672430791216995</v>
      </c>
      <c r="Y72" s="17" t="n">
        <v>0.670213404</v>
      </c>
      <c r="Z72" s="38" t="n">
        <v>1850</v>
      </c>
      <c r="AA72" s="0"/>
      <c r="AC72" s="0"/>
      <c r="AD72" s="0"/>
      <c r="AE72" s="9" t="n">
        <v>0.5557</v>
      </c>
      <c r="AF72" s="9" t="n">
        <f aca="false">(AA72+AB72+AC72+AD72+AE72)</f>
        <v>0.5557</v>
      </c>
      <c r="AG72" s="0" t="n">
        <v>2.668</v>
      </c>
      <c r="AH72" s="0"/>
      <c r="AI72" s="0"/>
      <c r="AJ72" s="0"/>
      <c r="AK72" s="9"/>
      <c r="AL72" s="9" t="n">
        <v>0.5775</v>
      </c>
      <c r="AM72" s="9" t="n">
        <f aca="false">(AH72+AI72+AJ72+AK72+AL72)</f>
        <v>0.5775</v>
      </c>
      <c r="AN72" s="0" t="n">
        <v>0.0199</v>
      </c>
      <c r="AP72" s="9"/>
      <c r="AQ72" s="9" t="n">
        <v>0.4224</v>
      </c>
      <c r="AR72" s="9"/>
      <c r="AS72" s="9"/>
      <c r="AT72" s="9" t="n">
        <f aca="false">(AO72+AP72+AQ72+AR72+AS72)</f>
        <v>0.4224</v>
      </c>
      <c r="AU72" s="0" t="n">
        <v>0.057</v>
      </c>
      <c r="AV72" s="9"/>
      <c r="AW72" s="9"/>
      <c r="AX72" s="9" t="n">
        <v>0.380955</v>
      </c>
      <c r="AY72" s="0"/>
      <c r="AZ72" s="9" t="str">
        <f aca="false">IF(AND(AU72&lt;=-0.03105,AU72&gt;-0.0675),13.72*(-0.03105-AU72)+0.5," ")</f>
        <v> </v>
      </c>
      <c r="BA72" s="9" t="n">
        <f aca="false">SUM(AV72,AW72,AX72,AY72,AZ72)</f>
        <v>0.380955</v>
      </c>
    </row>
    <row r="73" customFormat="false" ht="15" hidden="false" customHeight="false" outlineLevel="0" collapsed="false">
      <c r="A73" s="0" t="n">
        <v>69</v>
      </c>
      <c r="B73" s="0" t="n">
        <v>1.12</v>
      </c>
      <c r="C73" s="7" t="n">
        <f aca="false">(B73-$C$1)/$C$2</f>
        <v>1.67545927826516</v>
      </c>
      <c r="D73" s="9" t="n">
        <f aca="false">IF(C73&lt;$D$3,1*$D$4,0)</f>
        <v>0</v>
      </c>
      <c r="E73" s="11" t="n">
        <f aca="false">IF(($D$3&lt;=C73)*AND(C73&lt;$H$3),(0.955*(-1.122-C73)+0.5)*$D$4,0)</f>
        <v>0</v>
      </c>
      <c r="F73" s="11" t="n">
        <f aca="false">D73+E73</f>
        <v>0</v>
      </c>
      <c r="H73" s="11" t="n">
        <f aca="false">IF(($H$3&lt;=C73)*AND(C73&lt;$I$3),(0.955*(C73-(-1.122))+0.5)*$I$4,0)</f>
        <v>0</v>
      </c>
      <c r="I73" s="11" t="n">
        <f aca="false">IF(($I$3&lt;=C73)*AND(C73&lt;$L$3),(1.672*(-0.299-C73)+0.5)*$I$4,0)</f>
        <v>0</v>
      </c>
      <c r="J73" s="9" t="n">
        <f aca="false">H73+I73</f>
        <v>0</v>
      </c>
      <c r="K73" s="0"/>
      <c r="L73" s="11" t="n">
        <f aca="false">IF(($L$3&lt;=C73)*AND(C73&lt;$M$3),(1.672*(C73-(-0.299))+0.5)*$M$4,0)</f>
        <v>0</v>
      </c>
      <c r="M73" s="11" t="n">
        <f aca="false">IF(($M$3&lt;=C73)*AND(C73&lt;$P$3),(1.672*(0.299-C73)+0.5)*$M$4,0)</f>
        <v>0</v>
      </c>
      <c r="N73" s="9" t="n">
        <f aca="false">L73+M73</f>
        <v>0</v>
      </c>
      <c r="O73" s="0"/>
      <c r="P73" s="11" t="n">
        <f aca="false">IF(($P$3&lt;=C73)*AND(C73&lt;$Q$3),(1.672*(C73-0.299)+0.5)*$Q$4,0)</f>
        <v>0</v>
      </c>
      <c r="Q73" s="11" t="n">
        <f aca="false">IF(($Q$3&lt;=C73)*AND(C73&lt;$T$3),(0.955*(1.122-C73)+0.5)*$Q$4,0)</f>
        <v>0</v>
      </c>
      <c r="R73" s="9" t="n">
        <f aca="false">P73+Q73</f>
        <v>0</v>
      </c>
      <c r="S73" s="0"/>
      <c r="T73" s="11" t="n">
        <f aca="false">IF(($T$3&lt;=C73)*AND(C73&lt;$U$3),(0.955*(C73-1.122)+0.5)*$U$4,0)</f>
        <v>0</v>
      </c>
      <c r="U73" s="11" t="n">
        <f aca="false">IF(($U$3&lt;=C73),1*$U$4,0)</f>
        <v>0.9</v>
      </c>
      <c r="V73" s="9" t="n">
        <f aca="false">T73+U73</f>
        <v>0.9</v>
      </c>
      <c r="W73" s="39" t="n">
        <v>0.9</v>
      </c>
      <c r="X73" s="37" t="n">
        <f aca="false">V73+R73+N73+J73+F73</f>
        <v>0.9</v>
      </c>
      <c r="Y73" s="17" t="n">
        <v>0.9</v>
      </c>
      <c r="Z73" s="38" t="n">
        <v>1929</v>
      </c>
      <c r="AA73" s="0"/>
      <c r="AC73" s="0"/>
      <c r="AD73" s="0"/>
      <c r="AE73" s="9" t="n">
        <v>0.5775</v>
      </c>
      <c r="AF73" s="9" t="n">
        <f aca="false">(AA73+AB73+AC73+AD73+AE73)</f>
        <v>0.5775</v>
      </c>
      <c r="AG73" s="0" t="n">
        <v>2.22</v>
      </c>
      <c r="AH73" s="0"/>
      <c r="AI73" s="0"/>
      <c r="AJ73" s="0"/>
      <c r="AK73" s="9" t="n">
        <v>0.55897632</v>
      </c>
      <c r="AM73" s="9" t="n">
        <f aca="false">(AH73+AI73+AJ73+AK73+AL73)</f>
        <v>0.55897632</v>
      </c>
      <c r="AN73" s="0" t="n">
        <v>0.0334</v>
      </c>
      <c r="AP73" s="9"/>
      <c r="AQ73" s="9"/>
      <c r="AR73" s="9" t="n">
        <v>0.35147</v>
      </c>
      <c r="AS73" s="9"/>
      <c r="AT73" s="9" t="n">
        <f aca="false">(AO73+AP73+AQ73+AR73+AS73)</f>
        <v>0.35147</v>
      </c>
      <c r="AU73" s="0" t="n">
        <v>-0.039</v>
      </c>
      <c r="AV73" s="9"/>
      <c r="AW73" s="9"/>
      <c r="AX73" s="9"/>
      <c r="AY73" s="0"/>
      <c r="AZ73" s="9" t="n">
        <v>0.5482</v>
      </c>
      <c r="BA73" s="9" t="n">
        <f aca="false">SUM(AV73,AW73,AX73,AY73,AZ73)</f>
        <v>0.5482</v>
      </c>
    </row>
    <row r="74" customFormat="false" ht="15" hidden="false" customHeight="false" outlineLevel="0" collapsed="false">
      <c r="A74" s="0" t="n">
        <v>70</v>
      </c>
      <c r="B74" s="0" t="n">
        <v>0.6722</v>
      </c>
      <c r="C74" s="7" t="n">
        <f aca="false">(B74-$C$1)/$C$2</f>
        <v>-0.0316510439314786</v>
      </c>
      <c r="D74" s="9" t="n">
        <f aca="false">IF(C74&lt;$D$3,1*$D$4,0)</f>
        <v>0</v>
      </c>
      <c r="E74" s="11" t="n">
        <f aca="false">IF(($D$3&lt;=C74)*AND(C74&lt;$H$3),(0.955*(-1.122-C74)+0.5)*$D$4,0)</f>
        <v>0</v>
      </c>
      <c r="F74" s="11" t="n">
        <f aca="false">D74+E74</f>
        <v>0</v>
      </c>
      <c r="H74" s="11" t="n">
        <f aca="false">IF(($H$3&lt;=C74)*AND(C74&lt;$I$3),(0.955*(C74-(-1.122))+0.5)*$I$4,0)</f>
        <v>0</v>
      </c>
      <c r="I74" s="11" t="n">
        <f aca="false">IF(($I$3&lt;=C74)*AND(C74&lt;$L$3),(1.672*(-0.299-C74)+0.5)*$I$4,0)</f>
        <v>0</v>
      </c>
      <c r="J74" s="9" t="n">
        <f aca="false">H74+I74</f>
        <v>0</v>
      </c>
      <c r="K74" s="0"/>
      <c r="L74" s="11" t="n">
        <f aca="false">IF(($L$3&lt;=C74)*AND(C74&lt;$M$3),(1.672*(C74-(-0.299))+0.5)*$M$4,0)</f>
        <v>0.473503727273284</v>
      </c>
      <c r="M74" s="11" t="n">
        <f aca="false">IF(($M$3&lt;=C74)*AND(C74&lt;$P$3),(1.672*(0.299-C74)+0.5)*$M$4,0)</f>
        <v>0</v>
      </c>
      <c r="N74" s="9" t="n">
        <f aca="false">L74+M74</f>
        <v>0.473503727273284</v>
      </c>
      <c r="O74" s="39" t="n">
        <v>0.4722</v>
      </c>
      <c r="P74" s="11" t="n">
        <f aca="false">IF(($P$3&lt;=C74)*AND(C74&lt;$Q$3),(1.672*(C74-0.299)+0.5)*$Q$4,0)</f>
        <v>0</v>
      </c>
      <c r="Q74" s="11" t="n">
        <f aca="false">IF(($Q$3&lt;=C74)*AND(C74&lt;$T$3),(0.955*(1.122-C74)+0.5)*$Q$4,0)</f>
        <v>0</v>
      </c>
      <c r="R74" s="9" t="n">
        <f aca="false">P74+Q74</f>
        <v>0</v>
      </c>
      <c r="S74" s="0"/>
      <c r="T74" s="11" t="n">
        <f aca="false">IF(($T$3&lt;=C74)*AND(C74&lt;$U$3),(0.955*(C74-1.122)+0.5)*$U$4,0)</f>
        <v>0</v>
      </c>
      <c r="U74" s="11" t="n">
        <f aca="false">IF(($U$3&lt;=C74),1*$U$4,0)</f>
        <v>0</v>
      </c>
      <c r="V74" s="9" t="n">
        <f aca="false">T74+U74</f>
        <v>0</v>
      </c>
      <c r="X74" s="37" t="n">
        <f aca="false">V74+R74+N74+J74+F74</f>
        <v>0.473503727273284</v>
      </c>
      <c r="Y74" s="17" t="n">
        <v>0.4722</v>
      </c>
      <c r="Z74" s="38" t="n">
        <v>986</v>
      </c>
      <c r="AA74" s="0"/>
      <c r="AC74" s="9" t="n">
        <v>0.4304</v>
      </c>
      <c r="AD74" s="0"/>
      <c r="AE74" s="0"/>
      <c r="AF74" s="9" t="n">
        <f aca="false">(AA74+AB74+AC74+AD74+AE74)</f>
        <v>0.4304</v>
      </c>
      <c r="AG74" s="0" t="n">
        <v>2.238</v>
      </c>
      <c r="AH74" s="0"/>
      <c r="AI74" s="0"/>
      <c r="AJ74" s="0"/>
      <c r="AK74" s="9" t="n">
        <v>0.5962614</v>
      </c>
      <c r="AM74" s="9" t="n">
        <f aca="false">(AH74+AI74+AJ74+AK74+AL74)</f>
        <v>0.5962614</v>
      </c>
      <c r="AN74" s="0" t="n">
        <v>0.0116</v>
      </c>
      <c r="AP74" s="9" t="n">
        <v>0.26118477891</v>
      </c>
      <c r="AQ74" s="9"/>
      <c r="AR74" s="9"/>
      <c r="AS74" s="9"/>
      <c r="AT74" s="9" t="n">
        <f aca="false">(AO74+AP74+AQ74+AR74+AS74)</f>
        <v>0.26118477891</v>
      </c>
      <c r="AU74" s="0" t="n">
        <v>0.016</v>
      </c>
      <c r="AV74" s="9"/>
      <c r="AW74" s="9"/>
      <c r="AX74" s="9"/>
      <c r="AY74" s="9" t="n">
        <v>0.5216456</v>
      </c>
      <c r="AZ74" s="9" t="str">
        <f aca="false">IF(AND(AU74&lt;=-0.03105,AU74&gt;-0.0675),13.72*(-0.03105-AU74)+0.5," ")</f>
        <v> </v>
      </c>
      <c r="BA74" s="9" t="n">
        <f aca="false">SUM(AV74,AW74,AX74,AY74,AZ74)</f>
        <v>0.5216456</v>
      </c>
    </row>
    <row r="75" customFormat="false" ht="15" hidden="false" customHeight="false" outlineLevel="0" collapsed="false">
      <c r="A75" s="0" t="n">
        <v>71</v>
      </c>
      <c r="B75" s="0" t="n">
        <v>0.5658</v>
      </c>
      <c r="C75" s="7" t="n">
        <f aca="false">(B75-$C$1)/$C$2</f>
        <v>-0.437270825712904</v>
      </c>
      <c r="D75" s="9" t="n">
        <f aca="false">IF(C75&lt;$D$3,1*$D$4,0)</f>
        <v>0</v>
      </c>
      <c r="E75" s="11" t="n">
        <f aca="false">IF(($D$3&lt;=C75)*AND(C75&lt;$H$3),(0.955*(-1.122-C75)+0.5)*$D$4,0)</f>
        <v>0</v>
      </c>
      <c r="F75" s="11" t="n">
        <f aca="false">D75+E75</f>
        <v>0</v>
      </c>
      <c r="H75" s="11" t="n">
        <f aca="false">IF(($H$3&lt;=C75)*AND(C75&lt;$I$3),(0.955*(C75-(-1.122))+0.5)*$I$4,0)</f>
        <v>0</v>
      </c>
      <c r="I75" s="11" t="n">
        <f aca="false">IF(($I$3&lt;=C75)*AND(C75&lt;$L$3),(1.672*(-0.299-C75)+0.5)*$I$4,0)</f>
        <v>0.219356646177593</v>
      </c>
      <c r="J75" s="9" t="n">
        <f aca="false">H75+I75</f>
        <v>0.219356646177593</v>
      </c>
      <c r="K75" s="36" t="n">
        <v>0.2162997837</v>
      </c>
      <c r="L75" s="11" t="n">
        <f aca="false">IF(($L$3&lt;=C75)*AND(C75&lt;$M$3),(1.672*(C75-(-0.299))+0.5)*$M$4,0)</f>
        <v>0</v>
      </c>
      <c r="M75" s="11" t="n">
        <f aca="false">IF(($M$3&lt;=C75)*AND(C75&lt;$P$3),(1.672*(0.299-C75)+0.5)*$M$4,0)</f>
        <v>0</v>
      </c>
      <c r="N75" s="9" t="n">
        <f aca="false">L75+M75</f>
        <v>0</v>
      </c>
      <c r="O75" s="0"/>
      <c r="P75" s="11" t="n">
        <f aca="false">IF(($P$3&lt;=C75)*AND(C75&lt;$Q$3),(1.672*(C75-0.299)+0.5)*$Q$4,0)</f>
        <v>0</v>
      </c>
      <c r="Q75" s="11" t="n">
        <f aca="false">IF(($Q$3&lt;=C75)*AND(C75&lt;$T$3),(0.955*(1.122-C75)+0.5)*$Q$4,0)</f>
        <v>0</v>
      </c>
      <c r="R75" s="9" t="n">
        <f aca="false">P75+Q75</f>
        <v>0</v>
      </c>
      <c r="S75" s="0"/>
      <c r="T75" s="11" t="n">
        <f aca="false">IF(($T$3&lt;=C75)*AND(C75&lt;$U$3),(0.955*(C75-1.122)+0.5)*$U$4,0)</f>
        <v>0</v>
      </c>
      <c r="U75" s="11" t="n">
        <f aca="false">IF(($U$3&lt;=C75),1*$U$4,0)</f>
        <v>0</v>
      </c>
      <c r="V75" s="9" t="n">
        <f aca="false">T75+U75</f>
        <v>0</v>
      </c>
      <c r="X75" s="37" t="n">
        <f aca="false">V75+R75+N75+J75+F75</f>
        <v>0.219356646177593</v>
      </c>
      <c r="Y75" s="17" t="n">
        <v>0.2162997837</v>
      </c>
      <c r="Z75" s="38" t="n">
        <v>1667</v>
      </c>
      <c r="AA75" s="0"/>
      <c r="AC75" s="0"/>
      <c r="AD75" s="9" t="n">
        <v>0.42273084</v>
      </c>
      <c r="AE75" s="0"/>
      <c r="AF75" s="9" t="n">
        <f aca="false">(AA75+AB75+AC75+AD75+AE75)</f>
        <v>0.42273084</v>
      </c>
      <c r="AG75" s="0" t="n">
        <v>2.079</v>
      </c>
      <c r="AH75" s="0"/>
      <c r="AI75" s="0"/>
      <c r="AJ75" s="9" t="n">
        <v>0.3092</v>
      </c>
      <c r="AK75" s="9"/>
      <c r="AM75" s="9" t="n">
        <f aca="false">(AH75+AI75+AJ75+AK75+AL75)</f>
        <v>0.3092</v>
      </c>
      <c r="AN75" s="0" t="n">
        <v>0.0113</v>
      </c>
      <c r="AP75" s="9" t="n">
        <v>0.26894290302</v>
      </c>
      <c r="AQ75" s="9"/>
      <c r="AR75" s="9"/>
      <c r="AS75" s="9"/>
      <c r="AT75" s="9" t="n">
        <f aca="false">(AO75+AP75+AQ75+AR75+AS75)</f>
        <v>0.26894290302</v>
      </c>
      <c r="AU75" s="0" t="n">
        <v>0.04</v>
      </c>
      <c r="AV75" s="9"/>
      <c r="AW75" s="9"/>
      <c r="AX75" s="9" t="n">
        <v>0.4159</v>
      </c>
      <c r="AY75" s="0"/>
      <c r="AZ75" s="9" t="str">
        <f aca="false">IF(AND(AU75&lt;=-0.03105,AU75&gt;-0.0675),13.72*(-0.03105-AU75)+0.5," ")</f>
        <v> </v>
      </c>
      <c r="BA75" s="9" t="n">
        <f aca="false">SUM(AV75,AW75,AX75,AY75,AZ75)</f>
        <v>0.4159</v>
      </c>
    </row>
    <row r="76" customFormat="false" ht="15" hidden="false" customHeight="false" outlineLevel="0" collapsed="false">
      <c r="A76" s="0" t="n">
        <v>72</v>
      </c>
      <c r="B76" s="0" t="n">
        <v>0.45</v>
      </c>
      <c r="C76" s="7" t="n">
        <f aca="false">(B76-$C$1)/$C$2</f>
        <v>-0.878725437839681</v>
      </c>
      <c r="D76" s="9" t="n">
        <f aca="false">IF(C76&lt;$D$3,1*$D$4,0)</f>
        <v>0</v>
      </c>
      <c r="E76" s="11" t="n">
        <f aca="false">IF(($D$3&lt;=C76)*AND(C76&lt;$H$3),(0.955*(-1.122-C76)+0.5)*$D$4,0)</f>
        <v>0</v>
      </c>
      <c r="F76" s="11" t="n">
        <f aca="false">D76+E76</f>
        <v>0</v>
      </c>
      <c r="H76" s="11" t="n">
        <f aca="false">IF(($H$3&lt;=C76)*AND(C76&lt;$I$3),(0.955*(C76-(-1.122))+0.5)*$I$4,0)</f>
        <v>0.219698162058931</v>
      </c>
      <c r="I76" s="11" t="n">
        <f aca="false">IF(($I$3&lt;=C76)*AND(C76&lt;$L$3),(1.672*(-0.299-C76)+0.5)*$I$4,0)</f>
        <v>0</v>
      </c>
      <c r="J76" s="9" t="n">
        <f aca="false">H76+I76</f>
        <v>0.219698162058931</v>
      </c>
      <c r="K76" s="36" t="n">
        <v>0.2214997785</v>
      </c>
      <c r="L76" s="11" t="n">
        <f aca="false">IF(($L$3&lt;=C76)*AND(C76&lt;$M$3),(1.672*(C76-(-0.299))+0.5)*$M$4,0)</f>
        <v>0</v>
      </c>
      <c r="M76" s="11" t="n">
        <f aca="false">IF(($M$3&lt;=C76)*AND(C76&lt;$P$3),(1.672*(0.299-C76)+0.5)*$M$4,0)</f>
        <v>0</v>
      </c>
      <c r="N76" s="9" t="n">
        <f aca="false">L76+M76</f>
        <v>0</v>
      </c>
      <c r="O76" s="0"/>
      <c r="P76" s="11" t="n">
        <f aca="false">IF(($P$3&lt;=C76)*AND(C76&lt;$Q$3),(1.672*(C76-0.299)+0.5)*$Q$4,0)</f>
        <v>0</v>
      </c>
      <c r="Q76" s="11" t="n">
        <f aca="false">IF(($Q$3&lt;=C76)*AND(C76&lt;$T$3),(0.955*(1.122-C76)+0.5)*$Q$4,0)</f>
        <v>0</v>
      </c>
      <c r="R76" s="9" t="n">
        <f aca="false">P76+Q76</f>
        <v>0</v>
      </c>
      <c r="S76" s="0"/>
      <c r="T76" s="11" t="n">
        <f aca="false">IF(($T$3&lt;=C76)*AND(C76&lt;$U$3),(0.955*(C76-1.122)+0.5)*$U$4,0)</f>
        <v>0</v>
      </c>
      <c r="U76" s="11" t="n">
        <f aca="false">IF(($U$3&lt;=C76),1*$U$4,0)</f>
        <v>0</v>
      </c>
      <c r="V76" s="9" t="n">
        <f aca="false">T76+U76</f>
        <v>0</v>
      </c>
      <c r="X76" s="37" t="n">
        <f aca="false">V76+R76+N76+J76+F76</f>
        <v>0.219698162058931</v>
      </c>
      <c r="Y76" s="17" t="n">
        <v>0.2214997785</v>
      </c>
      <c r="Z76" s="38" t="n">
        <v>1241</v>
      </c>
      <c r="AA76" s="0"/>
      <c r="AC76" s="0"/>
      <c r="AD76" s="9" t="n">
        <v>0.48260688</v>
      </c>
      <c r="AE76" s="0"/>
      <c r="AF76" s="9" t="n">
        <f aca="false">(AA76+AB76+AC76+AD76+AE76)</f>
        <v>0.48260688</v>
      </c>
      <c r="AG76" s="0" t="n">
        <v>2.438</v>
      </c>
      <c r="AH76" s="0"/>
      <c r="AI76" s="0"/>
      <c r="AJ76" s="0"/>
      <c r="AK76" s="9" t="n">
        <v>0.52209108</v>
      </c>
      <c r="AM76" s="9" t="n">
        <f aca="false">(AH76+AI76+AJ76+AK76+AL76)</f>
        <v>0.52209108</v>
      </c>
      <c r="AN76" s="0" t="n">
        <v>0.0764</v>
      </c>
      <c r="AP76" s="9"/>
      <c r="AQ76" s="9"/>
      <c r="AR76" s="9"/>
      <c r="AS76" s="9" t="n">
        <v>0.5779</v>
      </c>
      <c r="AT76" s="9" t="n">
        <f aca="false">(AO76+AP76+AQ76+AR76+AS76)</f>
        <v>0.5779</v>
      </c>
      <c r="AU76" s="0" t="n">
        <v>0.066</v>
      </c>
      <c r="AV76" s="9"/>
      <c r="AW76" s="9"/>
      <c r="AX76" s="9" t="n">
        <v>0.27381</v>
      </c>
      <c r="AY76" s="0"/>
      <c r="AZ76" s="9" t="str">
        <f aca="false">IF(AND(AU76&lt;=-0.03105,AU76&gt;-0.0675),13.72*(-0.03105-AU76)+0.5," ")</f>
        <v> </v>
      </c>
      <c r="BA76" s="9" t="n">
        <f aca="false">SUM(AV76,AW76,AX76,AY76,AZ76)</f>
        <v>0.27381</v>
      </c>
    </row>
    <row r="77" customFormat="false" ht="15" hidden="false" customHeight="false" outlineLevel="0" collapsed="false">
      <c r="A77" s="0" t="n">
        <v>73</v>
      </c>
      <c r="B77" s="0" t="n">
        <v>0.5151</v>
      </c>
      <c r="C77" s="7" t="n">
        <f aca="false">(B77-$C$1)/$C$2</f>
        <v>-0.630550176618151</v>
      </c>
      <c r="D77" s="9" t="n">
        <f aca="false">IF(C77&lt;$D$3,1*$D$4,0)</f>
        <v>0</v>
      </c>
      <c r="E77" s="11" t="n">
        <f aca="false">IF(($D$3&lt;=C77)*AND(C77&lt;$H$3),(0.955*(-1.122-C77)+0.5)*$D$4,0)</f>
        <v>0</v>
      </c>
      <c r="F77" s="11" t="n">
        <f aca="false">D77+E77</f>
        <v>0</v>
      </c>
      <c r="H77" s="11" t="n">
        <f aca="false">IF(($H$3&lt;=C77)*AND(C77&lt;$I$3),(0.955*(C77-(-1.122))+0.5)*$I$4,0)</f>
        <v>0.2908003743989</v>
      </c>
      <c r="I77" s="11" t="n">
        <f aca="false">IF(($I$3&lt;=C77)*AND(C77&lt;$L$3),(1.672*(-0.299-C77)+0.5)*$I$4,0)</f>
        <v>0</v>
      </c>
      <c r="J77" s="9" t="n">
        <f aca="false">H77+I77</f>
        <v>0.2908003743989</v>
      </c>
      <c r="K77" s="36" t="n">
        <v>0.291999708</v>
      </c>
      <c r="L77" s="11" t="n">
        <f aca="false">IF(($L$3&lt;=C77)*AND(C77&lt;$M$3),(1.672*(C77-(-0.299))+0.5)*$M$4,0)</f>
        <v>0</v>
      </c>
      <c r="M77" s="11" t="n">
        <f aca="false">IF(($M$3&lt;=C77)*AND(C77&lt;$P$3),(1.672*(0.299-C77)+0.5)*$M$4,0)</f>
        <v>0</v>
      </c>
      <c r="N77" s="9" t="n">
        <f aca="false">L77+M77</f>
        <v>0</v>
      </c>
      <c r="O77" s="0"/>
      <c r="P77" s="11" t="n">
        <f aca="false">IF(($P$3&lt;=C77)*AND(C77&lt;$Q$3),(1.672*(C77-0.299)+0.5)*$Q$4,0)</f>
        <v>0</v>
      </c>
      <c r="Q77" s="11" t="n">
        <f aca="false">IF(($Q$3&lt;=C77)*AND(C77&lt;$T$3),(0.955*(1.122-C77)+0.5)*$Q$4,0)</f>
        <v>0</v>
      </c>
      <c r="R77" s="9" t="n">
        <f aca="false">P77+Q77</f>
        <v>0</v>
      </c>
      <c r="S77" s="0"/>
      <c r="T77" s="11" t="n">
        <f aca="false">IF(($T$3&lt;=C77)*AND(C77&lt;$U$3),(0.955*(C77-1.122)+0.5)*$U$4,0)</f>
        <v>0</v>
      </c>
      <c r="U77" s="11" t="n">
        <f aca="false">IF(($U$3&lt;=C77),1*$U$4,0)</f>
        <v>0</v>
      </c>
      <c r="V77" s="9" t="n">
        <f aca="false">T77+U77</f>
        <v>0</v>
      </c>
      <c r="X77" s="37" t="n">
        <f aca="false">V77+R77+N77+J77+F77</f>
        <v>0.2908003743989</v>
      </c>
      <c r="Y77" s="17" t="n">
        <v>0.291999708</v>
      </c>
      <c r="Z77" s="38" t="n">
        <v>1211</v>
      </c>
      <c r="AA77" s="0"/>
      <c r="AC77" s="0"/>
      <c r="AD77" s="9" t="n">
        <v>0.417333</v>
      </c>
      <c r="AE77" s="0"/>
      <c r="AF77" s="9" t="n">
        <f aca="false">(AA77+AB77+AC77+AD77+AE77)</f>
        <v>0.417333</v>
      </c>
      <c r="AG77" s="0" t="n">
        <v>1.175</v>
      </c>
      <c r="AH77" s="9" t="n">
        <v>0.0735</v>
      </c>
      <c r="AI77" s="0"/>
      <c r="AJ77" s="0"/>
      <c r="AK77" s="9"/>
      <c r="AM77" s="9" t="n">
        <f aca="false">(AH77+AI77+AJ77+AK77+AL77)</f>
        <v>0.0735</v>
      </c>
      <c r="AN77" s="0" t="n">
        <v>0.0395</v>
      </c>
      <c r="AP77" s="9"/>
      <c r="AQ77" s="9"/>
      <c r="AR77" s="9" t="n">
        <v>0.5348</v>
      </c>
      <c r="AS77" s="9"/>
      <c r="AT77" s="9" t="n">
        <f aca="false">(AO77+AP77+AQ77+AR77+AS77)</f>
        <v>0.5348</v>
      </c>
      <c r="AU77" s="0" t="n">
        <v>0.045</v>
      </c>
      <c r="AV77" s="9"/>
      <c r="AW77" s="9"/>
      <c r="AX77" s="9" t="n">
        <v>0.476</v>
      </c>
      <c r="AY77" s="0"/>
      <c r="AZ77" s="9" t="str">
        <f aca="false">IF(AND(AU77&lt;=-0.03105,AU77&gt;-0.0675),13.72*(-0.03105-AU77)+0.5," ")</f>
        <v> </v>
      </c>
      <c r="BA77" s="9" t="n">
        <f aca="false">SUM(AV77,AW77,AX77,AY77,AZ77)</f>
        <v>0.476</v>
      </c>
    </row>
    <row r="78" customFormat="false" ht="15" hidden="false" customHeight="false" outlineLevel="0" collapsed="false">
      <c r="A78" s="0" t="n">
        <v>74</v>
      </c>
      <c r="B78" s="0" t="n">
        <v>0.9251</v>
      </c>
      <c r="C78" s="7" t="n">
        <f aca="false">(B78-$C$1)/$C$2</f>
        <v>0.932458380998244</v>
      </c>
      <c r="D78" s="9" t="n">
        <f aca="false">IF(C78&lt;$D$3,1*$D$4,0)</f>
        <v>0</v>
      </c>
      <c r="E78" s="11" t="n">
        <f aca="false">IF(($D$3&lt;=C78)*AND(C78&lt;$H$3),(0.955*(-1.122-C78)+0.5)*$D$4,0)</f>
        <v>0</v>
      </c>
      <c r="F78" s="11" t="n">
        <f aca="false">D78+E78</f>
        <v>0</v>
      </c>
      <c r="H78" s="11" t="n">
        <f aca="false">IF(($H$3&lt;=C78)*AND(C78&lt;$I$3),(0.955*(C78-(-1.122))+0.5)*$I$4,0)</f>
        <v>0</v>
      </c>
      <c r="I78" s="11" t="n">
        <f aca="false">IF(($I$3&lt;=C78)*AND(C78&lt;$L$3),(1.672*(-0.299-C78)+0.5)*$I$4,0)</f>
        <v>0</v>
      </c>
      <c r="J78" s="9" t="n">
        <f aca="false">H78+I78</f>
        <v>0</v>
      </c>
      <c r="K78" s="0"/>
      <c r="L78" s="11" t="n">
        <f aca="false">IF(($L$3&lt;=C78)*AND(C78&lt;$M$3),(1.672*(C78-(-0.299))+0.5)*$M$4,0)</f>
        <v>0</v>
      </c>
      <c r="M78" s="11" t="n">
        <f aca="false">IF(($M$3&lt;=C78)*AND(C78&lt;$P$3),(1.672*(0.299-C78)+0.5)*$M$4,0)</f>
        <v>0</v>
      </c>
      <c r="N78" s="9" t="n">
        <f aca="false">L78+M78</f>
        <v>0</v>
      </c>
      <c r="O78" s="0"/>
      <c r="P78" s="11" t="n">
        <f aca="false">IF(($P$3&lt;=C78)*AND(C78&lt;$Q$3),(1.672*(C78-0.299)+0.5)*$Q$4,0)</f>
        <v>0</v>
      </c>
      <c r="Q78" s="11" t="n">
        <f aca="false">IF(($Q$3&lt;=C78)*AND(C78&lt;$T$3),(0.955*(1.122-C78)+0.5)*$Q$4,0)</f>
        <v>0.476708572302674</v>
      </c>
      <c r="R78" s="9" t="n">
        <f aca="false">P78+Q78</f>
        <v>0.476708572302674</v>
      </c>
      <c r="S78" s="39" t="n">
        <v>0.476109522</v>
      </c>
      <c r="T78" s="11" t="n">
        <f aca="false">IF(($T$3&lt;=C78)*AND(C78&lt;$U$3),(0.955*(C78-1.122)+0.5)*$U$4,0)</f>
        <v>0</v>
      </c>
      <c r="U78" s="11" t="n">
        <f aca="false">IF(($U$3&lt;=C78),1*$U$4,0)</f>
        <v>0</v>
      </c>
      <c r="V78" s="9" t="n">
        <f aca="false">T78+U78</f>
        <v>0</v>
      </c>
      <c r="X78" s="37" t="n">
        <f aca="false">V78+R78+N78+J78+F78</f>
        <v>0.476708572302674</v>
      </c>
      <c r="Y78" s="17" t="n">
        <v>0.476109522</v>
      </c>
      <c r="Z78" s="38" t="n">
        <v>2647</v>
      </c>
      <c r="AA78" s="0"/>
      <c r="AC78" s="0"/>
      <c r="AD78" s="0"/>
      <c r="AE78" s="9" t="n">
        <v>0.9</v>
      </c>
      <c r="AF78" s="9" t="n">
        <f aca="false">(AA78+AB78+AC78+AD78+AE78)</f>
        <v>0.9</v>
      </c>
      <c r="AG78" s="0" t="n">
        <v>2.032</v>
      </c>
      <c r="AH78" s="0"/>
      <c r="AI78" s="0"/>
      <c r="AJ78" s="9" t="n">
        <v>0.3787</v>
      </c>
      <c r="AK78" s="9"/>
      <c r="AM78" s="9" t="n">
        <f aca="false">(AH78+AI78+AJ78+AK78+AL78)</f>
        <v>0.3787</v>
      </c>
      <c r="AN78" s="0" t="n">
        <v>0.0138</v>
      </c>
      <c r="AP78" s="9" t="n">
        <v>0.20429186877</v>
      </c>
      <c r="AQ78" s="9"/>
      <c r="AR78" s="9"/>
      <c r="AS78" s="9"/>
      <c r="AT78" s="9" t="n">
        <f aca="false">(AO78+AP78+AQ78+AR78+AS78)</f>
        <v>0.20429186877</v>
      </c>
      <c r="AU78" s="0" t="n">
        <v>-0.03</v>
      </c>
      <c r="AV78" s="9"/>
      <c r="AW78" s="9"/>
      <c r="AX78" s="9"/>
      <c r="AY78" s="9" t="n">
        <v>0.36008</v>
      </c>
      <c r="AZ78" s="9" t="str">
        <f aca="false">IF(AND(AU78&lt;=-0.03105,AU78&gt;-0.0675),13.72*(-0.03105-AU78)+0.5," ")</f>
        <v> </v>
      </c>
      <c r="BA78" s="9" t="n">
        <f aca="false">SUM(AV78,AW78,AX78,AY78,AZ78)</f>
        <v>0.36008</v>
      </c>
    </row>
    <row r="79" customFormat="false" ht="15" hidden="false" customHeight="false" outlineLevel="0" collapsed="false">
      <c r="A79" s="0" t="n">
        <v>75</v>
      </c>
      <c r="B79" s="0" t="n">
        <v>0.8329</v>
      </c>
      <c r="C79" s="7" t="n">
        <f aca="false">(B79-$C$1)/$C$2</f>
        <v>0.580972066334264</v>
      </c>
      <c r="D79" s="9" t="n">
        <f aca="false">IF(C79&lt;$D$3,1*$D$4,0)</f>
        <v>0</v>
      </c>
      <c r="E79" s="11" t="n">
        <f aca="false">IF(($D$3&lt;=C79)*AND(C79&lt;$H$3),(0.955*(-1.122-C79)+0.5)*$D$4,0)</f>
        <v>0</v>
      </c>
      <c r="F79" s="11" t="n">
        <f aca="false">D79+E79</f>
        <v>0</v>
      </c>
      <c r="H79" s="11" t="n">
        <f aca="false">IF(($H$3&lt;=C79)*AND(C79&lt;$I$3),(0.955*(C79-(-1.122))+0.5)*$I$4,0)</f>
        <v>0</v>
      </c>
      <c r="I79" s="11" t="n">
        <f aca="false">IF(($I$3&lt;=C79)*AND(C79&lt;$L$3),(1.672*(-0.299-C79)+0.5)*$I$4,0)</f>
        <v>0</v>
      </c>
      <c r="J79" s="9" t="n">
        <f aca="false">H79+I79</f>
        <v>0</v>
      </c>
      <c r="K79" s="0"/>
      <c r="L79" s="11" t="n">
        <f aca="false">IF(($L$3&lt;=C79)*AND(C79&lt;$M$3),(1.672*(C79-(-0.299))+0.5)*$M$4,0)</f>
        <v>0</v>
      </c>
      <c r="M79" s="11" t="n">
        <f aca="false">IF(($M$3&lt;=C79)*AND(C79&lt;$P$3),(1.672*(0.299-C79)+0.5)*$M$4,0)</f>
        <v>0</v>
      </c>
      <c r="N79" s="9" t="n">
        <f aca="false">L79+M79</f>
        <v>0</v>
      </c>
      <c r="O79" s="0"/>
      <c r="P79" s="11" t="n">
        <f aca="false">IF(($P$3&lt;=C79)*AND(C79&lt;$Q$3),(1.672*(C79-0.299)+0.5)*$Q$4,0)</f>
        <v>0.680020106437623</v>
      </c>
      <c r="Q79" s="11" t="n">
        <f aca="false">IF(($Q$3&lt;=C79)*AND(C79&lt;$T$3),(0.955*(1.122-C79)+0.5)*$Q$4,0)</f>
        <v>0</v>
      </c>
      <c r="R79" s="9" t="n">
        <f aca="false">P79+Q79</f>
        <v>0.680020106437623</v>
      </c>
      <c r="S79" s="39" t="n">
        <v>0.677313546</v>
      </c>
      <c r="T79" s="11" t="n">
        <f aca="false">IF(($T$3&lt;=C79)*AND(C79&lt;$U$3),(0.955*(C79-1.122)+0.5)*$U$4,0)</f>
        <v>0</v>
      </c>
      <c r="U79" s="11" t="n">
        <f aca="false">IF(($U$3&lt;=C79),1*$U$4,0)</f>
        <v>0</v>
      </c>
      <c r="V79" s="9" t="n">
        <f aca="false">T79+U79</f>
        <v>0</v>
      </c>
      <c r="X79" s="37" t="n">
        <f aca="false">V79+R79+N79+J79+F79</f>
        <v>0.680020106437623</v>
      </c>
      <c r="Y79" s="17" t="n">
        <v>0.677313546</v>
      </c>
      <c r="Z79" s="38" t="n">
        <v>2407</v>
      </c>
      <c r="AA79" s="0"/>
      <c r="AC79" s="0"/>
      <c r="AD79" s="0"/>
      <c r="AE79" s="9" t="n">
        <v>0.9</v>
      </c>
      <c r="AF79" s="9" t="n">
        <f aca="false">(AA79+AB79+AC79+AD79+AE79)</f>
        <v>0.9</v>
      </c>
      <c r="AG79" s="0" t="n">
        <v>1.785</v>
      </c>
      <c r="AH79" s="0"/>
      <c r="AI79" s="0"/>
      <c r="AJ79" s="9" t="n">
        <v>0.2509</v>
      </c>
      <c r="AK79" s="9"/>
      <c r="AM79" s="9" t="n">
        <f aca="false">(AH79+AI79+AJ79+AK79+AL79)</f>
        <v>0.2509</v>
      </c>
      <c r="AN79" s="0" t="n">
        <v>0.03</v>
      </c>
      <c r="AP79" s="9"/>
      <c r="AQ79" s="9" t="n">
        <v>0.321891</v>
      </c>
      <c r="AR79" s="9"/>
      <c r="AS79" s="9"/>
      <c r="AT79" s="9" t="n">
        <f aca="false">(AO79+AP79+AQ79+AR79+AS79)</f>
        <v>0.321891</v>
      </c>
      <c r="AU79" s="0" t="n">
        <v>0.001</v>
      </c>
      <c r="AV79" s="9"/>
      <c r="AW79" s="9"/>
      <c r="AX79" s="9"/>
      <c r="AY79" s="9" t="n">
        <v>0.65779</v>
      </c>
      <c r="AZ79" s="9" t="str">
        <f aca="false">IF(AND(AU79&lt;=-0.03105,AU79&gt;-0.0675),13.72*(-0.03105-AU79)+0.5," ")</f>
        <v> </v>
      </c>
      <c r="BA79" s="9" t="n">
        <f aca="false">SUM(AV79,AW79,AX79,AY79,AZ79)</f>
        <v>0.65779</v>
      </c>
    </row>
    <row r="80" customFormat="false" ht="15" hidden="false" customHeight="false" outlineLevel="0" collapsed="false">
      <c r="A80" s="0" t="n">
        <v>76</v>
      </c>
      <c r="B80" s="0" t="n">
        <v>0.4968</v>
      </c>
      <c r="C80" s="7" t="n">
        <f aca="false">(B80-$C$1)/$C$2</f>
        <v>-0.700313729311761</v>
      </c>
      <c r="D80" s="9" t="n">
        <f aca="false">IF(C80&lt;$D$3,1*$D$4,0)</f>
        <v>0</v>
      </c>
      <c r="E80" s="11" t="n">
        <f aca="false">IF(($D$3&lt;=C80)*AND(C80&lt;$H$3),(0.955*(-1.122-C80)+0.5)*$D$4,0)</f>
        <v>0</v>
      </c>
      <c r="F80" s="11" t="n">
        <f aca="false">D80+E80</f>
        <v>0</v>
      </c>
      <c r="H80" s="11" t="n">
        <f aca="false">IF(($H$3&lt;=C80)*AND(C80&lt;$I$3),(0.955*(C80-(-1.122))+0.5)*$I$4,0)</f>
        <v>0.270813116552181</v>
      </c>
      <c r="I80" s="11" t="n">
        <f aca="false">IF(($I$3&lt;=C80)*AND(C80&lt;$L$3),(1.672*(-0.299-C80)+0.5)*$I$4,0)</f>
        <v>0</v>
      </c>
      <c r="J80" s="9" t="n">
        <f aca="false">H80+I80</f>
        <v>0.270813116552181</v>
      </c>
      <c r="K80" s="36" t="n">
        <v>0.2721997278</v>
      </c>
      <c r="L80" s="11" t="n">
        <f aca="false">IF(($L$3&lt;=C80)*AND(C80&lt;$M$3),(1.672*(C80-(-0.299))+0.5)*$M$4,0)</f>
        <v>0</v>
      </c>
      <c r="M80" s="11" t="n">
        <f aca="false">IF(($M$3&lt;=C80)*AND(C80&lt;$P$3),(1.672*(0.299-C80)+0.5)*$M$4,0)</f>
        <v>0</v>
      </c>
      <c r="N80" s="9" t="n">
        <f aca="false">L80+M80</f>
        <v>0</v>
      </c>
      <c r="O80" s="0"/>
      <c r="P80" s="11" t="n">
        <f aca="false">IF(($P$3&lt;=C80)*AND(C80&lt;$Q$3),(1.672*(C80-0.299)+0.5)*$Q$4,0)</f>
        <v>0</v>
      </c>
      <c r="Q80" s="11" t="n">
        <f aca="false">IF(($Q$3&lt;=C80)*AND(C80&lt;$T$3),(0.955*(1.122-C80)+0.5)*$Q$4,0)</f>
        <v>0</v>
      </c>
      <c r="R80" s="9" t="n">
        <f aca="false">P80+Q80</f>
        <v>0</v>
      </c>
      <c r="T80" s="11" t="n">
        <f aca="false">IF(($T$3&lt;=C80)*AND(C80&lt;$U$3),(0.955*(C80-1.122)+0.5)*$U$4,0)</f>
        <v>0</v>
      </c>
      <c r="U80" s="11" t="n">
        <f aca="false">IF(($U$3&lt;=C80),1*$U$4,0)</f>
        <v>0</v>
      </c>
      <c r="V80" s="9" t="n">
        <f aca="false">T80+U80</f>
        <v>0</v>
      </c>
      <c r="X80" s="37" t="n">
        <f aca="false">V80+R80+N80+J80+F80</f>
        <v>0.270813116552181</v>
      </c>
      <c r="Y80" s="17" t="n">
        <v>0.2721997278</v>
      </c>
      <c r="Z80" s="38" t="n">
        <v>1250</v>
      </c>
      <c r="AA80" s="0"/>
      <c r="AC80" s="0"/>
      <c r="AD80" s="9" t="n">
        <v>0.50219904</v>
      </c>
      <c r="AF80" s="9" t="n">
        <f aca="false">(AA80+AB80+AC80+AD80+AE80)</f>
        <v>0.50219904</v>
      </c>
      <c r="AG80" s="0" t="n">
        <v>1.752</v>
      </c>
      <c r="AH80" s="0"/>
      <c r="AI80" s="9" t="n">
        <v>0.17568243</v>
      </c>
      <c r="AJ80" s="0"/>
      <c r="AK80" s="9"/>
      <c r="AM80" s="9" t="n">
        <f aca="false">(AH80+AI80+AJ80+AK80+AL80)</f>
        <v>0.17568243</v>
      </c>
      <c r="AN80" s="0" t="n">
        <v>0.0348</v>
      </c>
      <c r="AP80" s="9"/>
      <c r="AQ80" s="9"/>
      <c r="AR80" s="9" t="n">
        <v>0.39354</v>
      </c>
      <c r="AS80" s="9"/>
      <c r="AT80" s="9" t="n">
        <f aca="false">(AO80+AP80+AQ80+AR80+AS80)</f>
        <v>0.39354</v>
      </c>
      <c r="AU80" s="0" t="n">
        <v>0.041</v>
      </c>
      <c r="AV80" s="9"/>
      <c r="AW80" s="9"/>
      <c r="AX80" s="9" t="n">
        <v>0.4279</v>
      </c>
      <c r="AY80" s="0"/>
      <c r="AZ80" s="9" t="str">
        <f aca="false">IF(AND(AU80&lt;=-0.03105,AU80&gt;-0.0675),13.72*(-0.03105-AU80)+0.5," ")</f>
        <v> </v>
      </c>
      <c r="BA80" s="9" t="n">
        <f aca="false">SUM(AV80,AW80,AX80,AY80,AZ80)</f>
        <v>0.4279</v>
      </c>
    </row>
    <row r="81" customFormat="false" ht="15" hidden="false" customHeight="false" outlineLevel="0" collapsed="false">
      <c r="A81" s="0" t="n">
        <v>77</v>
      </c>
      <c r="B81" s="0" t="n">
        <v>0.6247</v>
      </c>
      <c r="C81" s="7" t="n">
        <f aca="false">(B81-$C$1)/$C$2</f>
        <v>-0.212731303655329</v>
      </c>
      <c r="D81" s="9" t="n">
        <f aca="false">IF(C81&lt;$D$3,1*$D$4,0)</f>
        <v>0</v>
      </c>
      <c r="E81" s="11" t="n">
        <f aca="false">IF(($D$3&lt;=C81)*AND(C81&lt;$H$3),(0.955*(-1.122-C81)+0.5)*$D$4,0)</f>
        <v>0</v>
      </c>
      <c r="F81" s="11" t="n">
        <f aca="false">D81+E81</f>
        <v>0</v>
      </c>
      <c r="H81" s="11" t="n">
        <f aca="false">IF(($H$3&lt;=C81)*AND(C81&lt;$I$3),(0.955*(C81-(-1.122))+0.5)*$I$4,0)</f>
        <v>0</v>
      </c>
      <c r="I81" s="11" t="n">
        <f aca="false">IF(($I$3&lt;=C81)*AND(C81&lt;$L$3),(1.672*(-0.299-C81)+0.5)*$I$4,0)</f>
        <v>0</v>
      </c>
      <c r="J81" s="9" t="n">
        <f aca="false">H81+I81</f>
        <v>0</v>
      </c>
      <c r="L81" s="11" t="n">
        <f aca="false">IF(($L$3&lt;=C81)*AND(C81&lt;$M$3),(1.672*(C81-(-0.299))+0.5)*$M$4,0)</f>
        <v>0.322120630144145</v>
      </c>
      <c r="M81" s="11" t="n">
        <f aca="false">IF(($M$3&lt;=C81)*AND(C81&lt;$P$3),(1.672*(0.299-C81)+0.5)*$M$4,0)</f>
        <v>0</v>
      </c>
      <c r="N81" s="9" t="n">
        <f aca="false">L81+M81</f>
        <v>0.322120630144145</v>
      </c>
      <c r="O81" s="39" t="n">
        <v>0.3219</v>
      </c>
      <c r="P81" s="11" t="n">
        <f aca="false">IF(($P$3&lt;=C81)*AND(C81&lt;$Q$3),(1.672*(C81-0.299)+0.5)*$Q$4,0)</f>
        <v>0</v>
      </c>
      <c r="Q81" s="11" t="n">
        <f aca="false">IF(($Q$3&lt;=C81)*AND(C81&lt;$T$3),(0.955*(1.122-C81)+0.5)*$Q$4,0)</f>
        <v>0</v>
      </c>
      <c r="R81" s="9" t="n">
        <f aca="false">P81+Q81</f>
        <v>0</v>
      </c>
      <c r="T81" s="11" t="n">
        <f aca="false">IF(($T$3&lt;=C81)*AND(C81&lt;$U$3),(0.955*(C81-1.122)+0.5)*$U$4,0)</f>
        <v>0</v>
      </c>
      <c r="U81" s="11" t="n">
        <f aca="false">IF(($U$3&lt;=C81),1*$U$4,0)</f>
        <v>0</v>
      </c>
      <c r="V81" s="9" t="n">
        <f aca="false">T81+U81</f>
        <v>0</v>
      </c>
      <c r="X81" s="37" t="n">
        <f aca="false">V81+R81+N81+J81+F81</f>
        <v>0.322120630144145</v>
      </c>
      <c r="Y81" s="17" t="n">
        <v>0.3219</v>
      </c>
      <c r="Z81" s="38" t="n">
        <v>1373</v>
      </c>
      <c r="AA81" s="0"/>
      <c r="AC81" s="0"/>
      <c r="AD81" s="9" t="n">
        <v>0.67163124</v>
      </c>
      <c r="AF81" s="9" t="n">
        <f aca="false">(AA81+AB81+AC81+AD81+AE81)</f>
        <v>0.67163124</v>
      </c>
      <c r="AG81" s="0" t="n">
        <v>1.206</v>
      </c>
      <c r="AH81" s="9" t="n">
        <v>0.0684</v>
      </c>
      <c r="AI81" s="0"/>
      <c r="AJ81" s="0"/>
      <c r="AK81" s="9"/>
      <c r="AM81" s="9" t="n">
        <f aca="false">(AH81+AI81+AJ81+AK81+AL81)</f>
        <v>0.0684</v>
      </c>
      <c r="AP81" s="9"/>
      <c r="AQ81" s="9"/>
      <c r="AR81" s="9"/>
      <c r="AS81" s="9"/>
      <c r="AT81" s="9"/>
      <c r="AU81" s="0" t="n">
        <v>0.056</v>
      </c>
      <c r="AV81" s="9"/>
      <c r="AW81" s="9"/>
      <c r="AX81" s="9" t="n">
        <v>0.39286</v>
      </c>
      <c r="AY81" s="0"/>
      <c r="AZ81" s="9" t="str">
        <f aca="false">IF(AND(AU81&lt;=-0.03105,AU81&gt;-0.0675),13.72*(-0.03105-AU81)+0.5," ")</f>
        <v> </v>
      </c>
      <c r="BA81" s="9" t="n">
        <f aca="false">SUM(AV81,AW81,AX81,AY81,AZ81)</f>
        <v>0.39286</v>
      </c>
    </row>
    <row r="82" customFormat="false" ht="15" hidden="false" customHeight="false" outlineLevel="0" collapsed="false">
      <c r="A82" s="0" t="n">
        <v>78</v>
      </c>
      <c r="B82" s="0" t="n">
        <v>0.124</v>
      </c>
      <c r="C82" s="7" t="n">
        <f aca="false">(B82-$C$1)/$C$2</f>
        <v>-2.12150785194442</v>
      </c>
      <c r="D82" s="9" t="n">
        <f aca="false">IF(C82&lt;$D$3,1*$D$4,0)</f>
        <v>0.1</v>
      </c>
      <c r="E82" s="11" t="n">
        <f aca="false">IF(($D$3&lt;=C82)*AND(C82&lt;$H$3),(0.955*(-1.122-C82)+0.5)*$D$4,0)</f>
        <v>0</v>
      </c>
      <c r="F82" s="11" t="n">
        <f aca="false">D82+E82</f>
        <v>0.1</v>
      </c>
      <c r="H82" s="11" t="n">
        <f aca="false">IF(($H$3&lt;=C82)*AND(C82&lt;$I$3),(0.955*(C82-(-1.122))+0.5)*$I$4,0)</f>
        <v>0</v>
      </c>
      <c r="I82" s="11" t="n">
        <f aca="false">IF(($I$3&lt;=C82)*AND(C82&lt;$L$3),(1.672*(-0.299-C82)+0.5)*$I$4,0)</f>
        <v>0</v>
      </c>
      <c r="J82" s="9" t="n">
        <f aca="false">H82+I82</f>
        <v>0</v>
      </c>
      <c r="L82" s="11" t="n">
        <f aca="false">IF(($L$3&lt;=C82)*AND(C82&lt;$M$3),(1.672*(C82-(-0.299))+0.5)*$M$4,0)</f>
        <v>0</v>
      </c>
      <c r="M82" s="11" t="n">
        <f aca="false">IF(($M$3&lt;=C82)*AND(C82&lt;$P$3),(1.672*(0.299-C82)+0.5)*$M$4,0)</f>
        <v>0</v>
      </c>
      <c r="N82" s="9" t="n">
        <f aca="false">L82+M82</f>
        <v>0</v>
      </c>
      <c r="P82" s="11" t="n">
        <f aca="false">IF(($P$3&lt;=C82)*AND(C82&lt;$Q$3),(1.672*(C82-0.299)+0.5)*$Q$4,0)</f>
        <v>0</v>
      </c>
      <c r="Q82" s="11" t="n">
        <f aca="false">IF(($Q$3&lt;=C82)*AND(C82&lt;$T$3),(0.955*(1.122-C82)+0.5)*$Q$4,0)</f>
        <v>0</v>
      </c>
      <c r="R82" s="9" t="n">
        <f aca="false">P82+Q82</f>
        <v>0</v>
      </c>
      <c r="T82" s="11" t="n">
        <f aca="false">IF(($T$3&lt;=C82)*AND(C82&lt;$U$3),(0.955*(C82-1.122)+0.5)*$U$4,0)</f>
        <v>0</v>
      </c>
      <c r="U82" s="11" t="n">
        <f aca="false">IF(($U$3&lt;=C82),1*$U$4,0)</f>
        <v>0</v>
      </c>
      <c r="V82" s="9" t="n">
        <f aca="false">T82+U82</f>
        <v>0</v>
      </c>
      <c r="X82" s="37" t="n">
        <f aca="false">V82+R82+N82+J82+F82</f>
        <v>0.1</v>
      </c>
      <c r="Y82" s="17" t="n">
        <v>0.1</v>
      </c>
      <c r="Z82" s="38" t="n">
        <v>1034</v>
      </c>
      <c r="AA82" s="0"/>
      <c r="AC82" s="9" t="n">
        <v>0.477</v>
      </c>
      <c r="AF82" s="9" t="n">
        <f aca="false">(AA82+AB82+AC82+AD82+AE82)</f>
        <v>0.477</v>
      </c>
      <c r="AG82" s="0" t="n">
        <v>0.843</v>
      </c>
      <c r="AH82" s="9" t="n">
        <v>0.1</v>
      </c>
      <c r="AI82" s="0"/>
      <c r="AJ82" s="0"/>
      <c r="AK82" s="9"/>
      <c r="AM82" s="9" t="n">
        <f aca="false">(AH82+AI82+AJ82+AK82+AL82)</f>
        <v>0.1</v>
      </c>
      <c r="AN82" s="0" t="n">
        <v>0.0752</v>
      </c>
      <c r="AP82" s="9"/>
      <c r="AQ82" s="9"/>
      <c r="AR82" s="9"/>
      <c r="AS82" s="9" t="n">
        <v>0.5558</v>
      </c>
      <c r="AT82" s="9" t="n">
        <f aca="false">(AO82+AP82+AQ82+AR82+AS82)</f>
        <v>0.5558</v>
      </c>
      <c r="AU82" s="0" t="n">
        <v>0.01</v>
      </c>
      <c r="AV82" s="9"/>
      <c r="AW82" s="9"/>
      <c r="AX82" s="9"/>
      <c r="AY82" s="9" t="n">
        <v>0.6226136</v>
      </c>
      <c r="AZ82" s="9" t="str">
        <f aca="false">IF(AND(AU82&lt;=-0.03105,AU82&gt;-0.0675),13.72*(-0.03105-AU82)+0.5," ")</f>
        <v> </v>
      </c>
      <c r="BA82" s="9" t="n">
        <f aca="false">SUM(AV82,AW82,AX82,AY82,AZ82)</f>
        <v>0.6226136</v>
      </c>
    </row>
    <row r="83" customFormat="false" ht="15" hidden="false" customHeight="false" outlineLevel="0" collapsed="false">
      <c r="A83" s="0" t="n">
        <v>79</v>
      </c>
      <c r="B83" s="0" t="n">
        <v>0.3262</v>
      </c>
      <c r="C83" s="7" t="n">
        <f aca="false">(B83-$C$1)/$C$2</f>
        <v>-1.35067777791995</v>
      </c>
      <c r="D83" s="9" t="n">
        <f aca="false">IF(C83&lt;$D$3,1*$D$4,0)</f>
        <v>0</v>
      </c>
      <c r="E83" s="11" t="n">
        <f aca="false">IF(($D$3&lt;=C83)*AND(C83&lt;$H$3),(0.955*(-1.122-C83)+0.5)*$D$4,0)</f>
        <v>0.0718387277913551</v>
      </c>
      <c r="F83" s="11" t="n">
        <f aca="false">D83+E83</f>
        <v>0.0718387277913551</v>
      </c>
      <c r="H83" s="11" t="n">
        <f aca="false">IF(($H$3&lt;=C83)*AND(C83&lt;$I$3),(0.955*(C83-(-1.122))+0.5)*$I$4,0)</f>
        <v>0</v>
      </c>
      <c r="I83" s="11" t="n">
        <f aca="false">IF(($I$3&lt;=C83)*AND(C83&lt;$L$3),(1.672*(-0.299-C83)+0.5)*$I$4,0)</f>
        <v>0</v>
      </c>
      <c r="J83" s="9" t="n">
        <f aca="false">H83+I83</f>
        <v>0</v>
      </c>
      <c r="L83" s="11" t="n">
        <f aca="false">IF(($L$3&lt;=C83)*AND(C83&lt;$M$3),(1.672*(C83-(-0.299))+0.5)*$M$4,0)</f>
        <v>0</v>
      </c>
      <c r="M83" s="11" t="n">
        <f aca="false">IF(($M$3&lt;=C83)*AND(C83&lt;$P$3),(1.672*(0.299-C83)+0.5)*$M$4,0)</f>
        <v>0</v>
      </c>
      <c r="N83" s="9" t="n">
        <f aca="false">L83+M83</f>
        <v>0</v>
      </c>
      <c r="P83" s="11" t="n">
        <f aca="false">IF(($P$3&lt;=C83)*AND(C83&lt;$Q$3),(1.672*(C83-0.299)+0.5)*$Q$4,0)</f>
        <v>0</v>
      </c>
      <c r="Q83" s="11" t="n">
        <f aca="false">IF(($Q$3&lt;=C83)*AND(C83&lt;$T$3),(0.955*(1.122-C83)+0.5)*$Q$4,0)</f>
        <v>0</v>
      </c>
      <c r="R83" s="9" t="n">
        <f aca="false">P83+Q83</f>
        <v>0</v>
      </c>
      <c r="T83" s="11" t="n">
        <f aca="false">IF(($T$3&lt;=C83)*AND(C83&lt;$U$3),(0.955*(C83-1.122)+0.5)*$U$4,0)</f>
        <v>0</v>
      </c>
      <c r="U83" s="11" t="n">
        <f aca="false">IF(($U$3&lt;=C83),1*$U$4,0)</f>
        <v>0</v>
      </c>
      <c r="V83" s="9" t="n">
        <f aca="false">T83+U83</f>
        <v>0</v>
      </c>
      <c r="X83" s="37" t="n">
        <f aca="false">V83+R83+N83+J83+F83</f>
        <v>0.0718387277913551</v>
      </c>
      <c r="Y83" s="17" t="n">
        <v>0.0709</v>
      </c>
      <c r="Z83" s="38" t="n">
        <v>533</v>
      </c>
      <c r="AA83" s="9" t="n">
        <v>0.082</v>
      </c>
      <c r="AC83" s="0"/>
      <c r="AF83" s="9" t="n">
        <f aca="false">(AA83+AB83+AC83+AD83+AE83)</f>
        <v>0.082</v>
      </c>
      <c r="AG83" s="0" t="n">
        <v>1.549</v>
      </c>
      <c r="AI83" s="9" t="n">
        <v>0.26837316</v>
      </c>
      <c r="AJ83" s="0"/>
      <c r="AK83" s="9"/>
      <c r="AM83" s="9" t="n">
        <f aca="false">(AH83+AI83+AJ83+AK83+AL83)</f>
        <v>0.26837316</v>
      </c>
      <c r="AN83" s="0" t="n">
        <v>0.0046</v>
      </c>
      <c r="AO83" s="0" t="n">
        <v>0.06470625</v>
      </c>
      <c r="AP83" s="9"/>
      <c r="AQ83" s="9"/>
      <c r="AR83" s="9"/>
      <c r="AS83" s="9"/>
      <c r="AT83" s="9" t="n">
        <f aca="false">(AO83+AP83+AQ83+AR83+AS83)</f>
        <v>0.06470625</v>
      </c>
      <c r="AU83" s="0" t="n">
        <v>0.111</v>
      </c>
      <c r="AV83" s="9"/>
      <c r="AW83" s="9" t="n">
        <v>0.208338</v>
      </c>
      <c r="AX83" s="9"/>
      <c r="AZ83" s="9" t="str">
        <f aca="false">IF(AND(AU83&lt;=-0.03105,AU83&gt;-0.0675),13.72*(-0.03105-AU83)+0.5," ")</f>
        <v> </v>
      </c>
      <c r="BA83" s="9" t="n">
        <f aca="false">SUM(AV83,AW83,AX83,AY83,AZ83)</f>
        <v>0.208338</v>
      </c>
    </row>
    <row r="84" customFormat="false" ht="15" hidden="false" customHeight="false" outlineLevel="0" collapsed="false">
      <c r="A84" s="0" t="n">
        <v>80</v>
      </c>
      <c r="B84" s="0" t="n">
        <v>0.354</v>
      </c>
      <c r="C84" s="7" t="n">
        <f aca="false">(B84-$C$1)/$C$2</f>
        <v>-1.24469817328157</v>
      </c>
      <c r="D84" s="9" t="n">
        <f aca="false">IF(C84&lt;$D$3,1*$D$4,0)</f>
        <v>0</v>
      </c>
      <c r="E84" s="11" t="n">
        <f aca="false">IF(($D$3&lt;=C84)*AND(C84&lt;$H$3),(0.955*(-1.122-C84)+0.5)*$D$4,0)</f>
        <v>0.0617176755483898</v>
      </c>
      <c r="F84" s="11" t="n">
        <f aca="false">D84+E84</f>
        <v>0.0617176755483898</v>
      </c>
      <c r="H84" s="11" t="n">
        <f aca="false">IF(($H$3&lt;=C84)*AND(C84&lt;$I$3),(0.955*(C84-(-1.122))+0.5)*$I$4,0)</f>
        <v>0</v>
      </c>
      <c r="I84" s="11" t="n">
        <f aca="false">IF(($I$3&lt;=C84)*AND(C84&lt;$L$3),(1.672*(-0.299-C84)+0.5)*$I$4,0)</f>
        <v>0</v>
      </c>
      <c r="J84" s="9" t="n">
        <f aca="false">H84+I84</f>
        <v>0</v>
      </c>
      <c r="L84" s="11" t="n">
        <f aca="false">IF(($L$3&lt;=C84)*AND(C84&lt;$M$3),(1.672*(C84-(-0.299))+0.5)*$M$4,0)</f>
        <v>0</v>
      </c>
      <c r="M84" s="11" t="n">
        <f aca="false">IF(($M$3&lt;=C84)*AND(C84&lt;$P$3),(1.672*(0.299-C84)+0.5)*$M$4,0)</f>
        <v>0</v>
      </c>
      <c r="N84" s="9" t="n">
        <f aca="false">L84+M84</f>
        <v>0</v>
      </c>
      <c r="P84" s="11" t="n">
        <f aca="false">IF(($P$3&lt;=C84)*AND(C84&lt;$Q$3),(1.672*(C84-0.299)+0.5)*$Q$4,0)</f>
        <v>0</v>
      </c>
      <c r="Q84" s="11" t="n">
        <f aca="false">IF(($Q$3&lt;=C84)*AND(C84&lt;$T$3),(0.955*(1.122-C84)+0.5)*$Q$4,0)</f>
        <v>0</v>
      </c>
      <c r="R84" s="9" t="n">
        <f aca="false">P84+Q84</f>
        <v>0</v>
      </c>
      <c r="T84" s="11" t="n">
        <f aca="false">IF(($T$3&lt;=C84)*AND(C84&lt;$U$3),(0.955*(C84-1.122)+0.5)*$U$4,0)</f>
        <v>0</v>
      </c>
      <c r="U84" s="11" t="n">
        <f aca="false">IF(($U$3&lt;=C84),1*$U$4,0)</f>
        <v>0</v>
      </c>
      <c r="V84" s="9" t="n">
        <f aca="false">T84+U84</f>
        <v>0</v>
      </c>
      <c r="X84" s="37" t="n">
        <f aca="false">V84+R84+N84+J84+F84</f>
        <v>0.0617176755483898</v>
      </c>
      <c r="Y84" s="17" t="n">
        <v>0.0608</v>
      </c>
      <c r="Z84" s="38" t="n">
        <v>993</v>
      </c>
      <c r="AC84" s="9" t="n">
        <v>0.4448</v>
      </c>
      <c r="AF84" s="9" t="n">
        <f aca="false">(AA84+AB84+AC84+AD84+AE84)</f>
        <v>0.4448</v>
      </c>
      <c r="AG84" s="0" t="n">
        <v>1.813</v>
      </c>
      <c r="AJ84" s="9" t="n">
        <v>0.2974</v>
      </c>
      <c r="AK84" s="9"/>
      <c r="AM84" s="9" t="n">
        <f aca="false">(AH84+AI84+AJ84+AK84+AL84)</f>
        <v>0.2974</v>
      </c>
      <c r="AN84" s="0" t="n">
        <v>0.0023</v>
      </c>
      <c r="AO84" s="0" t="n">
        <v>0.09176575</v>
      </c>
      <c r="AP84" s="9"/>
      <c r="AQ84" s="9"/>
      <c r="AR84" s="9"/>
      <c r="AS84" s="9"/>
      <c r="AT84" s="9" t="n">
        <f aca="false">(AO84+AP84+AQ84+AR84+AS84)</f>
        <v>0.09176575</v>
      </c>
      <c r="AU84" s="0" t="n">
        <v>0.273</v>
      </c>
      <c r="AV84" s="9" t="n">
        <v>0.1</v>
      </c>
      <c r="AW84" s="9"/>
      <c r="AX84" s="9"/>
      <c r="AZ84" s="9" t="str">
        <f aca="false">IF(AND(AU84&lt;=-0.03105,AU84&gt;-0.0675),13.72*(-0.03105-AU84)+0.5," ")</f>
        <v> </v>
      </c>
      <c r="BA84" s="9" t="n">
        <f aca="false">SUM(AV84,AW84,AX84,AY84,AZ84)</f>
        <v>0.1</v>
      </c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2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true"/>
  </sheetPr>
  <dimension ref="A1:AK80"/>
  <sheetViews>
    <sheetView windowProtection="false" showFormulas="false" showGridLines="true" showRowColHeaders="true" showZeros="true" rightToLeft="false" tabSelected="false" showOutlineSymbols="true" defaultGridColor="true" view="normal" topLeftCell="R1" colorId="64" zoomScale="100" zoomScaleNormal="100" zoomScalePageLayoutView="100" workbookViewId="0">
      <selection pane="topLeft" activeCell="U36" activeCellId="0" sqref="U36"/>
    </sheetView>
  </sheetViews>
  <sheetFormatPr defaultRowHeight="15"/>
  <cols>
    <col collapsed="false" hidden="false" max="2" min="1" style="0" width="8.5748987854251"/>
    <col collapsed="false" hidden="false" max="3" min="3" style="0" width="8"/>
    <col collapsed="false" hidden="false" max="4" min="4" style="0" width="7.2834008097166"/>
    <col collapsed="false" hidden="false" max="5" min="5" style="0" width="7.4251012145749"/>
    <col collapsed="false" hidden="false" max="6" min="6" style="0" width="7.2834008097166"/>
    <col collapsed="false" hidden="false" max="8" min="7" style="0" width="7.85425101214575"/>
    <col collapsed="false" hidden="false" max="9" min="9" style="0" width="8.5748987854251"/>
    <col collapsed="false" hidden="false" max="13" min="10" style="0" width="7.2834008097166"/>
    <col collapsed="false" hidden="false" max="14" min="14" style="0" width="8.1417004048583"/>
    <col collapsed="false" hidden="false" max="15" min="15" style="0" width="7.4251012145749"/>
    <col collapsed="false" hidden="false" max="16" min="16" style="0" width="7.71255060728745"/>
    <col collapsed="false" hidden="false" max="22" min="17" style="0" width="7.85425101214575"/>
    <col collapsed="false" hidden="false" max="23" min="23" style="0" width="8.5748987854251"/>
    <col collapsed="false" hidden="false" max="24" min="24" style="0" width="7"/>
    <col collapsed="false" hidden="false" max="25" min="25" style="0" width="7.2834008097166"/>
    <col collapsed="false" hidden="false" max="27" min="26" style="0" width="7.4251012145749"/>
    <col collapsed="false" hidden="false" max="29" min="28" style="0" width="7.1417004048583"/>
    <col collapsed="false" hidden="false" max="30" min="30" style="0" width="8.5748987854251"/>
    <col collapsed="false" hidden="false" max="31" min="31" style="0" width="7.85425101214575"/>
    <col collapsed="false" hidden="false" max="32" min="32" style="0" width="7.2834008097166"/>
    <col collapsed="false" hidden="false" max="33" min="33" style="0" width="7.57085020242915"/>
    <col collapsed="false" hidden="false" max="34" min="34" style="0" width="8"/>
    <col collapsed="false" hidden="false" max="35" min="35" style="0" width="7.71255060728745"/>
    <col collapsed="false" hidden="false" max="36" min="36" style="9" width="8.1417004048583"/>
    <col collapsed="false" hidden="false" max="1025" min="37" style="0" width="8.5748987854251"/>
  </cols>
  <sheetData>
    <row r="1" customFormat="false" ht="15" hidden="false" customHeight="false" outlineLevel="0" collapsed="false">
      <c r="B1" s="3" t="s">
        <v>20</v>
      </c>
      <c r="C1" s="3" t="s">
        <v>37</v>
      </c>
      <c r="D1" s="3" t="s">
        <v>38</v>
      </c>
      <c r="E1" s="3" t="s">
        <v>39</v>
      </c>
      <c r="F1" s="3" t="s">
        <v>40</v>
      </c>
      <c r="G1" s="3" t="s">
        <v>41</v>
      </c>
      <c r="H1" s="3" t="s">
        <v>42</v>
      </c>
      <c r="I1" s="3" t="s">
        <v>21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49</v>
      </c>
      <c r="O1" s="3" t="s">
        <v>44</v>
      </c>
      <c r="P1" s="3" t="s">
        <v>22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46</v>
      </c>
      <c r="W1" s="3" t="s">
        <v>23</v>
      </c>
      <c r="X1" s="3" t="s">
        <v>37</v>
      </c>
      <c r="Y1" s="3" t="s">
        <v>50</v>
      </c>
      <c r="Z1" s="3" t="s">
        <v>39</v>
      </c>
      <c r="AA1" s="3" t="s">
        <v>40</v>
      </c>
      <c r="AB1" s="3" t="s">
        <v>41</v>
      </c>
      <c r="AC1" s="3" t="s">
        <v>47</v>
      </c>
      <c r="AD1" s="3" t="s">
        <v>24</v>
      </c>
      <c r="AE1" s="3" t="s">
        <v>37</v>
      </c>
      <c r="AF1" s="3" t="s">
        <v>38</v>
      </c>
      <c r="AG1" s="3" t="s">
        <v>39</v>
      </c>
      <c r="AH1" s="3" t="s">
        <v>40</v>
      </c>
      <c r="AI1" s="3" t="s">
        <v>41</v>
      </c>
      <c r="AJ1" s="18" t="s">
        <v>48</v>
      </c>
    </row>
    <row r="2" customFormat="false" ht="15" hidden="false" customHeight="false" outlineLevel="0" collapsed="false">
      <c r="A2" s="0" t="n">
        <v>1</v>
      </c>
      <c r="B2" s="0" t="n">
        <v>0.0316</v>
      </c>
      <c r="C2" s="0" t="str">
        <f aca="false">IF(AND(B2&lt;0.09,B2&gt;0.07675),37.74*(B2-0.07675)+0.5," ")</f>
        <v> </v>
      </c>
      <c r="D2" s="9"/>
      <c r="E2" s="9"/>
      <c r="F2" s="0" t="n">
        <v>0.663404</v>
      </c>
      <c r="G2" s="9" t="str">
        <f aca="false">IF(AND(B2&lt;=0.0196,B2&gt;0.0063),37.31*(0.0196-B2)+0.5," ")</f>
        <v> </v>
      </c>
      <c r="H2" s="9" t="n">
        <f aca="false">SUM(C2,D2,E2,F2,G2)</f>
        <v>0.663404</v>
      </c>
      <c r="I2" s="0" t="n">
        <v>19.15</v>
      </c>
      <c r="J2" s="9" t="str">
        <f aca="false">IF(AND(I2&lt;=78.8,I2&gt;58.1),0.02415*(I2-58.1)+0.5," ")</f>
        <v> </v>
      </c>
      <c r="K2" s="9"/>
      <c r="L2" s="9"/>
      <c r="M2" s="9" t="n">
        <v>0.440552</v>
      </c>
      <c r="N2" s="9" t="str">
        <f aca="false">IF(AND(I2&lt;=11.8,I2&gt;7.6),0.119*(11.8-I2)+0.5," ")</f>
        <v> </v>
      </c>
      <c r="O2" s="9" t="n">
        <f aca="false">SUM(J2,K2,L2,M2,N2)</f>
        <v>0.440552</v>
      </c>
      <c r="P2" s="0" t="n">
        <v>32.18</v>
      </c>
      <c r="Q2" s="9" t="str">
        <f aca="false">IF(AND(P2&lt;=107,P2&gt;82.6),0.0205*(P2-82.6)+0.5," ")</f>
        <v> </v>
      </c>
      <c r="R2" s="9"/>
      <c r="S2" s="9"/>
      <c r="T2" s="9" t="n">
        <v>0.52024</v>
      </c>
      <c r="U2" s="9" t="str">
        <f aca="false">IF(AND(P2&lt;=22.45,P2&gt;15.8),0.0752*(22.45-P2)+0.5," ")</f>
        <v> </v>
      </c>
      <c r="V2" s="9" t="n">
        <f aca="false">SUM(Q2,R2,S2,T2,U2)</f>
        <v>0.52024</v>
      </c>
      <c r="W2" s="0" t="n">
        <v>1.723</v>
      </c>
      <c r="X2" s="9"/>
      <c r="Y2" s="9"/>
      <c r="Z2" s="9"/>
      <c r="AA2" s="9" t="n">
        <v>0.65317</v>
      </c>
      <c r="AB2" s="9"/>
      <c r="AC2" s="9" t="n">
        <f aca="false">SUM(X2,Y2,Z2,AA2,AB2)</f>
        <v>0.65317</v>
      </c>
      <c r="AD2" s="0" t="n">
        <v>0.349</v>
      </c>
      <c r="AE2" s="9"/>
      <c r="AF2" s="9" t="n">
        <v>0.2514645</v>
      </c>
      <c r="AG2" s="9"/>
      <c r="AH2" s="9"/>
      <c r="AI2" s="9"/>
      <c r="AJ2" s="9" t="n">
        <v>0.2514645</v>
      </c>
      <c r="AK2" s="9"/>
    </row>
    <row r="3" customFormat="false" ht="15" hidden="false" customHeight="false" outlineLevel="0" collapsed="false">
      <c r="A3" s="0" t="n">
        <v>2</v>
      </c>
      <c r="B3" s="0" t="n">
        <v>0.0388</v>
      </c>
      <c r="C3" s="0" t="str">
        <f aca="false">IF(AND(B3&lt;0.09,B3&gt;0.07675),37.74*(B3-0.07675)+0.5," ")</f>
        <v> </v>
      </c>
      <c r="D3" s="9"/>
      <c r="E3" s="9"/>
      <c r="F3" s="0" t="n">
        <v>0.43463</v>
      </c>
      <c r="G3" s="9" t="str">
        <f aca="false">IF(AND(B3&lt;=0.0196,B3&gt;0.0063),37.31*(0.0196-B3)+0.5," ")</f>
        <v> </v>
      </c>
      <c r="H3" s="9" t="n">
        <f aca="false">SUM(C3,D3,E3,F3,G3)</f>
        <v>0.43463</v>
      </c>
      <c r="I3" s="0" t="n">
        <v>24.35</v>
      </c>
      <c r="J3" s="9" t="str">
        <f aca="false">IF(AND(I3&lt;=78.8,I3&gt;58.1),0.02415*(I3-58.1)+0.5," ")</f>
        <v> </v>
      </c>
      <c r="K3" s="9"/>
      <c r="L3" s="9" t="n">
        <v>0.4811</v>
      </c>
      <c r="M3" s="9"/>
      <c r="N3" s="9" t="str">
        <f aca="false">IF(AND(I3&lt;=11.8,I3&gt;7.6),0.119*(11.8-I3)+0.5," ")</f>
        <v> </v>
      </c>
      <c r="O3" s="9" t="n">
        <f aca="false">SUM(J3,K3,L3,M3,N3)</f>
        <v>0.4811</v>
      </c>
      <c r="P3" s="0" t="n">
        <v>32.75</v>
      </c>
      <c r="Q3" s="9" t="str">
        <f aca="false">IF(AND(P3&lt;=107,P3&gt;82.6),0.0205*(P3-82.6)+0.5," ")</f>
        <v> </v>
      </c>
      <c r="R3" s="9"/>
      <c r="S3" s="9"/>
      <c r="T3" s="9" t="n">
        <v>0.48706</v>
      </c>
      <c r="U3" s="9" t="str">
        <f aca="false">IF(AND(P3&lt;=22.45,P3&gt;15.8),0.0752*(22.45-P3)+0.5," ")</f>
        <v> </v>
      </c>
      <c r="V3" s="9" t="n">
        <f aca="false">SUM(Q3,R3,S3,T3,U3)</f>
        <v>0.48706</v>
      </c>
      <c r="W3" s="0" t="n">
        <v>1.47</v>
      </c>
      <c r="X3" s="9"/>
      <c r="Y3" s="9"/>
      <c r="Z3" s="9"/>
      <c r="AA3" s="9" t="n">
        <v>0.43589</v>
      </c>
      <c r="AB3" s="9"/>
      <c r="AC3" s="9" t="n">
        <f aca="false">SUM(X3,Y3,Z3,AA3,AB3)</f>
        <v>0.43589</v>
      </c>
      <c r="AE3" s="9"/>
      <c r="AF3" s="9"/>
      <c r="AG3" s="9"/>
      <c r="AH3" s="9"/>
      <c r="AI3" s="9"/>
      <c r="AJ3" s="0"/>
      <c r="AK3" s="9"/>
    </row>
    <row r="4" customFormat="false" ht="15" hidden="false" customHeight="false" outlineLevel="0" collapsed="false">
      <c r="A4" s="0" t="n">
        <v>3</v>
      </c>
      <c r="B4" s="0" t="n">
        <v>0.04</v>
      </c>
      <c r="C4" s="0" t="str">
        <f aca="false">IF(AND(B4&lt;0.09,B4&gt;0.07675),37.74*(B4-0.07675)+0.5," ")</f>
        <v> </v>
      </c>
      <c r="D4" s="9"/>
      <c r="E4" s="9"/>
      <c r="F4" s="0" t="n">
        <v>0.37975</v>
      </c>
      <c r="G4" s="9" t="str">
        <f aca="false">IF(AND(B4&lt;=0.0196,B4&gt;0.0063),37.31*(0.0196-B4)+0.5," ")</f>
        <v> </v>
      </c>
      <c r="H4" s="9" t="n">
        <f aca="false">SUM(C4,D4,E4,F4,G4)</f>
        <v>0.37975</v>
      </c>
      <c r="I4" s="0" t="n">
        <v>24.21</v>
      </c>
      <c r="J4" s="9" t="str">
        <f aca="false">IF(AND(I4&lt;=78.8,I4&gt;58.1),0.02415*(I4-58.1)+0.5," ")</f>
        <v> </v>
      </c>
      <c r="K4" s="9"/>
      <c r="L4" s="9" t="n">
        <v>0.48285</v>
      </c>
      <c r="M4" s="9"/>
      <c r="N4" s="9" t="str">
        <f aca="false">IF(AND(I4&lt;=11.8,I4&gt;7.6),0.119*(11.8-I4)+0.5," ")</f>
        <v> </v>
      </c>
      <c r="O4" s="9" t="n">
        <f aca="false">SUM(J4,K4,L4,M4,N4)</f>
        <v>0.48285</v>
      </c>
      <c r="P4" s="0" t="n">
        <v>26.64</v>
      </c>
      <c r="Q4" s="9" t="str">
        <f aca="false">IF(AND(P4&lt;=107,P4&gt;82.6),0.0205*(P4-82.6)+0.5," ")</f>
        <v> </v>
      </c>
      <c r="R4" s="9"/>
      <c r="S4" s="9"/>
      <c r="T4" s="9" t="n">
        <v>0.5705616</v>
      </c>
      <c r="U4" s="9" t="str">
        <f aca="false">IF(AND(P4&lt;=22.45,P4&gt;15.8),0.0752*(22.45-P4)+0.5," ")</f>
        <v> </v>
      </c>
      <c r="V4" s="9" t="n">
        <f aca="false">SUM(Q4,R4,S4,T4,U4)</f>
        <v>0.5705616</v>
      </c>
      <c r="W4" s="0" t="n">
        <v>1.918</v>
      </c>
      <c r="X4" s="9"/>
      <c r="Y4" s="9"/>
      <c r="Z4" s="9"/>
      <c r="AA4" s="9" t="n">
        <v>0.4897046</v>
      </c>
      <c r="AB4" s="9"/>
      <c r="AC4" s="9" t="n">
        <f aca="false">SUM(X4,Y4,Z4,AA4,AB4)</f>
        <v>0.4897046</v>
      </c>
      <c r="AD4" s="0" t="n">
        <v>0.167</v>
      </c>
      <c r="AE4" s="9" t="n">
        <v>0.0514168</v>
      </c>
      <c r="AF4" s="9"/>
      <c r="AG4" s="9"/>
      <c r="AH4" s="9"/>
      <c r="AI4" s="9"/>
      <c r="AJ4" s="9" t="n">
        <v>0.0514168</v>
      </c>
      <c r="AK4" s="9"/>
    </row>
    <row r="5" customFormat="false" ht="15" hidden="false" customHeight="false" outlineLevel="0" collapsed="false">
      <c r="A5" s="0" t="n">
        <v>4</v>
      </c>
      <c r="B5" s="0" t="n">
        <v>0.0309</v>
      </c>
      <c r="C5" s="0" t="str">
        <f aca="false">IF(AND(B5&lt;0.09,B5&gt;0.07675),37.74*(B5-0.07675)+0.5," ")</f>
        <v> </v>
      </c>
      <c r="D5" s="9"/>
      <c r="E5" s="9"/>
      <c r="F5" s="0" t="n">
        <v>0.6451221</v>
      </c>
      <c r="G5" s="6" t="str">
        <f aca="false">IF(AND(B5&lt;=0.0196,B5&gt;0.0063),37.31*(0.0196-B5)+0.5," ")</f>
        <v> </v>
      </c>
      <c r="H5" s="9" t="n">
        <f aca="false">SUM(C5,D5,E5,F5,G5)</f>
        <v>0.6451221</v>
      </c>
      <c r="I5" s="0" t="n">
        <v>19.29</v>
      </c>
      <c r="J5" s="9" t="str">
        <f aca="false">IF(AND(I5&lt;=78.8,I5&gt;58.1),0.02415*(I5-58.1)+0.5," ")</f>
        <v> </v>
      </c>
      <c r="K5" s="9"/>
      <c r="L5" s="9"/>
      <c r="M5" s="9" t="n">
        <v>0.4290272</v>
      </c>
      <c r="N5" s="9" t="str">
        <f aca="false">IF(AND(I5&lt;=11.8,I5&gt;7.6),0.119*(11.8-I5)+0.5," ")</f>
        <v> </v>
      </c>
      <c r="O5" s="9" t="n">
        <f aca="false">SUM(J5,K5,L5,M5,N5)</f>
        <v>0.4290272</v>
      </c>
      <c r="P5" s="0" t="n">
        <v>22.16</v>
      </c>
      <c r="Q5" s="9" t="str">
        <f aca="false">IF(AND(P5&lt;=107,P5&gt;82.6),0.0205*(P5-82.6)+0.5," ")</f>
        <v> </v>
      </c>
      <c r="R5" s="9"/>
      <c r="S5" s="9"/>
      <c r="T5" s="9"/>
      <c r="U5" s="9" t="n">
        <v>0.4696</v>
      </c>
      <c r="V5" s="9" t="n">
        <f aca="false">SUM(Q5,R5,S5,T5,U5)</f>
        <v>0.4696</v>
      </c>
      <c r="W5" s="0" t="n">
        <v>2.017</v>
      </c>
      <c r="X5" s="9"/>
      <c r="Y5" s="9"/>
      <c r="Z5" s="9" t="n">
        <v>0.256438</v>
      </c>
      <c r="AA5" s="9"/>
      <c r="AB5" s="9"/>
      <c r="AC5" s="9" t="n">
        <f aca="false">SUM(X5,Y5,Z5,AA5,AB5)</f>
        <v>0.256438</v>
      </c>
      <c r="AD5" s="0" t="n">
        <v>0.003</v>
      </c>
      <c r="AE5" s="9" t="n">
        <v>0.1</v>
      </c>
      <c r="AF5" s="9"/>
      <c r="AG5" s="9"/>
      <c r="AH5" s="9"/>
      <c r="AI5" s="9"/>
      <c r="AJ5" s="9" t="n">
        <v>0.1</v>
      </c>
      <c r="AK5" s="9"/>
    </row>
    <row r="6" customFormat="false" ht="15" hidden="false" customHeight="false" outlineLevel="0" collapsed="false">
      <c r="A6" s="0" t="n">
        <v>5</v>
      </c>
      <c r="B6" s="0" t="n">
        <v>0.0758</v>
      </c>
      <c r="C6" s="0" t="str">
        <f aca="false">IF(AND(B6&lt;0.09,B6&gt;0.07675),37.74*(B6-0.07675)+0.5," ")</f>
        <v> </v>
      </c>
      <c r="D6" s="9" t="n">
        <v>0.1608</v>
      </c>
      <c r="E6" s="9"/>
      <c r="G6" s="9" t="str">
        <f aca="false">IF(AND(B6&lt;=0.0196,B6&gt;0.0063),37.31*(0.0196-B6)+0.5," ")</f>
        <v> </v>
      </c>
      <c r="H6" s="9" t="n">
        <f aca="false">SUM(C6,D6,E6,F6,G6)</f>
        <v>0.1608</v>
      </c>
      <c r="I6" s="0" t="n">
        <v>48.02</v>
      </c>
      <c r="J6" s="9" t="str">
        <f aca="false">IF(AND(I6&lt;=78.8,I6&gt;58.1),0.02415*(I6-58.1)+0.5," ")</f>
        <v> </v>
      </c>
      <c r="K6" s="9" t="n">
        <v>0.2230296</v>
      </c>
      <c r="L6" s="9"/>
      <c r="M6" s="9"/>
      <c r="N6" s="9" t="str">
        <f aca="false">IF(AND(I6&lt;=11.8,I6&gt;7.6),0.119*(11.8-I6)+0.5," ")</f>
        <v> </v>
      </c>
      <c r="O6" s="9" t="n">
        <f aca="false">SUM(J6,K6,L6,M6,N6)</f>
        <v>0.2230296</v>
      </c>
      <c r="P6" s="0" t="n">
        <v>53.73</v>
      </c>
      <c r="Q6" s="9" t="str">
        <f aca="false">IF(AND(P6&lt;=107,P6&gt;82.6),0.0205*(P6-82.6)+0.5," ")</f>
        <v> </v>
      </c>
      <c r="R6" s="9" t="n">
        <v>0.22161</v>
      </c>
      <c r="S6" s="9"/>
      <c r="T6" s="9"/>
      <c r="U6" s="9" t="str">
        <f aca="false">IF(AND(P6&lt;=22.45,P6&gt;15.8),0.0752*(22.45-P6)+0.5," ")</f>
        <v> </v>
      </c>
      <c r="V6" s="9" t="n">
        <f aca="false">SUM(Q6,R6,S6,T6,U6)</f>
        <v>0.22161</v>
      </c>
      <c r="W6" s="0" t="n">
        <v>1.866</v>
      </c>
      <c r="X6" s="9"/>
      <c r="Y6" s="9"/>
      <c r="Z6" s="9"/>
      <c r="AA6" s="9" t="n">
        <v>0.567819</v>
      </c>
      <c r="AB6" s="9"/>
      <c r="AC6" s="9" t="n">
        <f aca="false">SUM(X6,Y6,Z6,AA6,AB6)</f>
        <v>0.567819</v>
      </c>
      <c r="AD6" s="0" t="n">
        <v>0.435</v>
      </c>
      <c r="AE6" s="9"/>
      <c r="AF6" s="9" t="n">
        <v>0.1755867</v>
      </c>
      <c r="AG6" s="9"/>
      <c r="AH6" s="9"/>
      <c r="AI6" s="9"/>
      <c r="AJ6" s="9" t="n">
        <v>0.1755867</v>
      </c>
      <c r="AK6" s="9"/>
    </row>
    <row r="7" customFormat="false" ht="15" hidden="false" customHeight="false" outlineLevel="0" collapsed="false">
      <c r="A7" s="0" t="n">
        <v>6</v>
      </c>
      <c r="B7" s="0" t="n">
        <v>0.0322</v>
      </c>
      <c r="C7" s="0" t="str">
        <f aca="false">IF(AND(B7&lt;0.09,B7&gt;0.07675),37.74*(B7-0.07675)+0.5," ")</f>
        <v> </v>
      </c>
      <c r="D7" s="9"/>
      <c r="E7" s="9"/>
      <c r="F7" s="0" t="n">
        <v>0.6790742</v>
      </c>
      <c r="G7" s="9" t="str">
        <f aca="false">IF(AND(B7&lt;=0.0196,B7&gt;0.0063),37.31*(0.0196-B7)+0.5," ")</f>
        <v> </v>
      </c>
      <c r="H7" s="9" t="n">
        <f aca="false">SUM(C7,D7,E7,F7,G7)</f>
        <v>0.6790742</v>
      </c>
      <c r="I7" s="0" t="n">
        <v>18.35</v>
      </c>
      <c r="J7" s="9" t="str">
        <f aca="false">IF(AND(I7&lt;=78.8,I7&gt;58.1),0.02415*(I7-58.1)+0.5," ")</f>
        <v> </v>
      </c>
      <c r="K7" s="9"/>
      <c r="L7" s="9"/>
      <c r="M7" s="9" t="n">
        <v>0.506408</v>
      </c>
      <c r="N7" s="9" t="str">
        <f aca="false">IF(AND(I7&lt;=11.8,I7&gt;7.6),0.119*(11.8-I7)+0.5," ")</f>
        <v> </v>
      </c>
      <c r="O7" s="9" t="n">
        <f aca="false">SUM(J7,K7,L7,M7,N7)</f>
        <v>0.506408</v>
      </c>
      <c r="P7" s="0" t="n">
        <v>37.82</v>
      </c>
      <c r="Q7" s="9" t="str">
        <f aca="false">IF(AND(P7&lt;=107,P7&gt;82.6),0.0205*(P7-82.6)+0.5," ")</f>
        <v> </v>
      </c>
      <c r="R7" s="9"/>
      <c r="S7" s="9" t="n">
        <v>0.363288</v>
      </c>
      <c r="T7" s="9"/>
      <c r="U7" s="9" t="str">
        <f aca="false">IF(AND(P7&lt;=22.45,P7&gt;15.8),0.0752*(22.45-P7)+0.5," ")</f>
        <v> </v>
      </c>
      <c r="V7" s="9" t="n">
        <f aca="false">SUM(Q7,R7,S7,T7,U7)</f>
        <v>0.363288</v>
      </c>
      <c r="W7" s="0" t="n">
        <v>1.537</v>
      </c>
      <c r="X7" s="9"/>
      <c r="Y7" s="9"/>
      <c r="Z7" s="9"/>
      <c r="AA7" s="9" t="n">
        <v>0.49343</v>
      </c>
      <c r="AB7" s="9"/>
      <c r="AC7" s="9" t="n">
        <f aca="false">SUM(X7,Y7,Z7,AA7,AB7)</f>
        <v>0.49343</v>
      </c>
      <c r="AD7" s="0" t="n">
        <v>1.553</v>
      </c>
      <c r="AE7" s="9"/>
      <c r="AF7" s="9"/>
      <c r="AG7" s="9"/>
      <c r="AH7" s="9" t="n">
        <v>0.5330696</v>
      </c>
      <c r="AI7" s="9"/>
      <c r="AJ7" s="9" t="n">
        <v>0.5330696</v>
      </c>
      <c r="AK7" s="9"/>
    </row>
    <row r="8" customFormat="false" ht="15" hidden="false" customHeight="false" outlineLevel="0" collapsed="false">
      <c r="A8" s="0" t="n">
        <v>7</v>
      </c>
      <c r="B8" s="0" t="n">
        <v>0.0625</v>
      </c>
      <c r="C8" s="0" t="str">
        <f aca="false">IF(AND(B8&lt;0.09,B8&gt;0.07675),37.74*(B8-0.07675)+0.5," ")</f>
        <v> </v>
      </c>
      <c r="D8" s="9" t="n">
        <v>0.28026</v>
      </c>
      <c r="E8" s="9"/>
      <c r="G8" s="9" t="str">
        <f aca="false">IF(AND(B8&lt;=0.0196,B8&gt;0.0063),37.31*(0.0196-B8)+0.5," ")</f>
        <v> </v>
      </c>
      <c r="H8" s="9" t="n">
        <f aca="false">SUM(C8,D8,E8,F8,G8)</f>
        <v>0.28026</v>
      </c>
      <c r="I8" s="0" t="n">
        <v>31.96</v>
      </c>
      <c r="J8" s="9" t="str">
        <f aca="false">IF(AND(I8&lt;=78.8,I8&gt;58.1),0.02415*(I8-58.1)+0.5," ")</f>
        <v> </v>
      </c>
      <c r="K8" s="9" t="n">
        <v>0.17349</v>
      </c>
      <c r="L8" s="9"/>
      <c r="M8" s="9"/>
      <c r="N8" s="9" t="str">
        <f aca="false">IF(AND(I8&lt;=11.8,I8&gt;7.6),0.119*(11.8-I8)+0.5," ")</f>
        <v> </v>
      </c>
      <c r="O8" s="9" t="n">
        <f aca="false">SUM(J8,K8,L8,M8,N8)</f>
        <v>0.17349</v>
      </c>
      <c r="P8" s="0" t="n">
        <v>41.65</v>
      </c>
      <c r="Q8" s="9" t="str">
        <f aca="false">IF(AND(P8&lt;=107,P8&gt;82.6),0.0205*(P8-82.6)+0.5," ")</f>
        <v> </v>
      </c>
      <c r="R8" s="9"/>
      <c r="S8" s="9" t="n">
        <v>0.484</v>
      </c>
      <c r="T8" s="9"/>
      <c r="U8" s="9" t="str">
        <f aca="false">IF(AND(P8&lt;=22.45,P8&gt;15.8),0.0752*(22.45-P8)+0.5," ")</f>
        <v> </v>
      </c>
      <c r="V8" s="9" t="n">
        <f aca="false">SUM(Q8,R8,S8,T8,U8)</f>
        <v>0.484</v>
      </c>
      <c r="W8" s="0" t="n">
        <v>2.124</v>
      </c>
      <c r="X8" s="9"/>
      <c r="Y8" s="9"/>
      <c r="Z8" s="9" t="n">
        <v>0.371249</v>
      </c>
      <c r="AA8" s="9"/>
      <c r="AB8" s="9"/>
      <c r="AC8" s="9" t="n">
        <f aca="false">SUM(X8,Y8,Z8,AA8,AB8)</f>
        <v>0.371249</v>
      </c>
      <c r="AE8" s="9"/>
      <c r="AF8" s="9"/>
      <c r="AG8" s="9"/>
      <c r="AH8" s="9"/>
      <c r="AI8" s="9"/>
      <c r="AJ8" s="0"/>
      <c r="AK8" s="9"/>
    </row>
    <row r="9" customFormat="false" ht="15" hidden="false" customHeight="false" outlineLevel="0" collapsed="false">
      <c r="A9" s="0" t="n">
        <v>8</v>
      </c>
      <c r="B9" s="0" t="n">
        <v>0.0604</v>
      </c>
      <c r="C9" s="0" t="str">
        <f aca="false">IF(AND(B9&lt;0.09,B9&gt;0.07675),37.74*(B9-0.07675)+0.5," ")</f>
        <v> </v>
      </c>
      <c r="D9" s="9" t="n">
        <v>0.23883</v>
      </c>
      <c r="E9" s="9"/>
      <c r="G9" s="9" t="str">
        <f aca="false">IF(AND(B9&lt;=0.0196,B9&gt;0.0063),37.31*(0.0196-B9)+0.5," ")</f>
        <v> </v>
      </c>
      <c r="H9" s="9" t="n">
        <f aca="false">SUM(C9,D9,E9,F9,G9)</f>
        <v>0.23883</v>
      </c>
      <c r="I9" s="0" t="n">
        <v>50.46</v>
      </c>
      <c r="J9" s="9" t="str">
        <f aca="false">IF(AND(I9&lt;=78.8,I9&gt;58.1),0.02415*(I9-58.1)+0.5," ")</f>
        <v> </v>
      </c>
      <c r="K9" s="9" t="n">
        <v>0.2053518</v>
      </c>
      <c r="L9" s="9"/>
      <c r="M9" s="9"/>
      <c r="N9" s="9" t="str">
        <f aca="false">IF(AND(I9&lt;=11.8,I9&gt;7.6),0.119*(11.8-I9)+0.5," ")</f>
        <v> </v>
      </c>
      <c r="O9" s="9" t="n">
        <f aca="false">SUM(J9,K9,L9,M9,N9)</f>
        <v>0.2053518</v>
      </c>
      <c r="P9" s="0" t="n">
        <v>80.04</v>
      </c>
      <c r="Q9" s="9" t="str">
        <f aca="false">IF(AND(P9&lt;=107,P9&gt;82.6),0.0205*(P9-82.6)+0.5," ")</f>
        <v> </v>
      </c>
      <c r="R9" s="9" t="n">
        <v>0.165744</v>
      </c>
      <c r="S9" s="9"/>
      <c r="T9" s="9"/>
      <c r="U9" s="9" t="str">
        <f aca="false">IF(AND(P9&lt;=22.45,P9&gt;15.8),0.0752*(22.45-P9)+0.5," ")</f>
        <v> </v>
      </c>
      <c r="V9" s="9" t="n">
        <f aca="false">SUM(Q9,R9,S9,T9,U9)</f>
        <v>0.165744</v>
      </c>
      <c r="W9" s="0" t="n">
        <v>1.798</v>
      </c>
      <c r="X9" s="9"/>
      <c r="Y9" s="9"/>
      <c r="Z9" s="9"/>
      <c r="AA9" s="9" t="n">
        <v>0.6699686</v>
      </c>
      <c r="AB9" s="9"/>
      <c r="AC9" s="9" t="n">
        <f aca="false">SUM(X9,Y9,Z9,AA9,AB9)</f>
        <v>0.6699686</v>
      </c>
      <c r="AD9" s="0" t="n">
        <v>1.139</v>
      </c>
      <c r="AE9" s="9"/>
      <c r="AF9" s="9"/>
      <c r="AG9" s="9"/>
      <c r="AH9" s="9" t="n">
        <v>0.64624</v>
      </c>
      <c r="AI9" s="9"/>
      <c r="AJ9" s="9" t="n">
        <v>0.64624</v>
      </c>
      <c r="AK9" s="9"/>
    </row>
    <row r="10" customFormat="false" ht="15" hidden="false" customHeight="false" outlineLevel="0" collapsed="false">
      <c r="A10" s="0" t="n">
        <v>9</v>
      </c>
      <c r="B10" s="0" t="n">
        <v>0.0921</v>
      </c>
      <c r="C10" s="0" t="n">
        <v>0.1</v>
      </c>
      <c r="D10" s="9"/>
      <c r="E10" s="9"/>
      <c r="G10" s="9" t="str">
        <f aca="false">IF(AND(B10&lt;=0.0196,B10&gt;0.0063),37.31*(0.0196-B10)+0.5," ")</f>
        <v> </v>
      </c>
      <c r="H10" s="9" t="n">
        <f aca="false">SUM(C10,D10,E10,F10,G10)</f>
        <v>0.1</v>
      </c>
      <c r="I10" s="0" t="n">
        <v>50</v>
      </c>
      <c r="J10" s="9" t="str">
        <f aca="false">IF(AND(I10&lt;=78.8,I10&gt;58.1),0.02415*(I10-58.1)+0.5," ")</f>
        <v> </v>
      </c>
      <c r="K10" s="9" t="n">
        <v>0.2086845</v>
      </c>
      <c r="L10" s="9"/>
      <c r="M10" s="9"/>
      <c r="N10" s="9" t="str">
        <f aca="false">IF(AND(I10&lt;=11.8,I10&gt;7.6),0.119*(11.8-I10)+0.5," ")</f>
        <v> </v>
      </c>
      <c r="O10" s="9" t="n">
        <f aca="false">SUM(J10,K10,L10,M10,N10)</f>
        <v>0.2086845</v>
      </c>
      <c r="P10" s="0" t="n">
        <v>69.22</v>
      </c>
      <c r="Q10" s="9" t="str">
        <f aca="false">IF(AND(P10&lt;=107,P10&gt;82.6),0.0205*(P10-82.6)+0.5," ")</f>
        <v> </v>
      </c>
      <c r="R10" s="9" t="n">
        <v>0.232287</v>
      </c>
      <c r="S10" s="9"/>
      <c r="T10" s="9"/>
      <c r="U10" s="9" t="str">
        <f aca="false">IF(AND(P10&lt;=22.45,P10&gt;15.8),0.0752*(22.45-P10)+0.5," ")</f>
        <v> </v>
      </c>
      <c r="V10" s="9" t="n">
        <f aca="false">SUM(Q10,R10,S10,T10,U10)</f>
        <v>0.232287</v>
      </c>
      <c r="W10" s="0" t="n">
        <v>1.826</v>
      </c>
      <c r="X10" s="9"/>
      <c r="Y10" s="9"/>
      <c r="Z10" s="9"/>
      <c r="AA10" s="9" t="n">
        <v>0.627907</v>
      </c>
      <c r="AB10" s="9"/>
      <c r="AC10" s="9" t="n">
        <f aca="false">SUM(X10,Y10,Z10,AA10,AB10)</f>
        <v>0.627907</v>
      </c>
      <c r="AD10" s="0" t="n">
        <v>0.782</v>
      </c>
      <c r="AE10" s="9"/>
      <c r="AF10" s="9"/>
      <c r="AG10" s="9" t="n">
        <v>0.364707</v>
      </c>
      <c r="AH10" s="9"/>
      <c r="AI10" s="9"/>
      <c r="AJ10" s="9" t="n">
        <v>0.364707</v>
      </c>
      <c r="AK10" s="9"/>
    </row>
    <row r="11" customFormat="false" ht="15" hidden="false" customHeight="false" outlineLevel="0" collapsed="false">
      <c r="A11" s="0" t="n">
        <v>10</v>
      </c>
      <c r="B11" s="0" t="n">
        <v>0.0457</v>
      </c>
      <c r="C11" s="0" t="str">
        <f aca="false">IF(AND(B11&lt;0.09,B11&gt;0.07675),37.74*(B11-0.07675)+0.5," ")</f>
        <v> </v>
      </c>
      <c r="D11" s="9"/>
      <c r="E11" s="9" t="n">
        <v>0.415034</v>
      </c>
      <c r="G11" s="9" t="str">
        <f aca="false">IF(AND(B11&lt;=0.0196,B11&gt;0.0063),37.31*(0.0196-B11)+0.5," ")</f>
        <v> </v>
      </c>
      <c r="H11" s="9" t="n">
        <f aca="false">SUM(C11,D11,E11,F11,G11)</f>
        <v>0.415034</v>
      </c>
      <c r="I11" s="0" t="n">
        <v>31.74</v>
      </c>
      <c r="J11" s="9" t="str">
        <f aca="false">IF(AND(I11&lt;=78.8,I11&gt;58.1),0.02415*(I11-58.1)+0.5," ")</f>
        <v> </v>
      </c>
      <c r="K11" s="9" t="n">
        <v>0.16836</v>
      </c>
      <c r="L11" s="9"/>
      <c r="M11" s="9"/>
      <c r="N11" s="9" t="str">
        <f aca="false">IF(AND(I11&lt;=11.8,I11&gt;7.6),0.119*(11.8-I11)+0.5," ")</f>
        <v> </v>
      </c>
      <c r="O11" s="9" t="n">
        <f aca="false">SUM(J11,K11,L11,M11,N11)</f>
        <v>0.16836</v>
      </c>
      <c r="P11" s="0" t="n">
        <v>99.94</v>
      </c>
      <c r="Q11" s="9" t="n">
        <v>0.0856</v>
      </c>
      <c r="R11" s="9"/>
      <c r="S11" s="9"/>
      <c r="T11" s="9"/>
      <c r="U11" s="9" t="str">
        <f aca="false">IF(AND(P11&lt;=22.45,P11&gt;15.8),0.0752*(22.45-P11)+0.5," ")</f>
        <v> </v>
      </c>
      <c r="V11" s="9" t="n">
        <f aca="false">SUM(Q11,R11,S11,T11,U11)</f>
        <v>0.0856</v>
      </c>
      <c r="W11" s="0" t="n">
        <v>4.304</v>
      </c>
      <c r="X11" s="9" t="n">
        <v>0.1</v>
      </c>
      <c r="Y11" s="9"/>
      <c r="Z11" s="9"/>
      <c r="AA11" s="9"/>
      <c r="AB11" s="9"/>
      <c r="AC11" s="9" t="n">
        <f aca="false">SUM(X11,Y11,Z11,AA11,AB11)</f>
        <v>0.1</v>
      </c>
      <c r="AD11" s="0" t="n">
        <v>0.121</v>
      </c>
      <c r="AE11" s="9" t="n">
        <v>0.0700376</v>
      </c>
      <c r="AF11" s="9"/>
      <c r="AG11" s="9"/>
      <c r="AH11" s="9"/>
      <c r="AI11" s="9"/>
      <c r="AJ11" s="9" t="n">
        <v>0.0700376</v>
      </c>
      <c r="AK11" s="9"/>
    </row>
    <row r="12" customFormat="false" ht="15" hidden="false" customHeight="false" outlineLevel="0" collapsed="false">
      <c r="A12" s="0" t="n">
        <v>11</v>
      </c>
      <c r="B12" s="0" t="n">
        <v>0.0446</v>
      </c>
      <c r="C12" s="0" t="str">
        <f aca="false">IF(AND(B12&lt;0.09,B12&gt;0.07675),37.74*(B12-0.07675)+0.5," ")</f>
        <v> </v>
      </c>
      <c r="D12" s="9"/>
      <c r="E12" s="9" t="n">
        <v>0.379086</v>
      </c>
      <c r="G12" s="9" t="str">
        <f aca="false">IF(AND(B12&lt;=0.0196,B12&gt;0.0063),37.31*(0.0196-B12)+0.5," ")</f>
        <v> </v>
      </c>
      <c r="H12" s="9" t="n">
        <f aca="false">SUM(C12,D12,E12,F12,G12)</f>
        <v>0.379086</v>
      </c>
      <c r="I12" s="0" t="n">
        <v>27.49</v>
      </c>
      <c r="J12" s="9" t="str">
        <f aca="false">IF(AND(I12&lt;=78.8,I12&gt;58.1),0.02415*(I12-58.1)+0.5," ")</f>
        <v> </v>
      </c>
      <c r="K12" s="9"/>
      <c r="L12" s="9" t="n">
        <v>0.384075</v>
      </c>
      <c r="M12" s="9"/>
      <c r="N12" s="9" t="str">
        <f aca="false">IF(AND(I12&lt;=11.8,I12&gt;7.6),0.119*(11.8-I12)+0.5," ")</f>
        <v> </v>
      </c>
      <c r="O12" s="9" t="n">
        <f aca="false">SUM(J12,K12,L12,M12,N12)</f>
        <v>0.384075</v>
      </c>
      <c r="P12" s="0" t="n">
        <v>32.15</v>
      </c>
      <c r="Q12" s="9" t="str">
        <f aca="false">IF(AND(P12&lt;=107,P12&gt;82.6),0.0205*(P12-82.6)+0.5," ")</f>
        <v> </v>
      </c>
      <c r="R12" s="9"/>
      <c r="S12" s="9"/>
      <c r="T12" s="9" t="n">
        <v>0.52199</v>
      </c>
      <c r="U12" s="9" t="str">
        <f aca="false">IF(AND(P12&lt;=22.45,P12&gt;15.8),0.0752*(22.45-P12)+0.5," ")</f>
        <v> </v>
      </c>
      <c r="V12" s="9" t="n">
        <f aca="false">SUM(Q12,R12,S12,T12,U12)</f>
        <v>0.52199</v>
      </c>
      <c r="W12" s="0" t="n">
        <v>1.52</v>
      </c>
      <c r="X12" s="9"/>
      <c r="Y12" s="9"/>
      <c r="Z12" s="9"/>
      <c r="AA12" s="9" t="n">
        <v>0.47887</v>
      </c>
      <c r="AB12" s="9"/>
      <c r="AC12" s="9" t="n">
        <f aca="false">SUM(X12,Y12,Z12,AA12,AB12)</f>
        <v>0.47887</v>
      </c>
      <c r="AD12" s="0" t="n">
        <v>0.026</v>
      </c>
      <c r="AE12" s="9" t="n">
        <v>0.1</v>
      </c>
      <c r="AF12" s="9"/>
      <c r="AG12" s="9"/>
      <c r="AH12" s="9"/>
      <c r="AI12" s="9"/>
      <c r="AJ12" s="9" t="n">
        <v>0.1</v>
      </c>
      <c r="AK12" s="9"/>
    </row>
    <row r="13" customFormat="false" ht="15" hidden="false" customHeight="false" outlineLevel="0" collapsed="false">
      <c r="A13" s="0" t="n">
        <v>12</v>
      </c>
      <c r="B13" s="0" t="n">
        <v>0.052</v>
      </c>
      <c r="C13" s="0" t="str">
        <f aca="false">IF(AND(B13&lt;0.09,B13&gt;0.07675),37.74*(B13-0.07675)+0.5," ")</f>
        <v> </v>
      </c>
      <c r="D13" s="9"/>
      <c r="E13" s="9" t="n">
        <v>0.3783</v>
      </c>
      <c r="G13" s="9" t="str">
        <f aca="false">IF(AND(B13&lt;=0.0196,B13&gt;0.0063),37.31*(0.0196-B13)+0.5," ")</f>
        <v> </v>
      </c>
      <c r="H13" s="9" t="n">
        <f aca="false">SUM(C13,D13,E13,F13,G13)</f>
        <v>0.3783</v>
      </c>
      <c r="I13" s="0" t="n">
        <v>29.79</v>
      </c>
      <c r="J13" s="9" t="str">
        <f aca="false">IF(AND(I13&lt;=78.8,I13&gt;58.1),0.02415*(I13-58.1)+0.5," ")</f>
        <v> </v>
      </c>
      <c r="K13" s="9"/>
      <c r="L13" s="9" t="n">
        <v>0.29495</v>
      </c>
      <c r="M13" s="9"/>
      <c r="N13" s="9" t="str">
        <f aca="false">IF(AND(I13&lt;=11.8,I13&gt;7.6),0.119*(11.8-I13)+0.5," ")</f>
        <v> </v>
      </c>
      <c r="O13" s="9" t="n">
        <f aca="false">SUM(J13,K13,L13,M13,N13)</f>
        <v>0.29495</v>
      </c>
      <c r="P13" s="0" t="n">
        <v>46.03</v>
      </c>
      <c r="Q13" s="9" t="str">
        <f aca="false">IF(AND(P13&lt;=107,P13&gt;82.6),0.0205*(P13-82.6)+0.5," ")</f>
        <v> </v>
      </c>
      <c r="R13" s="9"/>
      <c r="S13" s="9" t="n">
        <v>0.3559</v>
      </c>
      <c r="T13" s="9"/>
      <c r="U13" s="9" t="str">
        <f aca="false">IF(AND(P13&lt;=22.45,P13&gt;15.8),0.0752*(22.45-P13)+0.5," ")</f>
        <v> </v>
      </c>
      <c r="V13" s="9" t="n">
        <f aca="false">SUM(Q13,R13,S13,T13,U13)</f>
        <v>0.3559</v>
      </c>
      <c r="W13" s="0" t="n">
        <v>1.672</v>
      </c>
      <c r="X13" s="9"/>
      <c r="Y13" s="9"/>
      <c r="Z13" s="9"/>
      <c r="AA13" s="9" t="n">
        <v>0.60942</v>
      </c>
      <c r="AB13" s="9"/>
      <c r="AC13" s="9" t="n">
        <f aca="false">SUM(X13,Y13,Z13,AA13,AB13)</f>
        <v>0.60942</v>
      </c>
      <c r="AD13" s="0" t="n">
        <v>0.903</v>
      </c>
      <c r="AE13" s="9"/>
      <c r="AF13" s="9"/>
      <c r="AG13" s="9" t="n">
        <v>0.254113</v>
      </c>
      <c r="AH13" s="9"/>
      <c r="AI13" s="9"/>
      <c r="AJ13" s="9" t="n">
        <v>0.254113</v>
      </c>
      <c r="AK13" s="9"/>
    </row>
    <row r="14" customFormat="false" ht="15" hidden="false" customHeight="false" outlineLevel="0" collapsed="false">
      <c r="A14" s="0" t="n">
        <v>13</v>
      </c>
      <c r="B14" s="0" t="n">
        <v>0.0583</v>
      </c>
      <c r="C14" s="0" t="str">
        <f aca="false">IF(AND(B14&lt;0.09,B14&gt;0.07675),37.74*(B14-0.07675)+0.5," ")</f>
        <v> </v>
      </c>
      <c r="D14" s="9" t="n">
        <v>0.19737</v>
      </c>
      <c r="E14" s="9"/>
      <c r="G14" s="9" t="str">
        <f aca="false">IF(AND(B14&lt;=0.0196,B14&gt;0.0063),37.31*(0.0196-B14)+0.5," ")</f>
        <v> </v>
      </c>
      <c r="H14" s="9" t="n">
        <f aca="false">SUM(C14,D14,E14,F14,G14)</f>
        <v>0.19737</v>
      </c>
      <c r="I14" s="0" t="n">
        <v>36.96</v>
      </c>
      <c r="J14" s="9" t="str">
        <f aca="false">IF(AND(I14&lt;=78.8,I14&gt;58.1),0.02415*(I14-58.1)+0.5," ")</f>
        <v> </v>
      </c>
      <c r="K14" s="9" t="n">
        <v>0.28974</v>
      </c>
      <c r="L14" s="9"/>
      <c r="M14" s="9"/>
      <c r="N14" s="9" t="str">
        <f aca="false">IF(AND(I14&lt;=11.8,I14&gt;7.6),0.119*(11.8-I14)+0.5," ")</f>
        <v> </v>
      </c>
      <c r="O14" s="9" t="n">
        <f aca="false">SUM(J14,K14,L14,M14,N14)</f>
        <v>0.28974</v>
      </c>
      <c r="P14" s="0" t="n">
        <v>61.48</v>
      </c>
      <c r="Q14" s="9" t="str">
        <f aca="false">IF(AND(P14&lt;=107,P14&gt;82.6),0.0205*(P14-82.6)+0.5," ")</f>
        <v> </v>
      </c>
      <c r="R14" s="9" t="n">
        <v>0.279888</v>
      </c>
      <c r="S14" s="9"/>
      <c r="T14" s="9"/>
      <c r="U14" s="9" t="str">
        <f aca="false">IF(AND(P14&lt;=22.45,P14&gt;15.8),0.0752*(22.45-P14)+0.5," ")</f>
        <v> </v>
      </c>
      <c r="V14" s="9" t="n">
        <f aca="false">SUM(Q14,R14,S14,T14,U14)</f>
        <v>0.279888</v>
      </c>
      <c r="W14" s="0" t="n">
        <v>2.056</v>
      </c>
      <c r="X14" s="9"/>
      <c r="Y14" s="9"/>
      <c r="Z14" s="9" t="n">
        <v>0.298285</v>
      </c>
      <c r="AA14" s="9"/>
      <c r="AB14" s="9"/>
      <c r="AC14" s="9" t="n">
        <f aca="false">SUM(X14,Y14,Z14,AA14,AB14)</f>
        <v>0.298285</v>
      </c>
      <c r="AD14" s="0" t="n">
        <v>1.061</v>
      </c>
      <c r="AE14" s="9"/>
      <c r="AF14" s="9"/>
      <c r="AG14" s="9"/>
      <c r="AH14" s="9" t="n">
        <v>0.54642</v>
      </c>
      <c r="AI14" s="9"/>
      <c r="AJ14" s="9" t="n">
        <v>0.54642</v>
      </c>
      <c r="AK14" s="9"/>
    </row>
    <row r="15" customFormat="false" ht="15" hidden="false" customHeight="false" outlineLevel="0" collapsed="false">
      <c r="A15" s="0" t="n">
        <v>14</v>
      </c>
      <c r="B15" s="0" t="n">
        <v>0.0433</v>
      </c>
      <c r="C15" s="0" t="str">
        <f aca="false">IF(AND(B15&lt;0.09,B15&gt;0.07675),37.74*(B15-0.07675)+0.5," ")</f>
        <v> </v>
      </c>
      <c r="D15" s="9"/>
      <c r="E15" s="9" t="n">
        <v>0.336602</v>
      </c>
      <c r="G15" s="9" t="str">
        <f aca="false">IF(AND(B15&lt;=0.0196,B15&gt;0.0063),37.31*(0.0196-B15)+0.5," ")</f>
        <v> </v>
      </c>
      <c r="H15" s="9" t="n">
        <f aca="false">SUM(C15,D15,E15,F15,G15)</f>
        <v>0.336602</v>
      </c>
      <c r="I15" s="0" t="n">
        <v>26.75</v>
      </c>
      <c r="J15" s="9" t="str">
        <f aca="false">IF(AND(I15&lt;=78.8,I15&gt;58.1),0.02415*(I15-58.1)+0.5," ")</f>
        <v> </v>
      </c>
      <c r="K15" s="9"/>
      <c r="L15" s="9" t="n">
        <v>0.41275</v>
      </c>
      <c r="M15" s="9"/>
      <c r="N15" s="9" t="str">
        <f aca="false">IF(AND(I15&lt;=11.8,I15&gt;7.6),0.119*(11.8-I15)+0.5," ")</f>
        <v> </v>
      </c>
      <c r="O15" s="9" t="n">
        <f aca="false">SUM(J15,K15,L15,M15,N15)</f>
        <v>0.41275</v>
      </c>
      <c r="P15" s="0" t="n">
        <v>23.75</v>
      </c>
      <c r="Q15" s="9" t="str">
        <f aca="false">IF(AND(P15&lt;=107,P15&gt;82.6),0.0205*(P15-82.6)+0.5," ")</f>
        <v> </v>
      </c>
      <c r="R15" s="9"/>
      <c r="S15" s="9"/>
      <c r="T15" s="9" t="n">
        <v>0.418432</v>
      </c>
      <c r="U15" s="9" t="str">
        <f aca="false">IF(AND(P15&lt;=22.45,P15&gt;15.8),0.0752*(22.45-P15)+0.5," ")</f>
        <v> </v>
      </c>
      <c r="V15" s="9" t="n">
        <f aca="false">SUM(Q15,R15,S15,T15,U15)</f>
        <v>0.418432</v>
      </c>
      <c r="W15" s="0" t="n">
        <v>1.374</v>
      </c>
      <c r="X15" s="9"/>
      <c r="Y15" s="9"/>
      <c r="Z15" s="9"/>
      <c r="AA15" s="9" t="n">
        <v>0.35343</v>
      </c>
      <c r="AB15" s="9"/>
      <c r="AC15" s="9" t="n">
        <f aca="false">SUM(X15,Y15,Z15,AA15,AB15)</f>
        <v>0.35343</v>
      </c>
      <c r="AD15" s="0" t="n">
        <v>0.106</v>
      </c>
      <c r="AE15" s="9" t="n">
        <v>0.0761096</v>
      </c>
      <c r="AF15" s="9"/>
      <c r="AG15" s="9"/>
      <c r="AH15" s="9"/>
      <c r="AI15" s="9"/>
      <c r="AJ15" s="9" t="n">
        <v>0.0761096</v>
      </c>
      <c r="AK15" s="9"/>
    </row>
    <row r="16" customFormat="false" ht="15" hidden="false" customHeight="false" outlineLevel="0" collapsed="false">
      <c r="A16" s="0" t="n">
        <v>15</v>
      </c>
      <c r="B16" s="0" t="n">
        <v>0.0453</v>
      </c>
      <c r="C16" s="0" t="str">
        <f aca="false">IF(AND(B16&lt;0.09,B16&gt;0.07675),37.74*(B16-0.07675)+0.5," ")</f>
        <v> </v>
      </c>
      <c r="D16" s="9"/>
      <c r="E16" s="9" t="n">
        <v>0.401962</v>
      </c>
      <c r="G16" s="9" t="str">
        <f aca="false">IF(AND(B16&lt;=0.0196,B16&gt;0.0063),37.31*(0.0196-B16)+0.5," ")</f>
        <v> </v>
      </c>
      <c r="H16" s="9" t="n">
        <f aca="false">SUM(C16,D16,E16,F16,G16)</f>
        <v>0.401962</v>
      </c>
      <c r="I16" s="0" t="n">
        <v>23.39</v>
      </c>
      <c r="J16" s="9" t="str">
        <f aca="false">IF(AND(I16&lt;=78.8,I16&gt;58.1),0.02415*(I16-58.1)+0.5," ")</f>
        <v> </v>
      </c>
      <c r="K16" s="9"/>
      <c r="L16" s="9" t="n">
        <v>0.43465</v>
      </c>
      <c r="M16" s="9"/>
      <c r="N16" s="9" t="str">
        <f aca="false">IF(AND(I16&lt;=11.8,I16&gt;7.6),0.119*(11.8-I16)+0.5," ")</f>
        <v> </v>
      </c>
      <c r="O16" s="9" t="n">
        <f aca="false">SUM(J16,K16,L16,M16,N16)</f>
        <v>0.43465</v>
      </c>
      <c r="P16" s="0" t="n">
        <v>36.61</v>
      </c>
      <c r="Q16" s="9" t="str">
        <f aca="false">IF(AND(P16&lt;=107,P16&gt;82.6),0.0205*(P16-82.6)+0.5," ")</f>
        <v> </v>
      </c>
      <c r="R16" s="9"/>
      <c r="S16" s="9" t="n">
        <v>0.3128915</v>
      </c>
      <c r="T16" s="9"/>
      <c r="U16" s="9" t="str">
        <f aca="false">IF(AND(P16&lt;=22.45,P16&gt;15.8),0.0752*(22.45-P16)+0.5," ")</f>
        <v> </v>
      </c>
      <c r="V16" s="9" t="n">
        <f aca="false">SUM(Q16,R16,S16,T16,U16)</f>
        <v>0.3128915</v>
      </c>
      <c r="W16" s="0" t="n">
        <v>2.045</v>
      </c>
      <c r="X16" s="9"/>
      <c r="Y16" s="9"/>
      <c r="Z16" s="9" t="n">
        <v>0.286482</v>
      </c>
      <c r="AA16" s="9"/>
      <c r="AB16" s="9"/>
      <c r="AC16" s="9" t="n">
        <f aca="false">SUM(X16,Y16,Z16,AA16,AB16)</f>
        <v>0.286482</v>
      </c>
      <c r="AD16" s="0" t="n">
        <v>0.115</v>
      </c>
      <c r="AE16" s="9" t="n">
        <v>0.0724664</v>
      </c>
      <c r="AF16" s="9"/>
      <c r="AG16" s="9"/>
      <c r="AH16" s="9"/>
      <c r="AI16" s="9"/>
      <c r="AJ16" s="9" t="n">
        <v>0.0724664</v>
      </c>
      <c r="AK16" s="9"/>
    </row>
    <row r="17" customFormat="false" ht="15" hidden="false" customHeight="false" outlineLevel="0" collapsed="false">
      <c r="A17" s="0" t="n">
        <v>16</v>
      </c>
      <c r="B17" s="0" t="n">
        <v>0.0328</v>
      </c>
      <c r="C17" s="0" t="str">
        <f aca="false">IF(AND(B17&lt;0.09,B17&gt;0.07675),37.74*(B17-0.07675)+0.5," ")</f>
        <v> </v>
      </c>
      <c r="D17" s="9"/>
      <c r="E17" s="9"/>
      <c r="F17" s="0" t="n">
        <v>0.6947444</v>
      </c>
      <c r="G17" s="9" t="str">
        <f aca="false">IF(AND(B17&lt;=0.0196,B17&gt;0.0063),37.31*(0.0196-B17)+0.5," ")</f>
        <v> </v>
      </c>
      <c r="H17" s="9" t="n">
        <f aca="false">SUM(C17,D17,E17,F17,G17)</f>
        <v>0.6947444</v>
      </c>
      <c r="I17" s="0" t="n">
        <v>23.11</v>
      </c>
      <c r="J17" s="9" t="str">
        <f aca="false">IF(AND(I17&lt;=78.8,I17&gt;58.1),0.02415*(I17-58.1)+0.5," ")</f>
        <v> </v>
      </c>
      <c r="K17" s="9"/>
      <c r="L17" s="9" t="n">
        <v>0.41815</v>
      </c>
      <c r="M17" s="9"/>
      <c r="N17" s="9" t="str">
        <f aca="false">IF(AND(I17&lt;=11.8,I17&gt;7.6),0.119*(11.8-I17)+0.5," ")</f>
        <v> </v>
      </c>
      <c r="O17" s="9" t="n">
        <f aca="false">SUM(J17,K17,L17,M17,N17)</f>
        <v>0.41815</v>
      </c>
      <c r="P17" s="0" t="n">
        <v>39.72</v>
      </c>
      <c r="Q17" s="9" t="str">
        <f aca="false">IF(AND(P17&lt;=107,P17&gt;82.6),0.0205*(P17-82.6)+0.5," ")</f>
        <v> </v>
      </c>
      <c r="R17" s="9"/>
      <c r="S17" s="9" t="n">
        <v>0.442423</v>
      </c>
      <c r="T17" s="9"/>
      <c r="U17" s="9" t="str">
        <f aca="false">IF(AND(P17&lt;=22.45,P17&gt;15.8),0.0752*(22.45-P17)+0.5," ")</f>
        <v> </v>
      </c>
      <c r="V17" s="9" t="n">
        <f aca="false">SUM(Q17,R17,S17,T17,U17)</f>
        <v>0.442423</v>
      </c>
      <c r="W17" s="0" t="n">
        <v>1.878</v>
      </c>
      <c r="X17" s="9"/>
      <c r="Y17" s="9"/>
      <c r="Z17" s="9"/>
      <c r="AA17" s="9" t="n">
        <v>0.5497926</v>
      </c>
      <c r="AB17" s="9"/>
      <c r="AC17" s="9" t="n">
        <f aca="false">SUM(X17,Y17,Z17,AA17,AB17)</f>
        <v>0.5497926</v>
      </c>
      <c r="AD17" s="0" t="n">
        <v>0.574</v>
      </c>
      <c r="AE17" s="9"/>
      <c r="AF17" s="9"/>
      <c r="AG17" s="9" t="n">
        <v>0.41175</v>
      </c>
      <c r="AH17" s="9"/>
      <c r="AI17" s="9"/>
      <c r="AJ17" s="9" t="n">
        <v>0.41175</v>
      </c>
      <c r="AK17" s="9"/>
    </row>
    <row r="18" customFormat="false" ht="15" hidden="false" customHeight="false" outlineLevel="0" collapsed="false">
      <c r="A18" s="0" t="n">
        <v>17</v>
      </c>
      <c r="B18" s="0" t="n">
        <v>0.0543</v>
      </c>
      <c r="C18" s="0" t="str">
        <f aca="false">IF(AND(B18&lt;0.09,B18&gt;0.07675),37.74*(B18-0.07675)+0.5," ")</f>
        <v> </v>
      </c>
      <c r="D18" s="9"/>
      <c r="E18" s="9" t="n">
        <v>0.30265</v>
      </c>
      <c r="G18" s="9" t="str">
        <f aca="false">IF(AND(B18&lt;=0.0196,B18&gt;0.0063),37.31*(0.0196-B18)+0.5," ")</f>
        <v> </v>
      </c>
      <c r="H18" s="9" t="n">
        <f aca="false">SUM(C18,D18,E18,F18,G18)</f>
        <v>0.30265</v>
      </c>
      <c r="I18" s="0" t="n">
        <v>33.46</v>
      </c>
      <c r="J18" s="9" t="str">
        <f aca="false">IF(AND(I18&lt;=78.8,I18&gt;58.1),0.02415*(I18-58.1)+0.5," ")</f>
        <v> </v>
      </c>
      <c r="K18" s="9" t="n">
        <v>0.20835</v>
      </c>
      <c r="L18" s="9"/>
      <c r="M18" s="9"/>
      <c r="N18" s="9" t="str">
        <f aca="false">IF(AND(I18&lt;=11.8,I18&gt;7.6),0.119*(11.8-I18)+0.5," ")</f>
        <v> </v>
      </c>
      <c r="O18" s="9" t="n">
        <f aca="false">SUM(J18,K18,L18,M18,N18)</f>
        <v>0.20835</v>
      </c>
      <c r="P18" s="0" t="n">
        <v>59.35</v>
      </c>
      <c r="Q18" s="9" t="str">
        <f aca="false">IF(AND(P18&lt;=107,P18&gt;82.6),0.0205*(P18-82.6)+0.5," ")</f>
        <v> </v>
      </c>
      <c r="R18" s="9" t="n">
        <v>0.2929875</v>
      </c>
      <c r="S18" s="9"/>
      <c r="T18" s="9"/>
      <c r="U18" s="9" t="str">
        <f aca="false">IF(AND(P18&lt;=22.45,P18&gt;15.8),0.0752*(22.45-P18)+0.5," ")</f>
        <v> </v>
      </c>
      <c r="V18" s="9" t="n">
        <f aca="false">SUM(Q18,R18,S18,T18,U18)</f>
        <v>0.2929875</v>
      </c>
      <c r="W18" s="0" t="n">
        <v>2.442</v>
      </c>
      <c r="X18" s="9"/>
      <c r="Y18" s="9"/>
      <c r="Z18" s="9" t="n">
        <v>0.28755</v>
      </c>
      <c r="AA18" s="9"/>
      <c r="AB18" s="9"/>
      <c r="AC18" s="9" t="n">
        <f aca="false">SUM(X18,Y18,Z18,AA18,AB18)</f>
        <v>0.28755</v>
      </c>
      <c r="AD18" s="0" t="n">
        <v>0.623</v>
      </c>
      <c r="AE18" s="9"/>
      <c r="AF18" s="9"/>
      <c r="AG18" s="9" t="n">
        <v>0.4838</v>
      </c>
      <c r="AH18" s="9"/>
      <c r="AI18" s="9"/>
      <c r="AJ18" s="9" t="n">
        <v>0.4838</v>
      </c>
      <c r="AK18" s="9"/>
    </row>
    <row r="19" customFormat="false" ht="15" hidden="false" customHeight="false" outlineLevel="0" collapsed="false">
      <c r="A19" s="0" t="n">
        <v>19</v>
      </c>
      <c r="B19" s="0" t="n">
        <v>0.1435</v>
      </c>
      <c r="C19" s="0" t="n">
        <v>0.1</v>
      </c>
      <c r="D19" s="9"/>
      <c r="E19" s="9"/>
      <c r="G19" s="9" t="str">
        <f aca="false">IF(AND(B19&lt;=0.0196,B19&gt;0.0063),37.31*(0.0196-B19)+0.5," ")</f>
        <v> </v>
      </c>
      <c r="H19" s="9" t="n">
        <f aca="false">SUM(C19,D19,E19,F19,G19)</f>
        <v>0.1</v>
      </c>
      <c r="I19" s="0" t="n">
        <v>79.1</v>
      </c>
      <c r="J19" s="9" t="n">
        <v>0.1</v>
      </c>
      <c r="K19" s="9"/>
      <c r="L19" s="9"/>
      <c r="M19" s="9"/>
      <c r="N19" s="9" t="str">
        <f aca="false">IF(AND(I19&lt;=11.8,I19&gt;7.6),0.119*(11.8-I19)+0.5," ")</f>
        <v> </v>
      </c>
      <c r="O19" s="9" t="n">
        <f aca="false">SUM(J19,K19,L19,M19,N19)</f>
        <v>0.1</v>
      </c>
      <c r="P19" s="0" t="n">
        <v>109.52</v>
      </c>
      <c r="Q19" s="9" t="n">
        <v>0.1</v>
      </c>
      <c r="R19" s="9"/>
      <c r="S19" s="9"/>
      <c r="T19" s="9"/>
      <c r="U19" s="9" t="str">
        <f aca="false">IF(AND(P19&lt;=22.45,P19&gt;15.8),0.0752*(22.45-P19)+0.5," ")</f>
        <v> </v>
      </c>
      <c r="V19" s="9" t="n">
        <f aca="false">SUM(Q19,R19,S19,T19,U19)</f>
        <v>0.1</v>
      </c>
      <c r="W19" s="0" t="n">
        <v>2.437</v>
      </c>
      <c r="X19" s="9"/>
      <c r="Y19" s="9"/>
      <c r="Z19" s="9" t="n">
        <v>0.2529</v>
      </c>
      <c r="AA19" s="9"/>
      <c r="AB19" s="9"/>
      <c r="AC19" s="9" t="n">
        <f aca="false">SUM(X19,Y19,Z19,AA19,AB19)</f>
        <v>0.2529</v>
      </c>
      <c r="AD19" s="0" t="n">
        <v>0.177</v>
      </c>
      <c r="AE19" s="9"/>
      <c r="AF19" s="9" t="n">
        <v>0.15789</v>
      </c>
      <c r="AG19" s="9"/>
      <c r="AH19" s="9"/>
      <c r="AI19" s="9"/>
      <c r="AJ19" s="9" t="n">
        <v>0.15789</v>
      </c>
      <c r="AK19" s="9"/>
    </row>
    <row r="20" customFormat="false" ht="15" hidden="false" customHeight="false" outlineLevel="0" collapsed="false">
      <c r="A20" s="0" t="n">
        <v>20</v>
      </c>
      <c r="B20" s="0" t="n">
        <v>0.067</v>
      </c>
      <c r="C20" s="0" t="str">
        <f aca="false">IF(AND(B20&lt;0.09,B20&gt;0.07675),37.74*(B20-0.07675)+0.5," ")</f>
        <v> </v>
      </c>
      <c r="D20" s="9" t="n">
        <v>0.2603895</v>
      </c>
      <c r="E20" s="9"/>
      <c r="G20" s="9" t="str">
        <f aca="false">IF(AND(B20&lt;=0.0196,B20&gt;0.0063),37.31*(0.0196-B20)+0.5," ")</f>
        <v> </v>
      </c>
      <c r="H20" s="9" t="n">
        <f aca="false">SUM(C20,D20,E20,F20,G20)</f>
        <v>0.2603895</v>
      </c>
      <c r="I20" s="0" t="n">
        <v>14.94</v>
      </c>
      <c r="J20" s="9" t="str">
        <f aca="false">IF(AND(I20&lt;=78.8,I20&gt;58.1),0.02415*(I20-58.1)+0.5," ")</f>
        <v> </v>
      </c>
      <c r="K20" s="9"/>
      <c r="L20" s="9"/>
      <c r="M20" s="9" t="n">
        <v>0.61159</v>
      </c>
      <c r="N20" s="9" t="str">
        <f aca="false">IF(AND(I20&lt;=11.8,I20&gt;7.6),0.119*(11.8-I20)+0.5," ")</f>
        <v> </v>
      </c>
      <c r="O20" s="9" t="n">
        <f aca="false">SUM(J20,K20,L20,M20,N20)</f>
        <v>0.61159</v>
      </c>
      <c r="P20" s="0" t="n">
        <v>40.81</v>
      </c>
      <c r="Q20" s="9" t="str">
        <f aca="false">IF(AND(P20&lt;=107,P20&gt;82.6),0.0205*(P20-82.6)+0.5," ")</f>
        <v> </v>
      </c>
      <c r="R20" s="9"/>
      <c r="S20" s="9" t="n">
        <v>0.4878215</v>
      </c>
      <c r="T20" s="9"/>
      <c r="U20" s="9" t="str">
        <f aca="false">IF(AND(P20&lt;=22.45,P20&gt;15.8),0.0752*(22.45-P20)+0.5," ")</f>
        <v> </v>
      </c>
      <c r="V20" s="9" t="n">
        <f aca="false">SUM(Q20,R20,S20,T20,U20)</f>
        <v>0.4878215</v>
      </c>
      <c r="W20" s="0" t="n">
        <v>1.948</v>
      </c>
      <c r="X20" s="9"/>
      <c r="Y20" s="9"/>
      <c r="Z20" s="9"/>
      <c r="AA20" s="9" t="n">
        <v>0.4446386</v>
      </c>
      <c r="AB20" s="9"/>
      <c r="AC20" s="9" t="n">
        <f aca="false">SUM(X20,Y20,Z20,AA20,AB20)</f>
        <v>0.4446386</v>
      </c>
      <c r="AD20" s="0" t="n">
        <v>0.445</v>
      </c>
      <c r="AE20" s="9"/>
      <c r="AF20" s="9" t="n">
        <v>0.1667637</v>
      </c>
      <c r="AG20" s="9"/>
      <c r="AH20" s="9"/>
      <c r="AI20" s="9"/>
      <c r="AJ20" s="9" t="n">
        <v>0.1667637</v>
      </c>
      <c r="AK20" s="9"/>
    </row>
    <row r="21" customFormat="false" ht="15" hidden="false" customHeight="false" outlineLevel="0" collapsed="false">
      <c r="A21" s="0" t="n">
        <v>21</v>
      </c>
      <c r="B21" s="0" t="n">
        <v>0.0707</v>
      </c>
      <c r="C21" s="0" t="str">
        <f aca="false">IF(AND(B21&lt;0.09,B21&gt;0.07675),37.74*(B21-0.07675)+0.5," ")</f>
        <v> </v>
      </c>
      <c r="D21" s="9" t="n">
        <v>0.2184981</v>
      </c>
      <c r="E21" s="9"/>
      <c r="G21" s="9" t="str">
        <f aca="false">IF(AND(B21&lt;=0.0196,B21&gt;0.0063),37.31*(0.0196-B21)+0.5," ")</f>
        <v> </v>
      </c>
      <c r="H21" s="9" t="n">
        <f aca="false">SUM(C21,D21,E21,F21,G21)</f>
        <v>0.2184981</v>
      </c>
      <c r="I21" s="0" t="n">
        <v>42.28</v>
      </c>
      <c r="J21" s="9" t="str">
        <f aca="false">IF(AND(I21&lt;=78.8,I21&gt;58.1),0.02415*(I21-58.1)+0.5," ")</f>
        <v> </v>
      </c>
      <c r="K21" s="9" t="n">
        <v>0.2646159</v>
      </c>
      <c r="L21" s="9"/>
      <c r="M21" s="9"/>
      <c r="N21" s="9" t="str">
        <f aca="false">IF(AND(I21&lt;=11.8,I21&gt;7.6),0.119*(11.8-I21)+0.5," ")</f>
        <v> </v>
      </c>
      <c r="O21" s="9" t="n">
        <f aca="false">SUM(J21,K21,L21,M21,N21)</f>
        <v>0.2646159</v>
      </c>
      <c r="P21" s="0" t="n">
        <v>81.59</v>
      </c>
      <c r="Q21" s="9" t="str">
        <f aca="false">IF(AND(P21&lt;=107,P21&gt;82.6),0.0205*(P21-82.6)+0.5," ")</f>
        <v> </v>
      </c>
      <c r="R21" s="9" t="n">
        <v>0.1562115</v>
      </c>
      <c r="S21" s="9"/>
      <c r="T21" s="9"/>
      <c r="U21" s="9" t="str">
        <f aca="false">IF(AND(P21&lt;=22.45,P21&gt;15.8),0.0752*(22.45-P21)+0.5," ")</f>
        <v> </v>
      </c>
      <c r="V21" s="9" t="n">
        <f aca="false">SUM(Q21,R21,S21,T21,U21)</f>
        <v>0.1562115</v>
      </c>
      <c r="W21" s="0" t="n">
        <v>2.069</v>
      </c>
      <c r="X21" s="9"/>
      <c r="Y21" s="9"/>
      <c r="Z21" s="9" t="n">
        <v>0.312234</v>
      </c>
      <c r="AA21" s="9"/>
      <c r="AB21" s="9"/>
      <c r="AC21" s="9" t="n">
        <f aca="false">SUM(X21,Y21,Z21,AA21,AB21)</f>
        <v>0.312234</v>
      </c>
      <c r="AD21" s="0" t="n">
        <v>0.032</v>
      </c>
      <c r="AE21" s="9" t="n">
        <v>0.1</v>
      </c>
      <c r="AF21" s="9"/>
      <c r="AG21" s="9"/>
      <c r="AH21" s="9"/>
      <c r="AI21" s="9"/>
      <c r="AJ21" s="9" t="n">
        <v>0.1</v>
      </c>
      <c r="AK21" s="9"/>
    </row>
    <row r="22" customFormat="false" ht="15" hidden="false" customHeight="false" outlineLevel="0" collapsed="false">
      <c r="A22" s="0" t="n">
        <v>22</v>
      </c>
      <c r="B22" s="0" t="n">
        <v>0.072</v>
      </c>
      <c r="C22" s="0" t="str">
        <f aca="false">IF(AND(B22&lt;0.09,B22&gt;0.07675),37.74*(B22-0.07675)+0.5," ")</f>
        <v> </v>
      </c>
      <c r="D22" s="9" t="n">
        <v>0.2037795</v>
      </c>
      <c r="E22" s="9"/>
      <c r="G22" s="9" t="str">
        <f aca="false">IF(AND(B22&lt;=0.0196,B22&gt;0.0063),37.31*(0.0196-B22)+0.5," ")</f>
        <v> </v>
      </c>
      <c r="H22" s="9" t="n">
        <f aca="false">SUM(C22,D22,E22,F22,G22)</f>
        <v>0.2037795</v>
      </c>
      <c r="I22" s="0" t="n">
        <v>46.37</v>
      </c>
      <c r="J22" s="9" t="str">
        <f aca="false">IF(AND(I22&lt;=78.8,I22&gt;58.1),0.02415*(I22-58.1)+0.5," ")</f>
        <v> </v>
      </c>
      <c r="K22" s="9" t="n">
        <v>0.23498385</v>
      </c>
      <c r="L22" s="9"/>
      <c r="M22" s="9"/>
      <c r="N22" s="9" t="str">
        <f aca="false">IF(AND(I22&lt;=11.8,I22&gt;7.6),0.119*(11.8-I22)+0.5," ")</f>
        <v> </v>
      </c>
      <c r="O22" s="9" t="n">
        <f aca="false">SUM(J22,K22,L22,M22,N22)</f>
        <v>0.23498385</v>
      </c>
      <c r="P22" s="0" t="n">
        <v>78.63</v>
      </c>
      <c r="Q22" s="9" t="str">
        <f aca="false">IF(AND(P22&lt;=107,P22&gt;82.6),0.0205*(P22-82.6)+0.5," ")</f>
        <v> </v>
      </c>
      <c r="R22" s="9" t="n">
        <v>0.1744155</v>
      </c>
      <c r="S22" s="9"/>
      <c r="T22" s="9"/>
      <c r="U22" s="9" t="str">
        <f aca="false">IF(AND(P22&lt;=22.45,P22&gt;15.8),0.0752*(22.45-P22)+0.5," ")</f>
        <v> </v>
      </c>
      <c r="V22" s="9" t="n">
        <f aca="false">SUM(Q22,R22,S22,T22,U22)</f>
        <v>0.1744155</v>
      </c>
      <c r="W22" s="0" t="n">
        <v>2.544</v>
      </c>
      <c r="X22" s="9"/>
      <c r="Y22" s="9" t="n">
        <v>0.19314</v>
      </c>
      <c r="Z22" s="9"/>
      <c r="AA22" s="9"/>
      <c r="AB22" s="9"/>
      <c r="AC22" s="9" t="n">
        <f aca="false">SUM(X22,Y22,Z22,AA22,AB22)</f>
        <v>0.19314</v>
      </c>
      <c r="AD22" s="0" t="n">
        <v>0.441</v>
      </c>
      <c r="AE22" s="9"/>
      <c r="AF22" s="9" t="n">
        <v>0.1702929</v>
      </c>
      <c r="AG22" s="9"/>
      <c r="AH22" s="9"/>
      <c r="AI22" s="9"/>
      <c r="AJ22" s="9" t="n">
        <v>0.1702929</v>
      </c>
      <c r="AK22" s="9"/>
    </row>
    <row r="23" customFormat="false" ht="15" hidden="false" customHeight="false" outlineLevel="0" collapsed="false">
      <c r="A23" s="0" t="n">
        <v>23</v>
      </c>
      <c r="B23" s="0" t="n">
        <v>0.0857</v>
      </c>
      <c r="C23" s="0" t="n">
        <v>0.0878</v>
      </c>
      <c r="D23" s="9"/>
      <c r="E23" s="9"/>
      <c r="G23" s="9" t="str">
        <f aca="false">IF(AND(B23&lt;=0.0196,B23&gt;0.0063),37.31*(0.0196-B23)+0.5," ")</f>
        <v> </v>
      </c>
      <c r="H23" s="9" t="n">
        <f aca="false">SUM(C23,D23,E23,F23,G23)</f>
        <v>0.0878</v>
      </c>
      <c r="I23" s="0" t="n">
        <v>66.34</v>
      </c>
      <c r="J23" s="9" t="n">
        <v>0.0699</v>
      </c>
      <c r="K23" s="9"/>
      <c r="L23" s="9"/>
      <c r="M23" s="9"/>
      <c r="N23" s="9" t="str">
        <f aca="false">IF(AND(I23&lt;=11.8,I23&gt;7.6),0.119*(11.8-I23)+0.5," ")</f>
        <v> </v>
      </c>
      <c r="O23" s="9" t="n">
        <f aca="false">SUM(J23,K23,L23,M23,N23)</f>
        <v>0.0699</v>
      </c>
      <c r="P23" s="0" t="n">
        <v>130.03</v>
      </c>
      <c r="Q23" s="9" t="n">
        <v>0.1</v>
      </c>
      <c r="R23" s="9"/>
      <c r="S23" s="9"/>
      <c r="T23" s="9"/>
      <c r="U23" s="9" t="str">
        <f aca="false">IF(AND(P23&lt;=22.45,P23&gt;15.8),0.0752*(22.45-P23)+0.5," ")</f>
        <v> </v>
      </c>
      <c r="V23" s="9" t="n">
        <f aca="false">SUM(Q23,R23,S23,T23,U23)</f>
        <v>0.1</v>
      </c>
      <c r="W23" s="0" t="n">
        <v>3.621</v>
      </c>
      <c r="X23" s="9" t="n">
        <v>0.1</v>
      </c>
      <c r="Y23" s="9"/>
      <c r="Z23" s="9"/>
      <c r="AA23" s="9"/>
      <c r="AB23" s="9"/>
      <c r="AC23" s="9" t="n">
        <f aca="false">SUM(X23,Y23,Z23,AA23,AB23)</f>
        <v>0.1</v>
      </c>
      <c r="AD23" s="0" t="n">
        <v>2.056</v>
      </c>
      <c r="AE23" s="9"/>
      <c r="AF23" s="9"/>
      <c r="AG23" s="9"/>
      <c r="AH23" s="9"/>
      <c r="AI23" s="9" t="n">
        <v>0.5048055</v>
      </c>
      <c r="AJ23" s="9" t="n">
        <v>0.5048055</v>
      </c>
      <c r="AK23" s="9"/>
    </row>
    <row r="24" customFormat="false" ht="15" hidden="false" customHeight="false" outlineLevel="0" collapsed="false">
      <c r="A24" s="0" t="n">
        <v>24</v>
      </c>
      <c r="B24" s="0" t="n">
        <v>0.0315</v>
      </c>
      <c r="C24" s="0" t="str">
        <f aca="false">IF(AND(B24&lt;0.09,B24&gt;0.07675),37.74*(B24-0.07675)+0.5," ")</f>
        <v> </v>
      </c>
      <c r="D24" s="9"/>
      <c r="E24" s="9"/>
      <c r="F24" s="0" t="n">
        <v>0.6607923</v>
      </c>
      <c r="G24" s="9" t="str">
        <f aca="false">IF(AND(B24&lt;=0.0196,B24&gt;0.0063),37.31*(0.0196-B24)+0.5," ")</f>
        <v> </v>
      </c>
      <c r="H24" s="9" t="n">
        <f aca="false">SUM(C24,D24,E24,F24,G24)</f>
        <v>0.6607923</v>
      </c>
      <c r="I24" s="0" t="n">
        <v>15.99</v>
      </c>
      <c r="J24" s="9" t="str">
        <f aca="false">IF(AND(I24&lt;=78.8,I24&gt;58.1),0.02415*(I24-58.1)+0.5," ")</f>
        <v> </v>
      </c>
      <c r="K24" s="9"/>
      <c r="L24" s="9"/>
      <c r="M24" s="9" t="n">
        <v>0.69902</v>
      </c>
      <c r="N24" s="9" t="str">
        <f aca="false">IF(AND(I24&lt;=11.8,I24&gt;7.6),0.119*(11.8-I24)+0.5," ")</f>
        <v> </v>
      </c>
      <c r="O24" s="9" t="n">
        <f aca="false">SUM(J24,K24,L24,M24,N24)</f>
        <v>0.69902</v>
      </c>
      <c r="P24" s="0" t="n">
        <v>40.97</v>
      </c>
      <c r="Q24" s="9" t="str">
        <f aca="false">IF(AND(P24&lt;=107,P24&gt;82.6),0.0205*(P24-82.6)+0.5," ")</f>
        <v> </v>
      </c>
      <c r="R24" s="9"/>
      <c r="S24" s="9" t="n">
        <v>0.4944855</v>
      </c>
      <c r="T24" s="9"/>
      <c r="U24" s="9" t="str">
        <f aca="false">IF(AND(P24&lt;=22.45,P24&gt;15.8),0.0752*(22.45-P24)+0.5," ")</f>
        <v> </v>
      </c>
      <c r="V24" s="9" t="n">
        <f aca="false">SUM(Q24,R24,S24,T24,U24)</f>
        <v>0.4944855</v>
      </c>
      <c r="W24" s="0" t="n">
        <v>2.397</v>
      </c>
      <c r="X24" s="9"/>
      <c r="Y24" s="9"/>
      <c r="Z24" s="9" t="n">
        <v>0.33585</v>
      </c>
      <c r="AA24" s="9"/>
      <c r="AB24" s="9"/>
      <c r="AC24" s="9" t="n">
        <f aca="false">SUM(X24,Y24,Z24,AA24,AB24)</f>
        <v>0.33585</v>
      </c>
      <c r="AD24" s="0" t="n">
        <v>0.168</v>
      </c>
      <c r="AE24" s="9" t="n">
        <v>0.051012</v>
      </c>
      <c r="AF24" s="9"/>
      <c r="AG24" s="9"/>
      <c r="AH24" s="9"/>
      <c r="AI24" s="9"/>
      <c r="AJ24" s="9" t="n">
        <v>0.051012</v>
      </c>
      <c r="AK24" s="9"/>
    </row>
    <row r="25" customFormat="false" ht="15" hidden="false" customHeight="false" outlineLevel="0" collapsed="false">
      <c r="A25" s="0" t="n">
        <v>25</v>
      </c>
      <c r="B25" s="0" t="n">
        <v>0.0497</v>
      </c>
      <c r="C25" s="0" t="str">
        <f aca="false">IF(AND(B25&lt;0.09,B25&gt;0.07675),37.74*(B25-0.07675)+0.5," ")</f>
        <v> </v>
      </c>
      <c r="D25" s="9"/>
      <c r="E25" s="9" t="n">
        <v>0.45395</v>
      </c>
      <c r="G25" s="9" t="str">
        <f aca="false">IF(AND(B25&lt;=0.0196,B25&gt;0.0063),37.31*(0.0196-B25)+0.5," ")</f>
        <v> </v>
      </c>
      <c r="H25" s="9" t="n">
        <f aca="false">SUM(C25,D25,E25,F25,G25)</f>
        <v>0.45395</v>
      </c>
      <c r="I25" s="0" t="n">
        <v>20.27</v>
      </c>
      <c r="J25" s="9" t="str">
        <f aca="false">IF(AND(I25&lt;=78.8,I25&gt;58.1),0.02415*(I25-58.1)+0.5," ")</f>
        <v> </v>
      </c>
      <c r="K25" s="9"/>
      <c r="L25" s="9" t="n">
        <v>0.2512</v>
      </c>
      <c r="M25" s="9"/>
      <c r="N25" s="9" t="str">
        <f aca="false">IF(AND(I25&lt;=11.8,I25&gt;7.6),0.119*(11.8-I25)+0.5," ")</f>
        <v> </v>
      </c>
      <c r="O25" s="9" t="n">
        <f aca="false">SUM(J25,K25,L25,M25,N25)</f>
        <v>0.2512</v>
      </c>
      <c r="P25" s="0" t="n">
        <v>45.1</v>
      </c>
      <c r="Q25" s="9" t="str">
        <f aca="false">IF(AND(P25&lt;=107,P25&gt;82.6),0.0205*(P25-82.6)+0.5," ")</f>
        <v> </v>
      </c>
      <c r="R25" s="9"/>
      <c r="S25" s="9" t="n">
        <v>0.3831</v>
      </c>
      <c r="T25" s="9"/>
      <c r="U25" s="9" t="str">
        <f aca="false">IF(AND(P25&lt;=22.45,P25&gt;15.8),0.0752*(22.45-P25)+0.5," ")</f>
        <v> </v>
      </c>
      <c r="V25" s="9" t="n">
        <f aca="false">SUM(Q25,R25,S25,T25,U25)</f>
        <v>0.3831</v>
      </c>
      <c r="W25" s="0" t="n">
        <v>2.576</v>
      </c>
      <c r="X25" s="9"/>
      <c r="Y25" s="9" t="n">
        <v>0.21375</v>
      </c>
      <c r="Z25" s="9"/>
      <c r="AA25" s="9"/>
      <c r="AB25" s="9"/>
      <c r="AC25" s="9" t="n">
        <f aca="false">SUM(X25,Y25,Z25,AA25,AB25)</f>
        <v>0.21375</v>
      </c>
      <c r="AD25" s="0" t="n">
        <v>0.799</v>
      </c>
      <c r="AE25" s="9"/>
      <c r="AF25" s="9"/>
      <c r="AG25" s="9" t="n">
        <v>0.349169</v>
      </c>
      <c r="AH25" s="9"/>
      <c r="AI25" s="9"/>
      <c r="AJ25" s="9" t="n">
        <v>0.349169</v>
      </c>
      <c r="AK25" s="9"/>
    </row>
    <row r="26" customFormat="false" ht="15" hidden="false" customHeight="false" outlineLevel="0" collapsed="false">
      <c r="A26" s="0" t="n">
        <v>26</v>
      </c>
      <c r="B26" s="0" t="n">
        <v>0.0617</v>
      </c>
      <c r="C26" s="0" t="str">
        <f aca="false">IF(AND(B26&lt;0.09,B26&gt;0.07675),37.74*(B26-0.07675)+0.5," ")</f>
        <v> </v>
      </c>
      <c r="D26" s="9" t="n">
        <v>0.26448</v>
      </c>
      <c r="E26" s="9"/>
      <c r="G26" s="9" t="str">
        <f aca="false">IF(AND(B26&lt;=0.0196,B26&gt;0.0063),37.31*(0.0196-B26)+0.5," ")</f>
        <v> </v>
      </c>
      <c r="H26" s="9" t="n">
        <f aca="false">SUM(C26,D26,E26,F26,G26)</f>
        <v>0.26448</v>
      </c>
      <c r="I26" s="0" t="n">
        <v>25.54</v>
      </c>
      <c r="J26" s="9" t="str">
        <f aca="false">IF(AND(I26&lt;=78.8,I26&gt;58.1),0.02415*(I26-58.1)+0.5," ")</f>
        <v> </v>
      </c>
      <c r="K26" s="9"/>
      <c r="L26" s="9" t="n">
        <v>0.4597</v>
      </c>
      <c r="M26" s="9"/>
      <c r="N26" s="9" t="str">
        <f aca="false">IF(AND(I26&lt;=11.8,I26&gt;7.6),0.119*(11.8-I26)+0.5," ")</f>
        <v> </v>
      </c>
      <c r="O26" s="9" t="n">
        <f aca="false">SUM(J26,K26,L26,M26,N26)</f>
        <v>0.4597</v>
      </c>
      <c r="P26" s="0" t="n">
        <v>41.52</v>
      </c>
      <c r="Q26" s="9" t="str">
        <f aca="false">IF(AND(P26&lt;=107,P26&gt;82.6),0.0205*(P26-82.6)+0.5," ")</f>
        <v> </v>
      </c>
      <c r="R26" s="9"/>
      <c r="S26" s="9" t="n">
        <v>0.4878</v>
      </c>
      <c r="T26" s="9"/>
      <c r="U26" s="9" t="str">
        <f aca="false">IF(AND(P26&lt;=22.45,P26&gt;15.8),0.0752*(22.45-P26)+0.5," ")</f>
        <v> </v>
      </c>
      <c r="V26" s="9" t="n">
        <f aca="false">SUM(Q26,R26,S26,T26,U26)</f>
        <v>0.4878</v>
      </c>
      <c r="W26" s="0" t="n">
        <v>2.361</v>
      </c>
      <c r="X26" s="9"/>
      <c r="Y26" s="9"/>
      <c r="Z26" s="9" t="n">
        <v>0.37445</v>
      </c>
      <c r="AA26" s="9"/>
      <c r="AB26" s="9"/>
      <c r="AC26" s="9" t="n">
        <f aca="false">SUM(X26,Y26,Z26,AA26,AB26)</f>
        <v>0.37445</v>
      </c>
      <c r="AD26" s="0" t="n">
        <v>1.54</v>
      </c>
      <c r="AE26" s="9"/>
      <c r="AF26" s="9"/>
      <c r="AG26" s="9"/>
      <c r="AH26" s="9" t="n">
        <v>0.5389027</v>
      </c>
      <c r="AI26" s="9"/>
      <c r="AJ26" s="9" t="n">
        <v>0.5389027</v>
      </c>
      <c r="AK26" s="9"/>
    </row>
    <row r="27" customFormat="false" ht="15" hidden="false" customHeight="false" outlineLevel="0" collapsed="false">
      <c r="A27" s="0" t="n">
        <v>27</v>
      </c>
      <c r="B27" s="0" t="n">
        <v>0.0181</v>
      </c>
      <c r="C27" s="0" t="str">
        <f aca="false">IF(AND(B27&lt;0.09,B27&gt;0.07675),37.74*(B27-0.07675)+0.5," ")</f>
        <v> </v>
      </c>
      <c r="D27" s="9"/>
      <c r="E27" s="9"/>
      <c r="G27" s="9" t="n">
        <v>0.5001</v>
      </c>
      <c r="H27" s="9" t="n">
        <f aca="false">SUM(C27,D27,E27,F27,G27)</f>
        <v>0.5001</v>
      </c>
      <c r="I27" s="0" t="n">
        <v>56.52</v>
      </c>
      <c r="J27" s="9" t="str">
        <f aca="false">IF(AND(I27&lt;=78.8,I27&gt;58.1),0.02415*(I27-58.1)+0.5," ")</f>
        <v> </v>
      </c>
      <c r="K27" s="9" t="n">
        <v>0.1614471</v>
      </c>
      <c r="L27" s="9"/>
      <c r="M27" s="9"/>
      <c r="N27" s="9" t="str">
        <f aca="false">IF(AND(I27&lt;=11.8,I27&gt;7.6),0.119*(11.8-I27)+0.5," ")</f>
        <v> </v>
      </c>
      <c r="O27" s="9" t="n">
        <f aca="false">SUM(J27,K27,L27,M27,N27)</f>
        <v>0.1614471</v>
      </c>
      <c r="P27" s="0" t="n">
        <v>53.18</v>
      </c>
      <c r="Q27" s="9" t="str">
        <f aca="false">IF(AND(P27&lt;=107,P27&gt;82.6),0.0205*(P27-82.6)+0.5," ")</f>
        <v> </v>
      </c>
      <c r="R27" s="9" t="n">
        <v>0.2119</v>
      </c>
      <c r="S27" s="9"/>
      <c r="T27" s="9"/>
      <c r="U27" s="9"/>
      <c r="V27" s="9" t="n">
        <f aca="false">SUM(Q27,R27,S27,T27,U27)</f>
        <v>0.2119</v>
      </c>
      <c r="W27" s="0" t="n">
        <v>1.626</v>
      </c>
      <c r="X27" s="9"/>
      <c r="Y27" s="9"/>
      <c r="Z27" s="9"/>
      <c r="AA27" s="9" t="n">
        <v>0.56987</v>
      </c>
      <c r="AB27" s="9"/>
      <c r="AC27" s="9" t="n">
        <f aca="false">SUM(X27,Y27,Z27,AA27,AB27)</f>
        <v>0.56987</v>
      </c>
      <c r="AD27" s="0" t="n">
        <v>0.155</v>
      </c>
      <c r="AE27" s="9" t="n">
        <v>0.0562744</v>
      </c>
      <c r="AF27" s="9"/>
      <c r="AG27" s="9"/>
      <c r="AH27" s="9"/>
      <c r="AI27" s="9"/>
      <c r="AJ27" s="9" t="n">
        <v>0.0562744</v>
      </c>
      <c r="AK27" s="9"/>
    </row>
    <row r="28" customFormat="false" ht="15" hidden="false" customHeight="false" outlineLevel="0" collapsed="false">
      <c r="A28" s="0" t="n">
        <v>28</v>
      </c>
      <c r="B28" s="0" t="n">
        <v>0.0513</v>
      </c>
      <c r="C28" s="0" t="str">
        <f aca="false">IF(AND(B28&lt;0.09,B28&gt;0.07675),37.74*(B28-0.07675)+0.5," ")</f>
        <v> </v>
      </c>
      <c r="D28" s="9"/>
      <c r="E28" s="9" t="n">
        <v>0.4013</v>
      </c>
      <c r="G28" s="9" t="str">
        <f aca="false">IF(AND(B28&lt;=0.0196,B28&gt;0.0063),37.31*(0.0196-B28)+0.5," ")</f>
        <v> </v>
      </c>
      <c r="H28" s="9" t="n">
        <f aca="false">SUM(C28,D28,E28,F28,G28)</f>
        <v>0.4013</v>
      </c>
      <c r="I28" s="0" t="n">
        <v>37.41</v>
      </c>
      <c r="J28" s="9" t="str">
        <f aca="false">IF(AND(I28&lt;=78.8,I28&gt;58.1),0.02415*(I28-58.1)+0.5," ")</f>
        <v> </v>
      </c>
      <c r="K28" s="9" t="n">
        <v>0.29989905</v>
      </c>
      <c r="L28" s="9"/>
      <c r="M28" s="9"/>
      <c r="N28" s="9" t="str">
        <f aca="false">IF(AND(I28&lt;=11.8,I28&gt;7.6),0.119*(11.8-I28)+0.5," ")</f>
        <v> </v>
      </c>
      <c r="O28" s="9" t="n">
        <f aca="false">SUM(J28,K28,L28,M28,N28)</f>
        <v>0.29989905</v>
      </c>
      <c r="Q28" s="9" t="str">
        <f aca="false">IF(AND(P28&lt;=107,P28&gt;82.6),0.0205*(P28-82.6)+0.5," ")</f>
        <v> </v>
      </c>
      <c r="R28" s="9"/>
      <c r="S28" s="9"/>
      <c r="T28" s="9"/>
      <c r="U28" s="9" t="str">
        <f aca="false">IF(AND(P28&lt;=22.45,P28&gt;15.8),0.0752*(22.45-P28)+0.5," ")</f>
        <v> </v>
      </c>
      <c r="V28" s="9"/>
      <c r="W28" s="0" t="n">
        <v>2.744</v>
      </c>
      <c r="X28" s="9"/>
      <c r="Y28" s="9" t="n">
        <v>0.2884056</v>
      </c>
      <c r="Z28" s="9"/>
      <c r="AA28" s="9"/>
      <c r="AB28" s="9"/>
      <c r="AC28" s="9" t="n">
        <f aca="false">SUM(X28,Y28,Z28,AA28,AB28)</f>
        <v>0.2884056</v>
      </c>
      <c r="AE28" s="9"/>
      <c r="AF28" s="9"/>
      <c r="AG28" s="9"/>
      <c r="AH28" s="9"/>
      <c r="AI28" s="9"/>
      <c r="AJ28" s="0"/>
      <c r="AK28" s="9"/>
    </row>
    <row r="29" customFormat="false" ht="15" hidden="false" customHeight="false" outlineLevel="0" collapsed="false">
      <c r="A29" s="0" t="n">
        <v>29</v>
      </c>
      <c r="B29" s="0" t="n">
        <v>0.0646</v>
      </c>
      <c r="C29" s="0" t="str">
        <f aca="false">IF(AND(B29&lt;0.09,B29&gt;0.07675),37.74*(B29-0.07675)+0.5," ")</f>
        <v> </v>
      </c>
      <c r="D29" s="9" t="n">
        <v>0.2875623</v>
      </c>
      <c r="E29" s="9"/>
      <c r="G29" s="9" t="str">
        <f aca="false">IF(AND(B29&lt;=0.0196,B29&gt;0.0063),37.31*(0.0196-B29)+0.5," ")</f>
        <v> </v>
      </c>
      <c r="H29" s="9" t="n">
        <f aca="false">SUM(C29,D29,E29,F29,G29)</f>
        <v>0.2875623</v>
      </c>
      <c r="I29" s="0" t="n">
        <v>40.41</v>
      </c>
      <c r="J29" s="9" t="str">
        <f aca="false">IF(AND(I29&lt;=78.8,I29&gt;58.1),0.02415*(I29-58.1)+0.5," ")</f>
        <v> </v>
      </c>
      <c r="K29" s="9" t="n">
        <v>0.27816405</v>
      </c>
      <c r="L29" s="9"/>
      <c r="M29" s="9"/>
      <c r="N29" s="9" t="str">
        <f aca="false">IF(AND(I29&lt;=11.8,I29&gt;7.6),0.119*(11.8-I29)+0.5," ")</f>
        <v> </v>
      </c>
      <c r="O29" s="9" t="n">
        <f aca="false">SUM(J29,K29,L29,M29,N29)</f>
        <v>0.27816405</v>
      </c>
      <c r="P29" s="0" t="n">
        <v>35.6</v>
      </c>
      <c r="Q29" s="9" t="str">
        <f aca="false">IF(AND(P29&lt;=107,P29&gt;82.6),0.0205*(P29-82.6)+0.5," ")</f>
        <v> </v>
      </c>
      <c r="R29" s="9"/>
      <c r="S29" s="9" t="n">
        <v>0.270825</v>
      </c>
      <c r="T29" s="9"/>
      <c r="U29" s="9" t="str">
        <f aca="false">IF(AND(P29&lt;=22.45,P29&gt;15.8),0.0752*(22.45-P29)+0.5," ")</f>
        <v> </v>
      </c>
      <c r="V29" s="9" t="n">
        <f aca="false">SUM(Q29,R29,S29,T29,U29)</f>
        <v>0.270825</v>
      </c>
      <c r="W29" s="0" t="n">
        <v>1.711</v>
      </c>
      <c r="X29" s="9"/>
      <c r="Y29" s="9"/>
      <c r="Z29" s="9"/>
      <c r="AA29" s="9" t="n">
        <v>0.64288</v>
      </c>
      <c r="AB29" s="9"/>
      <c r="AC29" s="9" t="n">
        <f aca="false">SUM(X29,Y29,Z29,AA29,AB29)</f>
        <v>0.64288</v>
      </c>
      <c r="AD29" s="0" t="n">
        <v>1.552</v>
      </c>
      <c r="AE29" s="9"/>
      <c r="AF29" s="9"/>
      <c r="AG29" s="9"/>
      <c r="AH29" s="9" t="n">
        <v>0.5335183</v>
      </c>
      <c r="AI29" s="9"/>
      <c r="AJ29" s="9" t="n">
        <v>0.5335183</v>
      </c>
      <c r="AK29" s="9"/>
    </row>
    <row r="30" customFormat="false" ht="15" hidden="false" customHeight="false" outlineLevel="0" collapsed="false">
      <c r="A30" s="0" t="n">
        <v>30</v>
      </c>
      <c r="B30" s="0" t="n">
        <v>0.0158</v>
      </c>
      <c r="C30" s="0" t="str">
        <f aca="false">IF(AND(B30&lt;0.09,B30&gt;0.07675),37.74*(B30-0.07675)+0.5," ")</f>
        <v> </v>
      </c>
      <c r="D30" s="9"/>
      <c r="E30" s="9"/>
      <c r="G30" s="9" t="n">
        <v>0.5776</v>
      </c>
      <c r="H30" s="9" t="n">
        <f aca="false">SUM(C30,D30,E30,F30,G30)</f>
        <v>0.5776</v>
      </c>
      <c r="I30" s="0" t="n">
        <v>69.71</v>
      </c>
      <c r="J30" s="9" t="n">
        <v>0.0781</v>
      </c>
      <c r="K30" s="9"/>
      <c r="L30" s="9"/>
      <c r="M30" s="9"/>
      <c r="N30" s="9" t="str">
        <f aca="false">IF(AND(I30&lt;=11.8,I30&gt;7.6),0.119*(11.8-I30)+0.5," ")</f>
        <v> </v>
      </c>
      <c r="O30" s="9" t="n">
        <f aca="false">SUM(J30,K30,L30,M30,N30)</f>
        <v>0.0781</v>
      </c>
      <c r="P30" s="0" t="n">
        <v>87.78</v>
      </c>
      <c r="Q30" s="9" t="n">
        <v>0.0606</v>
      </c>
      <c r="R30" s="9"/>
      <c r="S30" s="9"/>
      <c r="T30" s="9"/>
      <c r="U30" s="9" t="str">
        <f aca="false">IF(AND(P30&lt;=22.45,P30&gt;15.8),0.0752*(22.45-P30)+0.5," ")</f>
        <v> </v>
      </c>
      <c r="V30" s="9" t="n">
        <f aca="false">SUM(Q30,R30,S30,T30,U30)</f>
        <v>0.0606</v>
      </c>
      <c r="W30" s="0" t="n">
        <v>1.856</v>
      </c>
      <c r="X30" s="9"/>
      <c r="Y30" s="9"/>
      <c r="Z30" s="9"/>
      <c r="AA30" s="9" t="n">
        <v>0.582841</v>
      </c>
      <c r="AB30" s="9"/>
      <c r="AC30" s="9" t="n">
        <f aca="false">SUM(X30,Y30,Z30,AA30,AB30)</f>
        <v>0.582841</v>
      </c>
      <c r="AE30" s="9"/>
      <c r="AF30" s="9"/>
      <c r="AG30" s="9"/>
      <c r="AH30" s="9"/>
      <c r="AI30" s="9"/>
      <c r="AJ30" s="0"/>
      <c r="AK30" s="9"/>
    </row>
    <row r="31" customFormat="false" ht="15" hidden="false" customHeight="false" outlineLevel="0" collapsed="false">
      <c r="A31" s="0" t="n">
        <v>31</v>
      </c>
      <c r="B31" s="0" t="n">
        <v>0.0759</v>
      </c>
      <c r="C31" s="0" t="str">
        <f aca="false">IF(AND(B31&lt;0.09,B31&gt;0.07675),37.74*(B31-0.07675)+0.5," ")</f>
        <v> </v>
      </c>
      <c r="D31" s="9" t="n">
        <v>0.1596237</v>
      </c>
      <c r="E31" s="9"/>
      <c r="G31" s="9" t="str">
        <f aca="false">IF(AND(B31&lt;=0.0196,B31&gt;0.0063),37.31*(0.0196-B31)+0.5," ")</f>
        <v> </v>
      </c>
      <c r="H31" s="9" t="n">
        <f aca="false">SUM(C31,D31,E31,F31,G31)</f>
        <v>0.1596237</v>
      </c>
      <c r="I31" s="0" t="n">
        <v>46.37</v>
      </c>
      <c r="J31" s="9" t="str">
        <f aca="false">IF(AND(I31&lt;=78.8,I31&gt;58.1),0.02415*(I31-58.1)+0.5," ")</f>
        <v> </v>
      </c>
      <c r="K31" s="9" t="n">
        <v>0.23498385</v>
      </c>
      <c r="L31" s="9"/>
      <c r="M31" s="9"/>
      <c r="N31" s="9" t="str">
        <f aca="false">IF(AND(I31&lt;=11.8,I31&gt;7.6),0.119*(11.8-I31)+0.5," ")</f>
        <v> </v>
      </c>
      <c r="O31" s="9" t="n">
        <f aca="false">SUM(J31,K31,L31,M31,N31)</f>
        <v>0.23498385</v>
      </c>
      <c r="P31" s="0" t="n">
        <v>75.12</v>
      </c>
      <c r="Q31" s="9" t="str">
        <f aca="false">IF(AND(P31&lt;=107,P31&gt;82.6),0.0205*(P31-82.6)+0.5," ")</f>
        <v> </v>
      </c>
      <c r="R31" s="9" t="n">
        <v>0.196002</v>
      </c>
      <c r="S31" s="9"/>
      <c r="T31" s="9"/>
      <c r="U31" s="9" t="str">
        <f aca="false">IF(AND(P31&lt;=22.45,P31&gt;15.8),0.0752*(22.45-P31)+0.5," ")</f>
        <v> </v>
      </c>
      <c r="V31" s="9" t="n">
        <f aca="false">SUM(Q31,R31,S31,T31,U31)</f>
        <v>0.196002</v>
      </c>
      <c r="W31" s="0" t="n">
        <v>2.361</v>
      </c>
      <c r="X31" s="9"/>
      <c r="Y31" s="9"/>
      <c r="Z31" s="9" t="n">
        <v>0.37445</v>
      </c>
      <c r="AA31" s="9"/>
      <c r="AB31" s="9"/>
      <c r="AC31" s="9" t="n">
        <f aca="false">SUM(X31,Y31,Z31,AA31,AB31)</f>
        <v>0.37445</v>
      </c>
      <c r="AD31" s="0" t="n">
        <v>1.027</v>
      </c>
      <c r="AE31" s="9"/>
      <c r="AF31" s="9"/>
      <c r="AG31" s="9"/>
      <c r="AH31" s="9" t="n">
        <v>0.50288</v>
      </c>
      <c r="AI31" s="9"/>
      <c r="AJ31" s="9" t="n">
        <v>0.50288</v>
      </c>
      <c r="AK31" s="9"/>
    </row>
    <row r="32" customFormat="false" ht="15" hidden="false" customHeight="false" outlineLevel="0" collapsed="false">
      <c r="A32" s="0" t="n">
        <v>32</v>
      </c>
      <c r="B32" s="0" t="n">
        <v>0.0337</v>
      </c>
      <c r="C32" s="0" t="str">
        <f aca="false">IF(AND(B32&lt;0.09,B32&gt;0.07675),37.74*(B32-0.07675)+0.5," ")</f>
        <v> </v>
      </c>
      <c r="D32" s="9"/>
      <c r="E32" s="9"/>
      <c r="F32" s="0" t="n">
        <v>0.66801</v>
      </c>
      <c r="G32" s="9" t="str">
        <f aca="false">IF(AND(B32&lt;=0.0196,B32&gt;0.0063),37.31*(0.0196-B32)+0.5," ")</f>
        <v> </v>
      </c>
      <c r="H32" s="9" t="n">
        <f aca="false">SUM(C32,D32,E32,F32,G32)</f>
        <v>0.66801</v>
      </c>
      <c r="I32" s="0" t="n">
        <v>17.13</v>
      </c>
      <c r="J32" s="9" t="str">
        <f aca="false">IF(AND(I32&lt;=78.8,I32&gt;58.1),0.02415*(I32-58.1)+0.5," ")</f>
        <v> </v>
      </c>
      <c r="K32" s="9"/>
      <c r="L32" s="9"/>
      <c r="M32" s="9" t="n">
        <v>0.6068384</v>
      </c>
      <c r="N32" s="9" t="str">
        <f aca="false">IF(AND(I32&lt;=11.8,I32&gt;7.6),0.119*(11.8-I32)+0.5," ")</f>
        <v> </v>
      </c>
      <c r="O32" s="9" t="n">
        <f aca="false">SUM(J32,K32,L32,M32,N32)</f>
        <v>0.6068384</v>
      </c>
      <c r="P32" s="0" t="n">
        <v>26.42</v>
      </c>
      <c r="Q32" s="9" t="str">
        <f aca="false">IF(AND(P32&lt;=107,P32&gt;82.6),0.0205*(P32-82.6)+0.5," ")</f>
        <v> </v>
      </c>
      <c r="R32" s="9"/>
      <c r="S32" s="9"/>
      <c r="T32" s="9" t="n">
        <v>0.5589808</v>
      </c>
      <c r="U32" s="9" t="str">
        <f aca="false">IF(AND(P32&lt;=22.45,P32&gt;15.8),0.0752*(22.45-P32)+0.5," ")</f>
        <v> </v>
      </c>
      <c r="V32" s="9" t="n">
        <f aca="false">SUM(Q32,R32,S32,T32,U32)</f>
        <v>0.5589808</v>
      </c>
      <c r="W32" s="0" t="n">
        <v>2.041</v>
      </c>
      <c r="X32" s="9"/>
      <c r="Y32" s="9"/>
      <c r="Z32" s="9" t="n">
        <v>0.28219</v>
      </c>
      <c r="AA32" s="9"/>
      <c r="AB32" s="9"/>
      <c r="AC32" s="9" t="n">
        <f aca="false">SUM(X32,Y32,Z32,AA32,AB32)</f>
        <v>0.28219</v>
      </c>
      <c r="AD32" s="0" t="n">
        <v>0.672</v>
      </c>
      <c r="AE32" s="9"/>
      <c r="AF32" s="9"/>
      <c r="AG32" s="9" t="n">
        <v>0.465247</v>
      </c>
      <c r="AH32" s="9"/>
      <c r="AI32" s="9"/>
      <c r="AJ32" s="9" t="n">
        <v>0.465247</v>
      </c>
      <c r="AK32" s="9"/>
    </row>
    <row r="33" customFormat="false" ht="15" hidden="false" customHeight="false" outlineLevel="0" collapsed="false">
      <c r="A33" s="0" t="n">
        <v>33</v>
      </c>
      <c r="B33" s="0" t="n">
        <v>0.0637</v>
      </c>
      <c r="C33" s="0" t="str">
        <f aca="false">IF(AND(B33&lt;0.09,B33&gt;0.07675),37.74*(B33-0.07675)+0.5," ")</f>
        <v> </v>
      </c>
      <c r="D33" s="9" t="n">
        <v>0.2977521</v>
      </c>
      <c r="E33" s="9"/>
      <c r="G33" s="9" t="str">
        <f aca="false">IF(AND(B33&lt;=0.0196,B33&gt;0.0063),37.31*(0.0196-B33)+0.5," ")</f>
        <v> </v>
      </c>
      <c r="H33" s="9" t="n">
        <f aca="false">SUM(C33,D33,E33,F33,G33)</f>
        <v>0.2977521</v>
      </c>
      <c r="I33" s="0" t="n">
        <v>33.08</v>
      </c>
      <c r="J33" s="9" t="str">
        <f aca="false">IF(AND(I33&lt;=78.8,I33&gt;58.1),0.02415*(I33-58.1)+0.5," ")</f>
        <v> </v>
      </c>
      <c r="K33" s="9" t="n">
        <v>0.19953</v>
      </c>
      <c r="L33" s="9"/>
      <c r="M33" s="9"/>
      <c r="N33" s="9" t="str">
        <f aca="false">IF(AND(I33&lt;=11.8,I33&gt;7.6),0.119*(11.8-I33)+0.5," ")</f>
        <v> </v>
      </c>
      <c r="O33" s="9" t="n">
        <f aca="false">SUM(J33,K33,L33,M33,N33)</f>
        <v>0.19953</v>
      </c>
      <c r="P33" s="0" t="n">
        <v>48.81</v>
      </c>
      <c r="Q33" s="9" t="str">
        <f aca="false">IF(AND(P33&lt;=107,P33&gt;82.6),0.0205*(P33-82.6)+0.5," ")</f>
        <v> </v>
      </c>
      <c r="R33" s="9"/>
      <c r="S33" s="9" t="n">
        <v>0.27455</v>
      </c>
      <c r="T33" s="9"/>
      <c r="U33" s="9" t="str">
        <f aca="false">IF(AND(P33&lt;=22.45,P33&gt;15.8),0.0752*(22.45-P33)+0.5," ")</f>
        <v> </v>
      </c>
      <c r="V33" s="9" t="n">
        <f aca="false">SUM(Q33,R33,S33,T33,U33)</f>
        <v>0.27455</v>
      </c>
      <c r="W33" s="0" t="n">
        <v>2.313</v>
      </c>
      <c r="X33" s="9"/>
      <c r="Y33" s="9"/>
      <c r="Z33" s="9" t="n">
        <v>0.42595</v>
      </c>
      <c r="AA33" s="9"/>
      <c r="AB33" s="9"/>
      <c r="AC33" s="9" t="n">
        <f aca="false">SUM(X33,Y33,Z33,AA33,AB33)</f>
        <v>0.42595</v>
      </c>
      <c r="AD33" s="0" t="n">
        <v>1.474</v>
      </c>
      <c r="AE33" s="9"/>
      <c r="AF33" s="9"/>
      <c r="AG33" s="9"/>
      <c r="AH33" s="9" t="n">
        <v>0.5685169</v>
      </c>
      <c r="AI33" s="9"/>
      <c r="AJ33" s="9" t="n">
        <v>0.5685169</v>
      </c>
      <c r="AK33" s="9"/>
    </row>
    <row r="34" customFormat="false" ht="15" hidden="false" customHeight="false" outlineLevel="0" collapsed="false">
      <c r="A34" s="0" t="n">
        <v>34</v>
      </c>
      <c r="B34" s="0" t="n">
        <v>0.0551</v>
      </c>
      <c r="C34" s="0" t="str">
        <f aca="false">IF(AND(B34&lt;0.09,B34&gt;0.07675),37.74*(B34-0.07675)+0.5," ")</f>
        <v> </v>
      </c>
      <c r="D34" s="9"/>
      <c r="E34" s="9" t="n">
        <v>0.2763</v>
      </c>
      <c r="G34" s="9" t="str">
        <f aca="false">IF(AND(B34&lt;=0.0196,B34&gt;0.0063),37.31*(0.0196-B34)+0.5," ")</f>
        <v> </v>
      </c>
      <c r="H34" s="9" t="n">
        <f aca="false">SUM(C34,D34,E34,F34,G34)</f>
        <v>0.2763</v>
      </c>
      <c r="I34" s="0" t="n">
        <v>39.93</v>
      </c>
      <c r="J34" s="9" t="str">
        <f aca="false">IF(AND(I34&lt;=78.8,I34&gt;58.1),0.02415*(I34-58.1)+0.5," ")</f>
        <v> </v>
      </c>
      <c r="K34" s="9" t="n">
        <v>0.28164165</v>
      </c>
      <c r="L34" s="9"/>
      <c r="M34" s="9"/>
      <c r="N34" s="9" t="str">
        <f aca="false">IF(AND(I34&lt;=11.8,I34&gt;7.6),0.119*(11.8-I34)+0.5," ")</f>
        <v> </v>
      </c>
      <c r="O34" s="9" t="n">
        <f aca="false">SUM(J34,K34,L34,M34,N34)</f>
        <v>0.28164165</v>
      </c>
      <c r="P34" s="0" t="n">
        <v>48.15</v>
      </c>
      <c r="Q34" s="9" t="str">
        <f aca="false">IF(AND(P34&lt;=107,P34&gt;82.6),0.0205*(P34-82.6)+0.5," ")</f>
        <v> </v>
      </c>
      <c r="R34" s="9"/>
      <c r="S34" s="9" t="n">
        <v>0.2939</v>
      </c>
      <c r="T34" s="9"/>
      <c r="U34" s="9" t="str">
        <f aca="false">IF(AND(P34&lt;=22.45,P34&gt;15.8),0.0752*(22.45-P34)+0.5," ")</f>
        <v> </v>
      </c>
      <c r="V34" s="9" t="n">
        <f aca="false">SUM(Q34,R34,S34,T34,U34)</f>
        <v>0.2939</v>
      </c>
      <c r="W34" s="0" t="n">
        <v>2.439</v>
      </c>
      <c r="X34" s="9"/>
      <c r="Y34" s="9"/>
      <c r="Z34" s="9" t="n">
        <v>0.29075</v>
      </c>
      <c r="AA34" s="9"/>
      <c r="AB34" s="9"/>
      <c r="AC34" s="9" t="n">
        <f aca="false">SUM(X34,Y34,Z34,AA34,AB34)</f>
        <v>0.29075</v>
      </c>
      <c r="AD34" s="0" t="n">
        <v>1.483</v>
      </c>
      <c r="AE34" s="9"/>
      <c r="AF34" s="9"/>
      <c r="AG34" s="9"/>
      <c r="AH34" s="9" t="n">
        <v>0.5644786</v>
      </c>
      <c r="AI34" s="9"/>
      <c r="AJ34" s="9" t="n">
        <v>0.5644786</v>
      </c>
      <c r="AK34" s="9"/>
    </row>
    <row r="35" customFormat="false" ht="15" hidden="false" customHeight="false" outlineLevel="0" collapsed="false">
      <c r="A35" s="0" t="n">
        <v>35</v>
      </c>
      <c r="B35" s="0" t="n">
        <v>0.0446</v>
      </c>
      <c r="C35" s="0" t="str">
        <f aca="false">IF(AND(B35&lt;0.09,B35&gt;0.07675),37.74*(B35-0.07675)+0.5," ")</f>
        <v> </v>
      </c>
      <c r="D35" s="9"/>
      <c r="E35" s="9" t="n">
        <v>0.379086</v>
      </c>
      <c r="G35" s="9" t="str">
        <f aca="false">IF(AND(B35&lt;=0.0196,B35&gt;0.0063),37.31*(0.0196-B35)+0.5," ")</f>
        <v> </v>
      </c>
      <c r="H35" s="9" t="n">
        <f aca="false">SUM(C35,D35,E35,F35,G35)</f>
        <v>0.379086</v>
      </c>
      <c r="I35" s="0" t="n">
        <v>7.79</v>
      </c>
      <c r="J35" s="9" t="str">
        <f aca="false">IF(AND(I35&lt;=78.8,I35&gt;58.1),0.02415*(I35-58.1)+0.5," ")</f>
        <v> </v>
      </c>
      <c r="K35" s="9"/>
      <c r="L35" s="9"/>
      <c r="M35" s="9"/>
      <c r="N35" s="9" t="n">
        <v>0.8795</v>
      </c>
      <c r="O35" s="9" t="n">
        <f aca="false">SUM(J35,K35,L35,M35,N35)</f>
        <v>0.8795</v>
      </c>
      <c r="P35" s="0" t="n">
        <v>20.88</v>
      </c>
      <c r="Q35" s="9" t="str">
        <f aca="false">IF(AND(P35&lt;=107,P35&gt;82.6),0.0205*(P35-82.6)+0.5," ")</f>
        <v> </v>
      </c>
      <c r="R35" s="9"/>
      <c r="S35" s="9"/>
      <c r="T35" s="9"/>
      <c r="U35" s="9" t="n">
        <v>0.5563</v>
      </c>
      <c r="V35" s="9" t="n">
        <f aca="false">SUM(Q35,R35,S35,T35,U35)</f>
        <v>0.5563</v>
      </c>
      <c r="W35" s="0" t="n">
        <v>0.507</v>
      </c>
      <c r="X35" s="9"/>
      <c r="Y35" s="9"/>
      <c r="Z35" s="9"/>
      <c r="AA35" s="9"/>
      <c r="AB35" s="9" t="n">
        <v>0.9</v>
      </c>
      <c r="AC35" s="9" t="n">
        <f aca="false">SUM(X35,Y35,Z35,AA35,AB35)</f>
        <v>0.9</v>
      </c>
      <c r="AD35" s="0" t="n">
        <v>1.663</v>
      </c>
      <c r="AE35" s="9"/>
      <c r="AF35" s="9"/>
      <c r="AG35" s="9"/>
      <c r="AH35" s="9" t="n">
        <v>0.4837126</v>
      </c>
      <c r="AI35" s="9"/>
      <c r="AJ35" s="9" t="n">
        <v>0.4837126</v>
      </c>
      <c r="AK35" s="9"/>
    </row>
    <row r="36" customFormat="false" ht="15" hidden="false" customHeight="false" outlineLevel="0" collapsed="false">
      <c r="A36" s="0" t="n">
        <v>36</v>
      </c>
      <c r="B36" s="0" t="n">
        <v>0.1139</v>
      </c>
      <c r="C36" s="0" t="n">
        <v>0.1</v>
      </c>
      <c r="D36" s="9"/>
      <c r="E36" s="9"/>
      <c r="G36" s="9" t="str">
        <f aca="false">IF(AND(B36&lt;=0.0196,B36&gt;0.0063),37.31*(0.0196-B36)+0.5," ")</f>
        <v> </v>
      </c>
      <c r="H36" s="9" t="n">
        <f aca="false">SUM(C36,D36,E36,F36,G36)</f>
        <v>0.1</v>
      </c>
      <c r="I36" s="0" t="n">
        <v>45.31</v>
      </c>
      <c r="J36" s="9" t="str">
        <f aca="false">IF(AND(I36&lt;=78.8,I36&gt;58.1),0.02415*(I36-58.1)+0.5," ")</f>
        <v> </v>
      </c>
      <c r="K36" s="9" t="n">
        <v>0.24266355</v>
      </c>
      <c r="L36" s="9"/>
      <c r="M36" s="9"/>
      <c r="N36" s="9" t="str">
        <f aca="false">IF(AND(I36&lt;=11.8,I36&gt;7.6),0.119*(11.8-I36)+0.5," ")</f>
        <v> </v>
      </c>
      <c r="O36" s="9" t="n">
        <f aca="false">SUM(J36,K36,L36,M36,N36)</f>
        <v>0.24266355</v>
      </c>
      <c r="P36" s="0" t="n">
        <v>92.88</v>
      </c>
      <c r="Q36" s="9" t="n">
        <v>0.0711</v>
      </c>
      <c r="R36" s="9"/>
      <c r="S36" s="9"/>
      <c r="T36" s="9"/>
      <c r="U36" s="9" t="str">
        <f aca="false">IF(AND(P36&lt;=22.45,P36&gt;15.8),0.0752*(22.45-P36)+0.5," ")</f>
        <v> </v>
      </c>
      <c r="V36" s="9" t="n">
        <f aca="false">SUM(Q36,R36,S36,T36,U36)</f>
        <v>0.0711</v>
      </c>
      <c r="W36" s="0" t="n">
        <v>0.856</v>
      </c>
      <c r="X36" s="9"/>
      <c r="Y36" s="9"/>
      <c r="Z36" s="9"/>
      <c r="AA36" s="9"/>
      <c r="AB36" s="9" t="n">
        <v>0.9</v>
      </c>
      <c r="AC36" s="9" t="n">
        <f aca="false">SUM(X36,Y36,Z36,AA36,AB36)</f>
        <v>0.9</v>
      </c>
      <c r="AD36" s="0" t="n">
        <v>0.666</v>
      </c>
      <c r="AE36" s="9"/>
      <c r="AF36" s="9"/>
      <c r="AG36" s="9" t="n">
        <v>0.470731</v>
      </c>
      <c r="AH36" s="9"/>
      <c r="AI36" s="9"/>
      <c r="AJ36" s="9" t="n">
        <v>0.470731</v>
      </c>
      <c r="AK36" s="9"/>
    </row>
    <row r="37" customFormat="false" ht="15" hidden="false" customHeight="false" outlineLevel="0" collapsed="false">
      <c r="A37" s="0" t="n">
        <v>37</v>
      </c>
      <c r="B37" s="0" t="n">
        <v>0.0468</v>
      </c>
      <c r="C37" s="0" t="str">
        <f aca="false">IF(AND(B37&lt;0.09,B37&gt;0.07675),37.74*(B37-0.07675)+0.5," ")</f>
        <v> </v>
      </c>
      <c r="D37" s="9"/>
      <c r="E37" s="9" t="n">
        <v>0.450982</v>
      </c>
      <c r="G37" s="9" t="str">
        <f aca="false">IF(AND(B37&lt;=0.0196,B37&gt;0.0063),37.31*(0.0196-B37)+0.5," ")</f>
        <v> </v>
      </c>
      <c r="H37" s="9" t="n">
        <f aca="false">SUM(C37,D37,E37,F37,G37)</f>
        <v>0.450982</v>
      </c>
      <c r="I37" s="0" t="n">
        <v>33.04</v>
      </c>
      <c r="J37" s="9" t="str">
        <f aca="false">IF(AND(I37&lt;=78.8,I37&gt;58.1),0.02415*(I37-58.1)+0.5," ")</f>
        <v> </v>
      </c>
      <c r="K37" s="9" t="n">
        <v>0.1986</v>
      </c>
      <c r="L37" s="9"/>
      <c r="M37" s="9"/>
      <c r="N37" s="9" t="str">
        <f aca="false">IF(AND(I37&lt;=11.8,I37&gt;7.6),0.119*(11.8-I37)+0.5," ")</f>
        <v> </v>
      </c>
      <c r="O37" s="9" t="n">
        <f aca="false">SUM(J37,K37,L37,M37,N37)</f>
        <v>0.1986</v>
      </c>
      <c r="P37" s="0" t="n">
        <v>39.35</v>
      </c>
      <c r="Q37" s="9" t="str">
        <f aca="false">IF(AND(P37&lt;=107,P37&gt;82.6),0.0205*(P37-82.6)+0.5," ")</f>
        <v> </v>
      </c>
      <c r="R37" s="9"/>
      <c r="S37" s="9" t="n">
        <v>0.4270125</v>
      </c>
      <c r="T37" s="9"/>
      <c r="U37" s="9" t="str">
        <f aca="false">IF(AND(P37&lt;=22.45,P37&gt;15.8),0.0752*(22.45-P37)+0.5," ")</f>
        <v> </v>
      </c>
      <c r="V37" s="9" t="n">
        <f aca="false">SUM(Q37,R37,S37,T37,U37)</f>
        <v>0.4270125</v>
      </c>
      <c r="W37" s="0" t="n">
        <v>2.269</v>
      </c>
      <c r="X37" s="9"/>
      <c r="Y37" s="9"/>
      <c r="Z37" s="9" t="n">
        <v>0.4732</v>
      </c>
      <c r="AA37" s="9"/>
      <c r="AB37" s="9"/>
      <c r="AC37" s="9" t="n">
        <f aca="false">SUM(X37,Y37,Z37,AA37,AB37)</f>
        <v>0.4732</v>
      </c>
      <c r="AD37" s="0" t="n">
        <v>0.429</v>
      </c>
      <c r="AE37" s="9"/>
      <c r="AF37" s="9" t="n">
        <v>0.1808805</v>
      </c>
      <c r="AG37" s="9"/>
      <c r="AH37" s="9"/>
      <c r="AI37" s="9"/>
      <c r="AJ37" s="9" t="n">
        <v>0.1808805</v>
      </c>
      <c r="AK37" s="9"/>
    </row>
    <row r="38" customFormat="false" ht="15" hidden="false" customHeight="false" outlineLevel="0" collapsed="false">
      <c r="A38" s="0" t="n">
        <v>38</v>
      </c>
      <c r="B38" s="0" t="n">
        <v>0.06</v>
      </c>
      <c r="C38" s="0" t="str">
        <f aca="false">IF(AND(B38&lt;0.09,B38&gt;0.07675),37.74*(B38-0.07675)+0.5," ")</f>
        <v> </v>
      </c>
      <c r="D38" s="9" t="n">
        <v>0.23091</v>
      </c>
      <c r="E38" s="9"/>
      <c r="G38" s="9" t="str">
        <f aca="false">IF(AND(B38&lt;=0.0196,B38&gt;0.0063),37.31*(0.0196-B38)+0.5," ")</f>
        <v> </v>
      </c>
      <c r="H38" s="9" t="n">
        <f aca="false">SUM(C38,D38,E38,F38,G38)</f>
        <v>0.23091</v>
      </c>
      <c r="I38" s="0" t="n">
        <v>51.76</v>
      </c>
      <c r="J38" s="9" t="str">
        <f aca="false">IF(AND(I38&lt;=78.8,I38&gt;58.1),0.02415*(I38-58.1)+0.5," ")</f>
        <v> </v>
      </c>
      <c r="K38" s="9" t="n">
        <v>0.1959333</v>
      </c>
      <c r="L38" s="9"/>
      <c r="M38" s="9"/>
      <c r="N38" s="9" t="str">
        <f aca="false">IF(AND(I38&lt;=11.8,I38&gt;7.6),0.119*(11.8-I38)+0.5," ")</f>
        <v> </v>
      </c>
      <c r="O38" s="9" t="n">
        <f aca="false">SUM(J38,K38,L38,M38,N38)</f>
        <v>0.1959333</v>
      </c>
      <c r="P38" s="0" t="n">
        <v>102.66</v>
      </c>
      <c r="Q38" s="9" t="n">
        <v>0.0911</v>
      </c>
      <c r="R38" s="9"/>
      <c r="S38" s="9"/>
      <c r="T38" s="9"/>
      <c r="U38" s="9" t="str">
        <f aca="false">IF(AND(P38&lt;=22.45,P38&gt;15.8),0.0752*(22.45-P38)+0.5," ")</f>
        <v> </v>
      </c>
      <c r="V38" s="9" t="n">
        <f aca="false">SUM(Q38,R38,S38,T38,U38)</f>
        <v>0.0911</v>
      </c>
      <c r="W38" s="0" t="n">
        <v>2.885</v>
      </c>
      <c r="X38" s="9"/>
      <c r="Y38" s="9" t="n">
        <v>0.2365035</v>
      </c>
      <c r="Z38" s="9"/>
      <c r="AA38" s="9"/>
      <c r="AB38" s="9"/>
      <c r="AC38" s="9" t="n">
        <f aca="false">SUM(X38,Y38,Z38,AA38,AB38)</f>
        <v>0.2365035</v>
      </c>
      <c r="AD38" s="0" t="n">
        <v>1.084</v>
      </c>
      <c r="AE38" s="9"/>
      <c r="AF38" s="9"/>
      <c r="AG38" s="9"/>
      <c r="AH38" s="9" t="n">
        <v>0.57582</v>
      </c>
      <c r="AI38" s="9"/>
      <c r="AJ38" s="9" t="n">
        <v>0.57582</v>
      </c>
      <c r="AK38" s="9"/>
    </row>
    <row r="39" customFormat="false" ht="15" hidden="false" customHeight="false" outlineLevel="0" collapsed="false">
      <c r="A39" s="0" t="n">
        <v>39</v>
      </c>
      <c r="B39" s="0" t="n">
        <v>0.0948</v>
      </c>
      <c r="C39" s="0" t="n">
        <v>0.1</v>
      </c>
      <c r="D39" s="9"/>
      <c r="E39" s="9"/>
      <c r="G39" s="9" t="str">
        <f aca="false">IF(AND(B39&lt;=0.0196,B39&gt;0.0063),37.31*(0.0196-B39)+0.5," ")</f>
        <v> </v>
      </c>
      <c r="H39" s="9" t="n">
        <f aca="false">SUM(C39,D39,E39,F39,G39)</f>
        <v>0.1</v>
      </c>
      <c r="I39" s="0" t="n">
        <v>43.93</v>
      </c>
      <c r="J39" s="9" t="str">
        <f aca="false">IF(AND(I39&lt;=78.8,I39&gt;58.1),0.02415*(I39-58.1)+0.5," ")</f>
        <v> </v>
      </c>
      <c r="K39" s="9" t="n">
        <v>0.25266165</v>
      </c>
      <c r="L39" s="9"/>
      <c r="M39" s="9"/>
      <c r="N39" s="9" t="str">
        <f aca="false">IF(AND(I39&lt;=11.8,I39&gt;7.6),0.119*(11.8-I39)+0.5," ")</f>
        <v> </v>
      </c>
      <c r="O39" s="9" t="n">
        <f aca="false">SUM(J39,K39,L39,M39,N39)</f>
        <v>0.25266165</v>
      </c>
      <c r="P39" s="0" t="n">
        <v>104.27</v>
      </c>
      <c r="Q39" s="9" t="n">
        <v>0.0944</v>
      </c>
      <c r="R39" s="9"/>
      <c r="S39" s="9"/>
      <c r="T39" s="9"/>
      <c r="U39" s="9" t="str">
        <f aca="false">IF(AND(P39&lt;=22.45,P39&gt;15.8),0.0752*(22.45-P39)+0.5," ")</f>
        <v> </v>
      </c>
      <c r="V39" s="9" t="n">
        <f aca="false">SUM(Q39,R39,S39,T39,U39)</f>
        <v>0.0944</v>
      </c>
      <c r="W39" s="0" t="n">
        <v>1.987</v>
      </c>
      <c r="X39" s="9"/>
      <c r="Y39" s="9"/>
      <c r="Z39" s="9"/>
      <c r="AA39" s="9" t="n">
        <v>0.3860528</v>
      </c>
      <c r="AB39" s="9"/>
      <c r="AC39" s="9" t="n">
        <f aca="false">SUM(X39,Y39,Z39,AA39,AB39)</f>
        <v>0.3860528</v>
      </c>
      <c r="AE39" s="9"/>
      <c r="AF39" s="9"/>
      <c r="AG39" s="9"/>
      <c r="AH39" s="9"/>
      <c r="AI39" s="9"/>
      <c r="AJ39" s="0"/>
      <c r="AK39" s="9"/>
    </row>
    <row r="40" customFormat="false" ht="15" hidden="false" customHeight="false" outlineLevel="0" collapsed="false">
      <c r="A40" s="0" t="n">
        <v>40</v>
      </c>
      <c r="B40" s="0" t="n">
        <v>0.0123</v>
      </c>
      <c r="C40" s="0" t="str">
        <f aca="false">IF(AND(B40&lt;0.09,B40&gt;0.07675),37.74*(B40-0.07675)+0.5," ")</f>
        <v> </v>
      </c>
      <c r="D40" s="9"/>
      <c r="E40" s="9"/>
      <c r="G40" s="9" t="n">
        <v>0.6952</v>
      </c>
      <c r="H40" s="9" t="n">
        <f aca="false">SUM(C40,D40,E40,F40,G40)</f>
        <v>0.6952</v>
      </c>
      <c r="I40" s="0" t="n">
        <v>4.43</v>
      </c>
      <c r="J40" s="9" t="str">
        <f aca="false">IF(AND(I40&lt;=78.8,I40&gt;58.1),0.02415*(I40-58.1)+0.5," ")</f>
        <v> </v>
      </c>
      <c r="K40" s="9"/>
      <c r="L40" s="9"/>
      <c r="M40" s="9"/>
      <c r="N40" s="9" t="n">
        <v>0.9</v>
      </c>
      <c r="O40" s="9" t="n">
        <v>0.9</v>
      </c>
      <c r="P40" s="0" t="n">
        <v>51.04</v>
      </c>
      <c r="Q40" s="9" t="str">
        <f aca="false">IF(AND(P40&lt;=107,P40&gt;82.6),0.0205*(P40-82.6)+0.5," ")</f>
        <v> </v>
      </c>
      <c r="R40" s="9" t="n">
        <v>0.17439</v>
      </c>
      <c r="S40" s="9"/>
      <c r="T40" s="9"/>
      <c r="U40" s="9" t="str">
        <f aca="false">IF(AND(P40&lt;=22.45,P40&gt;15.8),0.0752*(22.45-P40)+0.5," ")</f>
        <v> </v>
      </c>
      <c r="V40" s="9" t="n">
        <f aca="false">SUM(Q40,R40,S40,T40,U40)</f>
        <v>0.17439</v>
      </c>
      <c r="W40" s="0" t="n">
        <v>0.145</v>
      </c>
      <c r="X40" s="9"/>
      <c r="Y40" s="9"/>
      <c r="Z40" s="9"/>
      <c r="AA40" s="9"/>
      <c r="AB40" s="9" t="n">
        <v>0.9</v>
      </c>
      <c r="AC40" s="9" t="n">
        <f aca="false">SUM(X40,Y40,Z40,AA40,AB40)</f>
        <v>0.9</v>
      </c>
      <c r="AE40" s="9"/>
      <c r="AF40" s="9"/>
      <c r="AG40" s="9"/>
      <c r="AH40" s="9"/>
      <c r="AI40" s="9"/>
      <c r="AJ40" s="0"/>
      <c r="AK40" s="9"/>
    </row>
    <row r="41" customFormat="false" ht="15" hidden="false" customHeight="false" outlineLevel="0" collapsed="false">
      <c r="A41" s="0" t="n">
        <v>41</v>
      </c>
      <c r="B41" s="0" t="n">
        <v>0.0378</v>
      </c>
      <c r="C41" s="0" t="str">
        <f aca="false">IF(AND(B41&lt;0.09,B41&gt;0.07675),37.74*(B41-0.07675)+0.5," ")</f>
        <v> </v>
      </c>
      <c r="D41" s="9"/>
      <c r="E41" s="9"/>
      <c r="F41" s="0" t="n">
        <v>0.48041</v>
      </c>
      <c r="G41" s="9" t="str">
        <f aca="false">IF(AND(B41&lt;=0.0196,B41&gt;0.0063),37.31*(0.0196-B41)+0.5," ")</f>
        <v> </v>
      </c>
      <c r="H41" s="9" t="n">
        <f aca="false">SUM(C41,D41,E41,F41,G41)</f>
        <v>0.48041</v>
      </c>
      <c r="I41" s="0" t="n">
        <v>29.42</v>
      </c>
      <c r="J41" s="9" t="str">
        <f aca="false">IF(AND(I41&lt;=78.8,I41&gt;58.1),0.02415*(I41-58.1)+0.5," ")</f>
        <v> </v>
      </c>
      <c r="K41" s="9"/>
      <c r="L41" s="9" t="n">
        <v>0.3092875</v>
      </c>
      <c r="M41" s="9"/>
      <c r="N41" s="9" t="str">
        <f aca="false">IF(AND(I41&lt;=11.8,I41&gt;7.6),0.119*(11.8-I41)+0.5," ")</f>
        <v> </v>
      </c>
      <c r="O41" s="9" t="n">
        <f aca="false">SUM(J41,K41,L41,M41,N41)</f>
        <v>0.3092875</v>
      </c>
      <c r="P41" s="0" t="n">
        <v>30.18</v>
      </c>
      <c r="Q41" s="9" t="str">
        <f aca="false">IF(AND(P41&lt;=107,P41&gt;82.6),0.0205*(P41-82.6)+0.5," ")</f>
        <v> </v>
      </c>
      <c r="R41" s="9"/>
      <c r="S41" s="9"/>
      <c r="T41" s="9" t="n">
        <v>0.63686</v>
      </c>
      <c r="U41" s="9" t="str">
        <f aca="false">IF(AND(P41&lt;=22.45,P41&gt;15.8),0.0752*(22.45-P41)+0.5," ")</f>
        <v> </v>
      </c>
      <c r="V41" s="9" t="n">
        <f aca="false">SUM(Q41,R41,S41,T41,U41)</f>
        <v>0.63686</v>
      </c>
      <c r="W41" s="0" t="n">
        <v>2.175</v>
      </c>
      <c r="X41" s="9"/>
      <c r="Y41" s="9"/>
      <c r="Z41" s="9" t="n">
        <v>0.425972</v>
      </c>
      <c r="AA41" s="9"/>
      <c r="AB41" s="9"/>
      <c r="AC41" s="9" t="n">
        <f aca="false">SUM(X41,Y41,Z41,AA41,AB41)</f>
        <v>0.425972</v>
      </c>
      <c r="AD41" s="0" t="n">
        <v>0.305</v>
      </c>
      <c r="AE41" s="9"/>
      <c r="AF41" s="9" t="n">
        <v>0.2902857</v>
      </c>
      <c r="AG41" s="9"/>
      <c r="AH41" s="9"/>
      <c r="AI41" s="9"/>
      <c r="AJ41" s="9" t="n">
        <v>0.2902857</v>
      </c>
      <c r="AK41" s="9"/>
    </row>
    <row r="42" customFormat="false" ht="15" hidden="false" customHeight="false" outlineLevel="0" collapsed="false">
      <c r="A42" s="0" t="n">
        <v>42</v>
      </c>
      <c r="B42" s="0" t="n">
        <v>0.0357</v>
      </c>
      <c r="C42" s="0" t="str">
        <f aca="false">IF(AND(B42&lt;0.09,B42&gt;0.07675),37.74*(B42-0.07675)+0.5," ")</f>
        <v> </v>
      </c>
      <c r="D42" s="9"/>
      <c r="E42" s="9"/>
      <c r="F42" s="0" t="n">
        <v>0.57645</v>
      </c>
      <c r="G42" s="9" t="str">
        <f aca="false">IF(AND(B42&lt;=0.0196,B42&gt;0.0063),37.31*(0.0196-B42)+0.5," ")</f>
        <v> </v>
      </c>
      <c r="H42" s="9" t="n">
        <f aca="false">SUM(C42,D42,E42,F42,G42)</f>
        <v>0.57645</v>
      </c>
      <c r="I42" s="0" t="n">
        <v>14.18</v>
      </c>
      <c r="J42" s="9" t="str">
        <f aca="false">IF(AND(I42&lt;=78.8,I42&gt;58.1),0.02415*(I42-58.1)+0.5," ")</f>
        <v> </v>
      </c>
      <c r="K42" s="9"/>
      <c r="L42" s="9"/>
      <c r="M42" s="9" t="n">
        <v>0.54824</v>
      </c>
      <c r="N42" s="9" t="str">
        <f aca="false">IF(AND(I42&lt;=11.8,I42&gt;7.6),0.119*(11.8-I42)+0.5," ")</f>
        <v> </v>
      </c>
      <c r="O42" s="9" t="n">
        <f aca="false">SUM(J42,K42,L42,M42,N42)</f>
        <v>0.54824</v>
      </c>
      <c r="P42" s="0" t="n">
        <v>24.99</v>
      </c>
      <c r="Q42" s="9" t="str">
        <f aca="false">IF(AND(P42&lt;=107,P42&gt;82.6),0.0205*(P42-82.6)+0.5," ")</f>
        <v> </v>
      </c>
      <c r="R42" s="9"/>
      <c r="S42" s="9"/>
      <c r="T42" s="9" t="n">
        <v>0.4837056</v>
      </c>
      <c r="U42" s="9" t="str">
        <f aca="false">IF(AND(P42&lt;=22.45,P42&gt;15.8),0.0752*(22.45-P42)+0.5," ")</f>
        <v> </v>
      </c>
      <c r="V42" s="9" t="n">
        <f aca="false">SUM(Q42,R42,S42,T42,U42)</f>
        <v>0.4837056</v>
      </c>
      <c r="W42" s="0" t="n">
        <v>2.154</v>
      </c>
      <c r="X42" s="9"/>
      <c r="Y42" s="9"/>
      <c r="Z42" s="9" t="n">
        <v>0.403439</v>
      </c>
      <c r="AA42" s="9"/>
      <c r="AB42" s="9"/>
      <c r="AC42" s="9" t="n">
        <f aca="false">SUM(X42,Y42,Z42,AA42,AB42)</f>
        <v>0.403439</v>
      </c>
      <c r="AD42" s="0" t="n">
        <v>1.708</v>
      </c>
      <c r="AE42" s="9"/>
      <c r="AF42" s="9"/>
      <c r="AG42" s="9"/>
      <c r="AH42" s="9" t="n">
        <v>0.4635211</v>
      </c>
      <c r="AI42" s="9"/>
      <c r="AJ42" s="9" t="n">
        <v>0.4635211</v>
      </c>
      <c r="AK42" s="9"/>
    </row>
    <row r="43" customFormat="false" ht="15" hidden="false" customHeight="false" outlineLevel="0" collapsed="false">
      <c r="A43" s="0" t="n">
        <v>43</v>
      </c>
      <c r="B43" s="0" t="n">
        <v>0.1084</v>
      </c>
      <c r="C43" s="0" t="n">
        <v>0.1</v>
      </c>
      <c r="D43" s="9"/>
      <c r="E43" s="9"/>
      <c r="G43" s="9" t="str">
        <f aca="false">IF(AND(B43&lt;=0.0196,B43&gt;0.0063),37.31*(0.0196-B43)+0.5," ")</f>
        <v> </v>
      </c>
      <c r="H43" s="9" t="n">
        <f aca="false">SUM(C43,D43,E43,F43,G43)</f>
        <v>0.1</v>
      </c>
      <c r="I43" s="0" t="n">
        <v>76.44</v>
      </c>
      <c r="J43" s="9" t="n">
        <v>0.0943</v>
      </c>
      <c r="K43" s="9"/>
      <c r="L43" s="9"/>
      <c r="M43" s="9"/>
      <c r="N43" s="9" t="str">
        <f aca="false">IF(AND(I43&lt;=11.8,I43&gt;7.6),0.119*(11.8-I43)+0.5," ")</f>
        <v> </v>
      </c>
      <c r="O43" s="9" t="n">
        <f aca="false">SUM(J43,K43,L43,M43,N43)</f>
        <v>0.0943</v>
      </c>
      <c r="P43" s="0" t="n">
        <v>107.01</v>
      </c>
      <c r="Q43" s="9" t="n">
        <v>0.1</v>
      </c>
      <c r="R43" s="9"/>
      <c r="S43" s="9"/>
      <c r="T43" s="9"/>
      <c r="U43" s="9" t="str">
        <f aca="false">IF(AND(P43&lt;=22.45,P43&gt;15.8),0.0752*(22.45-P43)+0.5," ")</f>
        <v> </v>
      </c>
      <c r="V43" s="9" t="n">
        <f aca="false">SUM(Q43,R43,S43,T43,U43)</f>
        <v>0.1</v>
      </c>
      <c r="W43" s="0" t="n">
        <v>1.462</v>
      </c>
      <c r="X43" s="9"/>
      <c r="Y43" s="9"/>
      <c r="Z43" s="9"/>
      <c r="AA43" s="9" t="n">
        <v>0.42903</v>
      </c>
      <c r="AB43" s="9"/>
      <c r="AC43" s="9" t="n">
        <f aca="false">SUM(X43,Y43,Z43,AA43,AB43)</f>
        <v>0.42903</v>
      </c>
      <c r="AD43" s="0" t="n">
        <v>0.279</v>
      </c>
      <c r="AE43" s="9"/>
      <c r="AF43" s="9" t="n">
        <v>0.28176</v>
      </c>
      <c r="AG43" s="9"/>
      <c r="AH43" s="9"/>
      <c r="AI43" s="9"/>
      <c r="AJ43" s="9" t="n">
        <v>0.28176</v>
      </c>
      <c r="AK43" s="9"/>
    </row>
    <row r="44" customFormat="false" ht="15" hidden="false" customHeight="false" outlineLevel="0" collapsed="false">
      <c r="A44" s="0" t="n">
        <v>44</v>
      </c>
      <c r="B44" s="0" t="n">
        <v>0.0152</v>
      </c>
      <c r="C44" s="0" t="str">
        <f aca="false">IF(AND(B44&lt;0.09,B44&gt;0.07675),37.74*(B44-0.07675)+0.5," ")</f>
        <v> </v>
      </c>
      <c r="D44" s="9"/>
      <c r="E44" s="9"/>
      <c r="G44" s="9" t="n">
        <v>0.5978</v>
      </c>
      <c r="H44" s="9" t="n">
        <f aca="false">SUM(C44,D44,E44,F44,G44)</f>
        <v>0.5978</v>
      </c>
      <c r="I44" s="0" t="n">
        <v>21.83</v>
      </c>
      <c r="J44" s="9" t="str">
        <f aca="false">IF(AND(I44&lt;=78.8,I44&gt;58.1),0.02415*(I44-58.1)+0.5," ")</f>
        <v> </v>
      </c>
      <c r="K44" s="9"/>
      <c r="L44" s="9" t="n">
        <v>0.3429</v>
      </c>
      <c r="M44" s="9"/>
      <c r="N44" s="9" t="str">
        <f aca="false">IF(AND(I44&lt;=11.8,I44&gt;7.6),0.119*(11.8-I44)+0.5," ")</f>
        <v> </v>
      </c>
      <c r="O44" s="9" t="n">
        <f aca="false">SUM(J44,K44,L44,M44,N44)</f>
        <v>0.3429</v>
      </c>
      <c r="P44" s="0" t="n">
        <v>19.54</v>
      </c>
      <c r="Q44" s="9" t="str">
        <f aca="false">IF(AND(P44&lt;=107,P44&gt;82.6),0.0205*(P44-82.6)+0.5," ")</f>
        <v> </v>
      </c>
      <c r="R44" s="9"/>
      <c r="S44" s="9"/>
      <c r="T44" s="9"/>
      <c r="U44" s="9" t="n">
        <v>0.6469</v>
      </c>
      <c r="V44" s="9" t="n">
        <f aca="false">SUM(Q44,R44,S44,T44,U44)</f>
        <v>0.6469</v>
      </c>
      <c r="W44" s="0" t="n">
        <v>1.066</v>
      </c>
      <c r="X44" s="9"/>
      <c r="Y44" s="9"/>
      <c r="Z44" s="9"/>
      <c r="AA44" s="9"/>
      <c r="AB44" s="9" t="n">
        <v>0.7857072</v>
      </c>
      <c r="AC44" s="9" t="n">
        <f aca="false">SUM(X44,Y44,Z44,AA44,AB44)</f>
        <v>0.7857072</v>
      </c>
      <c r="AD44" s="0" t="n">
        <v>0.873</v>
      </c>
      <c r="AE44" s="9"/>
      <c r="AF44" s="9"/>
      <c r="AG44" s="9" t="n">
        <v>0.281533</v>
      </c>
      <c r="AH44" s="9"/>
      <c r="AI44" s="9"/>
      <c r="AJ44" s="9" t="n">
        <v>0.281533</v>
      </c>
      <c r="AK44" s="9"/>
    </row>
    <row r="45" customFormat="false" ht="15" hidden="false" customHeight="false" outlineLevel="0" collapsed="false">
      <c r="A45" s="0" t="n">
        <v>45</v>
      </c>
      <c r="B45" s="0" t="n">
        <v>0.0427</v>
      </c>
      <c r="C45" s="0" t="str">
        <f aca="false">IF(AND(B45&lt;0.09,B45&gt;0.07675),37.74*(B45-0.07675)+0.5," ")</f>
        <v> </v>
      </c>
      <c r="D45" s="9"/>
      <c r="E45" s="9" t="n">
        <v>0.316994</v>
      </c>
      <c r="G45" s="9" t="str">
        <f aca="false">IF(AND(B45&lt;=0.0196,B45&gt;0.0063),37.31*(0.0196-B45)+0.5," ")</f>
        <v> </v>
      </c>
      <c r="H45" s="9" t="n">
        <f aca="false">SUM(C45,D45,E45,F45,G45)</f>
        <v>0.316994</v>
      </c>
      <c r="I45" s="0" t="n">
        <v>20.34</v>
      </c>
      <c r="J45" s="9" t="str">
        <f aca="false">IF(AND(I45&lt;=78.8,I45&gt;58.1),0.02415*(I45-58.1)+0.5," ")</f>
        <v> </v>
      </c>
      <c r="K45" s="9"/>
      <c r="L45" s="9" t="n">
        <v>0.2553</v>
      </c>
      <c r="M45" s="9"/>
      <c r="N45" s="9" t="str">
        <f aca="false">IF(AND(I45&lt;=11.8,I45&gt;7.6),0.119*(11.8-I45)+0.5," ")</f>
        <v> </v>
      </c>
      <c r="O45" s="9" t="n">
        <f aca="false">SUM(J45,K45,L45,M45,N45)</f>
        <v>0.2553</v>
      </c>
      <c r="P45" s="0" t="n">
        <v>42.91</v>
      </c>
      <c r="Q45" s="9" t="str">
        <f aca="false">IF(AND(P45&lt;=107,P45&gt;82.6),0.0205*(P45-82.6)+0.5," ")</f>
        <v> </v>
      </c>
      <c r="R45" s="9"/>
      <c r="S45" s="9" t="n">
        <v>0.44715</v>
      </c>
      <c r="T45" s="9"/>
      <c r="U45" s="9" t="str">
        <f aca="false">IF(AND(P45&lt;=22.45,P45&gt;15.8),0.0752*(22.45-P45)+0.5," ")</f>
        <v> </v>
      </c>
      <c r="V45" s="9" t="n">
        <f aca="false">SUM(Q45,R45,S45,T45,U45)</f>
        <v>0.44715</v>
      </c>
      <c r="W45" s="0" t="n">
        <v>2.356</v>
      </c>
      <c r="X45" s="9"/>
      <c r="Y45" s="9"/>
      <c r="Z45" s="9" t="n">
        <v>0.37985</v>
      </c>
      <c r="AA45" s="9"/>
      <c r="AB45" s="9"/>
      <c r="AC45" s="9" t="n">
        <f aca="false">SUM(X45,Y45,Z45,AA45,AB45)</f>
        <v>0.37985</v>
      </c>
      <c r="AD45" s="0" t="n">
        <v>2.739</v>
      </c>
      <c r="AE45" s="9"/>
      <c r="AF45" s="9"/>
      <c r="AG45" s="9"/>
      <c r="AH45" s="9"/>
      <c r="AI45" s="9" t="n">
        <v>0.8988282</v>
      </c>
      <c r="AJ45" s="9" t="n">
        <v>0.8988282</v>
      </c>
      <c r="AK45" s="9"/>
    </row>
    <row r="46" customFormat="false" ht="15" hidden="false" customHeight="false" outlineLevel="0" collapsed="false">
      <c r="A46" s="0" t="n">
        <v>46</v>
      </c>
      <c r="B46" s="0" t="n">
        <v>0.0482</v>
      </c>
      <c r="C46" s="0" t="str">
        <f aca="false">IF(AND(B46&lt;0.09,B46&gt;0.07675),37.74*(B46-0.07675)+0.5," ")</f>
        <v> </v>
      </c>
      <c r="D46" s="9"/>
      <c r="E46" s="9" t="n">
        <v>0.496734</v>
      </c>
      <c r="G46" s="9" t="str">
        <f aca="false">IF(AND(B46&lt;=0.0196,B46&gt;0.0063),37.31*(0.0196-B46)+0.5," ")</f>
        <v> </v>
      </c>
      <c r="H46" s="9" t="n">
        <f aca="false">SUM(C46,D46,E46,F46,G46)</f>
        <v>0.496734</v>
      </c>
      <c r="I46" s="0" t="n">
        <v>21.39</v>
      </c>
      <c r="J46" s="9" t="str">
        <f aca="false">IF(AND(I46&lt;=78.8,I46&gt;58.1),0.02415*(I46-58.1)+0.5," ")</f>
        <v> </v>
      </c>
      <c r="K46" s="9"/>
      <c r="L46" s="9" t="n">
        <v>0.31705</v>
      </c>
      <c r="M46" s="9"/>
      <c r="N46" s="9" t="str">
        <f aca="false">IF(AND(I46&lt;=11.8,I46&gt;7.6),0.119*(11.8-I46)+0.5," ")</f>
        <v> </v>
      </c>
      <c r="O46" s="9" t="n">
        <f aca="false">SUM(J46,K46,L46,M46,N46)</f>
        <v>0.31705</v>
      </c>
      <c r="P46" s="0" t="n">
        <v>38.77</v>
      </c>
      <c r="Q46" s="9" t="str">
        <f aca="false">IF(AND(P46&lt;=107,P46&gt;82.6),0.0205*(P46-82.6)+0.5," ")</f>
        <v> </v>
      </c>
      <c r="R46" s="9"/>
      <c r="S46" s="9" t="n">
        <v>0.4028555</v>
      </c>
      <c r="T46" s="9"/>
      <c r="U46" s="9" t="str">
        <f aca="false">IF(AND(P46&lt;=22.45,P46&gt;15.8),0.0752*(22.45-P46)+0.5," ")</f>
        <v> </v>
      </c>
      <c r="V46" s="9" t="n">
        <f aca="false">SUM(Q46,R46,S46,T46,U46)</f>
        <v>0.4028555</v>
      </c>
      <c r="W46" s="0" t="n">
        <v>1.995</v>
      </c>
      <c r="X46" s="9"/>
      <c r="Y46" s="9"/>
      <c r="Z46" s="9"/>
      <c r="AA46" s="9" t="n">
        <v>0.3740352</v>
      </c>
      <c r="AB46" s="9"/>
      <c r="AC46" s="9" t="n">
        <f aca="false">SUM(X46,Y46,Z46,AA46,AB46)</f>
        <v>0.3740352</v>
      </c>
      <c r="AD46" s="0" t="n">
        <v>2.301</v>
      </c>
      <c r="AE46" s="9"/>
      <c r="AF46" s="9"/>
      <c r="AG46" s="9"/>
      <c r="AH46" s="9"/>
      <c r="AI46" s="9" t="n">
        <v>0.646146</v>
      </c>
      <c r="AJ46" s="9" t="n">
        <v>0.646146</v>
      </c>
      <c r="AK46" s="9"/>
    </row>
    <row r="47" customFormat="false" ht="15" hidden="false" customHeight="false" outlineLevel="0" collapsed="false">
      <c r="A47" s="0" t="n">
        <v>47</v>
      </c>
      <c r="B47" s="0" t="n">
        <v>0.0451</v>
      </c>
      <c r="C47" s="0" t="str">
        <f aca="false">IF(AND(B47&lt;0.09,B47&gt;0.07675),37.74*(B47-0.07675)+0.5," ")</f>
        <v> </v>
      </c>
      <c r="D47" s="9"/>
      <c r="E47" s="9" t="n">
        <v>0.395426</v>
      </c>
      <c r="G47" s="9" t="str">
        <f aca="false">IF(AND(B47&lt;=0.0196,B47&gt;0.0063),37.31*(0.0196-B47)+0.5," ")</f>
        <v> </v>
      </c>
      <c r="H47" s="9" t="n">
        <f aca="false">SUM(C47,D47,E47,F47,G47)</f>
        <v>0.395426</v>
      </c>
      <c r="I47" s="0" t="n">
        <v>44.25</v>
      </c>
      <c r="J47" s="9" t="str">
        <f aca="false">IF(AND(I47&lt;=78.8,I47&gt;58.1),0.02415*(I47-58.1)+0.5," ")</f>
        <v> </v>
      </c>
      <c r="K47" s="9" t="n">
        <v>0.25034325</v>
      </c>
      <c r="L47" s="9"/>
      <c r="M47" s="9"/>
      <c r="N47" s="9" t="str">
        <f aca="false">IF(AND(I47&lt;=11.8,I47&gt;7.6),0.119*(11.8-I47)+0.5," ")</f>
        <v> </v>
      </c>
      <c r="O47" s="9" t="n">
        <f aca="false">SUM(J47,K47,L47,M47,N47)</f>
        <v>0.25034325</v>
      </c>
      <c r="P47" s="0" t="n">
        <v>41.04</v>
      </c>
      <c r="Q47" s="9" t="str">
        <f aca="false">IF(AND(P47&lt;=107,P47&gt;82.6),0.0205*(P47-82.6)+0.5," ")</f>
        <v> </v>
      </c>
      <c r="R47" s="9"/>
      <c r="S47" s="9" t="n">
        <v>0.497401</v>
      </c>
      <c r="T47" s="9"/>
      <c r="U47" s="9" t="str">
        <f aca="false">IF(AND(P47&lt;=22.45,P47&gt;15.8),0.0752*(22.45-P47)+0.5," ")</f>
        <v> </v>
      </c>
      <c r="V47" s="9" t="n">
        <f aca="false">SUM(Q47,R47,S47,T47,U47)</f>
        <v>0.497401</v>
      </c>
      <c r="W47" s="0" t="n">
        <v>1.338</v>
      </c>
      <c r="X47" s="9"/>
      <c r="Y47" s="9"/>
      <c r="Z47" s="9"/>
      <c r="AA47" s="9"/>
      <c r="AB47" s="9" t="n">
        <v>0.4853376</v>
      </c>
      <c r="AC47" s="9" t="n">
        <f aca="false">SUM(X47,Y47,Z47,AA47,AB47)</f>
        <v>0.4853376</v>
      </c>
      <c r="AD47" s="0" t="n">
        <v>0.291</v>
      </c>
      <c r="AE47" s="9"/>
      <c r="AF47" s="9" t="n">
        <v>0.29634</v>
      </c>
      <c r="AG47" s="9"/>
      <c r="AH47" s="9"/>
      <c r="AI47" s="9"/>
      <c r="AJ47" s="9" t="n">
        <v>0.29634</v>
      </c>
      <c r="AK47" s="9"/>
    </row>
    <row r="48" customFormat="false" ht="15" hidden="false" customHeight="false" outlineLevel="0" collapsed="false">
      <c r="A48" s="0" t="n">
        <v>48</v>
      </c>
      <c r="B48" s="0" t="n">
        <v>0.041</v>
      </c>
      <c r="C48" s="0" t="str">
        <f aca="false">IF(AND(B48&lt;0.09,B48&gt;0.07675),37.74*(B48-0.07675)+0.5," ")</f>
        <v> </v>
      </c>
      <c r="D48" s="9"/>
      <c r="E48" s="9" t="n">
        <v>0.261438</v>
      </c>
      <c r="G48" s="9" t="str">
        <f aca="false">IF(AND(B48&lt;=0.0196,B48&gt;0.0063),37.31*(0.0196-B48)+0.5," ")</f>
        <v> </v>
      </c>
      <c r="H48" s="9" t="n">
        <f aca="false">SUM(C48,D48,E48,F48,G48)</f>
        <v>0.261438</v>
      </c>
      <c r="I48" s="0" t="n">
        <v>22.06</v>
      </c>
      <c r="J48" s="9" t="str">
        <f aca="false">IF(AND(I48&lt;=78.8,I48&gt;58.1),0.02415*(I48-58.1)+0.5," ")</f>
        <v> </v>
      </c>
      <c r="K48" s="9"/>
      <c r="L48" s="9" t="n">
        <v>0.35645</v>
      </c>
      <c r="M48" s="9"/>
      <c r="N48" s="9" t="str">
        <f aca="false">IF(AND(I48&lt;=11.8,I48&gt;7.6),0.119*(11.8-I48)+0.5," ")</f>
        <v> </v>
      </c>
      <c r="O48" s="9" t="n">
        <f aca="false">SUM(J48,K48,L48,M48,N48)</f>
        <v>0.35645</v>
      </c>
      <c r="P48" s="0" t="n">
        <v>37.64</v>
      </c>
      <c r="Q48" s="9" t="str">
        <f aca="false">IF(AND(P48&lt;=107,P48&gt;82.6),0.0205*(P48-82.6)+0.5," ")</f>
        <v> </v>
      </c>
      <c r="R48" s="9"/>
      <c r="S48" s="9" t="n">
        <v>0.355791</v>
      </c>
      <c r="T48" s="9"/>
      <c r="U48" s="9" t="str">
        <f aca="false">IF(AND(P48&lt;=22.45,P48&gt;15.8),0.0752*(22.45-P48)+0.5," ")</f>
        <v> </v>
      </c>
      <c r="V48" s="9" t="n">
        <f aca="false">SUM(Q48,R48,S48,T48,U48)</f>
        <v>0.355791</v>
      </c>
      <c r="W48" s="0" t="n">
        <v>3.081</v>
      </c>
      <c r="X48" s="9"/>
      <c r="Y48" s="9" t="n">
        <v>0.1643559</v>
      </c>
      <c r="Z48" s="9"/>
      <c r="AA48" s="9"/>
      <c r="AB48" s="9"/>
      <c r="AC48" s="9" t="n">
        <f aca="false">SUM(X48,Y48,Z48,AA48,AB48)</f>
        <v>0.1643559</v>
      </c>
      <c r="AD48" s="0" t="n">
        <v>1.073</v>
      </c>
      <c r="AE48" s="9"/>
      <c r="AF48" s="9"/>
      <c r="AG48" s="9"/>
      <c r="AH48" s="9" t="n">
        <v>0.56175</v>
      </c>
      <c r="AI48" s="9"/>
      <c r="AJ48" s="9" t="n">
        <v>0.56175</v>
      </c>
      <c r="AK48" s="9"/>
    </row>
    <row r="49" customFormat="false" ht="15" hidden="false" customHeight="false" outlineLevel="0" collapsed="false">
      <c r="A49" s="0" t="n">
        <v>49</v>
      </c>
      <c r="B49" s="0" t="n">
        <v>0.0484</v>
      </c>
      <c r="C49" s="0" t="str">
        <f aca="false">IF(AND(B49&lt;0.09,B49&gt;0.07675),37.74*(B49-0.07675)+0.5," ")</f>
        <v> </v>
      </c>
      <c r="D49" s="9"/>
      <c r="E49" s="9" t="n">
        <v>0.4967</v>
      </c>
      <c r="G49" s="9" t="str">
        <f aca="false">IF(AND(B49&lt;=0.0196,B49&gt;0.0063),37.31*(0.0196-B49)+0.5," ")</f>
        <v> </v>
      </c>
      <c r="H49" s="9" t="n">
        <f aca="false">SUM(C49,D49,E49,F49,G49)</f>
        <v>0.4967</v>
      </c>
      <c r="I49" s="0" t="n">
        <v>32.91</v>
      </c>
      <c r="J49" s="9" t="str">
        <f aca="false">IF(AND(I49&lt;=78.8,I49&gt;58.1),0.02415*(I49-58.1)+0.5," ")</f>
        <v> </v>
      </c>
      <c r="K49" s="9" t="n">
        <v>0.19557</v>
      </c>
      <c r="L49" s="9"/>
      <c r="M49" s="9"/>
      <c r="N49" s="9" t="str">
        <f aca="false">IF(AND(I49&lt;=11.8,I49&gt;7.6),0.119*(11.8-I49)+0.5," ")</f>
        <v> </v>
      </c>
      <c r="O49" s="9" t="n">
        <f aca="false">SUM(J49,K49,L49,M49,N49)</f>
        <v>0.19557</v>
      </c>
      <c r="P49" s="0" t="n">
        <v>33.13</v>
      </c>
      <c r="Q49" s="9" t="str">
        <f aca="false">IF(AND(P49&lt;=107,P49&gt;82.6),0.0205*(P49-82.6)+0.5," ")</f>
        <v> </v>
      </c>
      <c r="R49" s="9"/>
      <c r="S49" s="9"/>
      <c r="T49" s="9" t="n">
        <v>0.46487</v>
      </c>
      <c r="U49" s="9" t="str">
        <f aca="false">IF(AND(P49&lt;=22.45,P49&gt;15.8),0.0752*(22.45-P49)+0.5," ")</f>
        <v> </v>
      </c>
      <c r="V49" s="9" t="n">
        <f aca="false">SUM(Q49,R49,S49,T49,U49)</f>
        <v>0.46487</v>
      </c>
      <c r="W49" s="0" t="n">
        <v>1.351</v>
      </c>
      <c r="X49" s="9"/>
      <c r="Y49" s="9"/>
      <c r="Z49" s="9"/>
      <c r="AA49" s="9"/>
      <c r="AB49" s="9" t="n">
        <v>0.4709817</v>
      </c>
      <c r="AC49" s="9" t="n">
        <f aca="false">SUM(X49,Y49,Z49,AA49,AB49)</f>
        <v>0.4709817</v>
      </c>
      <c r="AD49" s="0" t="n">
        <v>0.818</v>
      </c>
      <c r="AE49" s="9"/>
      <c r="AF49" s="9"/>
      <c r="AG49" s="9" t="n">
        <v>0.331803</v>
      </c>
      <c r="AH49" s="9"/>
      <c r="AI49" s="9"/>
      <c r="AJ49" s="9" t="n">
        <v>0.331803</v>
      </c>
      <c r="AK49" s="9"/>
    </row>
    <row r="50" customFormat="false" ht="15" hidden="false" customHeight="false" outlineLevel="0" collapsed="false">
      <c r="A50" s="0" t="n">
        <v>50</v>
      </c>
      <c r="B50" s="0" t="n">
        <v>0.0336</v>
      </c>
      <c r="C50" s="0" t="str">
        <f aca="false">IF(AND(B50&lt;0.09,B50&gt;0.07675),37.74*(B50-0.07675)+0.5," ")</f>
        <v> </v>
      </c>
      <c r="D50" s="9"/>
      <c r="E50" s="9"/>
      <c r="F50" s="0" t="n">
        <v>0.67256</v>
      </c>
      <c r="G50" s="9" t="str">
        <f aca="false">IF(AND(B50&lt;=0.0196,B50&gt;0.0063),37.31*(0.0196-B50)+0.5," ")</f>
        <v> </v>
      </c>
      <c r="H50" s="9" t="n">
        <f aca="false">SUM(C50,D50,E50,F50,G50)</f>
        <v>0.67256</v>
      </c>
      <c r="I50" s="0" t="n">
        <v>19.41</v>
      </c>
      <c r="J50" s="9" t="str">
        <f aca="false">IF(AND(I50&lt;=78.8,I50&gt;58.1),0.02415*(I50-58.1)+0.5," ")</f>
        <v> </v>
      </c>
      <c r="K50" s="9"/>
      <c r="L50" s="9"/>
      <c r="M50" s="9" t="n">
        <v>0.4191488</v>
      </c>
      <c r="N50" s="9" t="str">
        <f aca="false">IF(AND(I50&lt;=11.8,I50&gt;7.6),0.119*(11.8-I50)+0.5," ")</f>
        <v> </v>
      </c>
      <c r="O50" s="9" t="n">
        <f aca="false">SUM(J50,K50,L50,M50,N50)</f>
        <v>0.4191488</v>
      </c>
      <c r="P50" s="0" t="n">
        <v>26.47</v>
      </c>
      <c r="Q50" s="9" t="str">
        <f aca="false">IF(AND(P50&lt;=107,P50&gt;82.6),0.0205*(P50-82.6)+0.5," ")</f>
        <v> </v>
      </c>
      <c r="R50" s="9"/>
      <c r="S50" s="9"/>
      <c r="T50" s="9" t="n">
        <v>0.5616128</v>
      </c>
      <c r="U50" s="9" t="str">
        <f aca="false">IF(AND(P50&lt;=22.45,P50&gt;15.8),0.0752*(22.45-P50)+0.5," ")</f>
        <v> </v>
      </c>
      <c r="V50" s="9" t="n">
        <f aca="false">SUM(Q50,R50,S50,T50,U50)</f>
        <v>0.5616128</v>
      </c>
      <c r="W50" s="0" t="n">
        <v>2.15</v>
      </c>
      <c r="X50" s="9"/>
      <c r="Y50" s="9"/>
      <c r="Z50" s="9" t="n">
        <v>0.399147</v>
      </c>
      <c r="AA50" s="9"/>
      <c r="AB50" s="9"/>
      <c r="AC50" s="9" t="n">
        <f aca="false">SUM(X50,Y50,Z50,AA50,AB50)</f>
        <v>0.399147</v>
      </c>
      <c r="AD50" s="0" t="n">
        <v>1.022</v>
      </c>
      <c r="AE50" s="9"/>
      <c r="AF50" s="9"/>
      <c r="AG50" s="9"/>
      <c r="AH50" s="9" t="n">
        <v>0.49651</v>
      </c>
      <c r="AI50" s="9"/>
      <c r="AJ50" s="9" t="n">
        <v>0.49651</v>
      </c>
      <c r="AK50" s="9"/>
    </row>
    <row r="51" customFormat="false" ht="15" hidden="false" customHeight="false" outlineLevel="0" collapsed="false">
      <c r="A51" s="0" t="n">
        <v>51</v>
      </c>
      <c r="B51" s="0" t="n">
        <v>0.0686</v>
      </c>
      <c r="C51" s="0" t="str">
        <f aca="false">IF(AND(B51&lt;0.09,B51&gt;0.07675),37.74*(B51-0.07675)+0.5," ")</f>
        <v> </v>
      </c>
      <c r="D51" s="9" t="n">
        <v>0.2422743</v>
      </c>
      <c r="E51" s="9"/>
      <c r="G51" s="9" t="str">
        <f aca="false">IF(AND(B51&lt;=0.0196,B51&gt;0.0063),37.31*(0.0196-B51)+0.5," ")</f>
        <v> </v>
      </c>
      <c r="H51" s="9" t="n">
        <f aca="false">SUM(C51,D51,E51,F51,G51)</f>
        <v>0.2422743</v>
      </c>
      <c r="I51" s="0" t="n">
        <v>25.17</v>
      </c>
      <c r="J51" s="9" t="str">
        <f aca="false">IF(AND(I51&lt;=78.8,I51&gt;58.1),0.02415*(I51-58.1)+0.5," ")</f>
        <v> </v>
      </c>
      <c r="K51" s="9"/>
      <c r="L51" s="9" t="n">
        <v>0.473975</v>
      </c>
      <c r="M51" s="9"/>
      <c r="N51" s="9" t="str">
        <f aca="false">IF(AND(I51&lt;=11.8,I51&gt;7.6),0.119*(11.8-I51)+0.5," ")</f>
        <v> </v>
      </c>
      <c r="O51" s="9" t="n">
        <f aca="false">SUM(J51,K51,L51,M51,N51)</f>
        <v>0.473975</v>
      </c>
      <c r="P51" s="0" t="n">
        <v>35.04</v>
      </c>
      <c r="Q51" s="9" t="str">
        <f aca="false">IF(AND(P51&lt;=107,P51&gt;82.6),0.0205*(P51-82.6)+0.5," ")</f>
        <v> </v>
      </c>
      <c r="R51" s="9"/>
      <c r="S51" s="9"/>
      <c r="T51" s="9" t="n">
        <v>0.3535</v>
      </c>
      <c r="U51" s="9" t="str">
        <f aca="false">IF(AND(P51&lt;=22.45,P51&gt;15.8),0.0752*(22.45-P51)+0.5," ")</f>
        <v> </v>
      </c>
      <c r="V51" s="9" t="n">
        <f aca="false">SUM(Q51,R51,S51,T51,U51)</f>
        <v>0.3535</v>
      </c>
      <c r="W51" s="0" t="n">
        <v>1.992</v>
      </c>
      <c r="X51" s="9"/>
      <c r="Y51" s="9"/>
      <c r="Z51" s="9"/>
      <c r="AA51" s="9" t="n">
        <v>0.3785418</v>
      </c>
      <c r="AB51" s="9"/>
      <c r="AC51" s="9" t="n">
        <f aca="false">SUM(X51,Y51,Z51,AA51,AB51)</f>
        <v>0.3785418</v>
      </c>
      <c r="AD51" s="0" t="n">
        <v>0.31</v>
      </c>
      <c r="AE51" s="9"/>
      <c r="AF51" s="9" t="n">
        <v>0.2858742</v>
      </c>
      <c r="AG51" s="9"/>
      <c r="AH51" s="9"/>
      <c r="AI51" s="9"/>
      <c r="AJ51" s="9" t="n">
        <v>0.2858742</v>
      </c>
      <c r="AK51" s="9"/>
    </row>
    <row r="52" customFormat="false" ht="15" hidden="false" customHeight="false" outlineLevel="0" collapsed="false">
      <c r="A52" s="0" t="n">
        <v>52</v>
      </c>
      <c r="B52" s="0" t="n">
        <v>0.0379</v>
      </c>
      <c r="C52" s="0" t="str">
        <f aca="false">IF(AND(B52&lt;0.09,B52&gt;0.07675),37.74*(B52-0.07675)+0.5," ")</f>
        <v> </v>
      </c>
      <c r="D52" s="9"/>
      <c r="E52" s="9"/>
      <c r="F52" s="0" t="n">
        <v>0.47579</v>
      </c>
      <c r="G52" s="9" t="str">
        <f aca="false">IF(AND(B52&lt;=0.0196,B52&gt;0.0063),37.31*(0.0196-B52)+0.5," ")</f>
        <v> </v>
      </c>
      <c r="H52" s="9" t="n">
        <f aca="false">SUM(C52,D52,E52,F52,G52)</f>
        <v>0.47579</v>
      </c>
      <c r="I52" s="0" t="n">
        <v>21.38</v>
      </c>
      <c r="J52" s="9" t="str">
        <f aca="false">IF(AND(I52&lt;=78.8,I52&gt;58.1),0.02415*(I52-58.1)+0.5," ")</f>
        <v> </v>
      </c>
      <c r="K52" s="9"/>
      <c r="L52" s="9" t="n">
        <v>0.31645</v>
      </c>
      <c r="M52" s="9"/>
      <c r="N52" s="9" t="str">
        <f aca="false">IF(AND(I52&lt;=11.8,I52&gt;7.6),0.119*(11.8-I52)+0.5," ")</f>
        <v> </v>
      </c>
      <c r="O52" s="9" t="n">
        <f aca="false">SUM(J52,K52,L52,M52,N52)</f>
        <v>0.31645</v>
      </c>
      <c r="P52" s="0" t="n">
        <v>15.29</v>
      </c>
      <c r="Q52" s="9" t="str">
        <f aca="false">IF(AND(P52&lt;=107,P52&gt;82.6),0.0205*(P52-82.6)+0.5," ")</f>
        <v> </v>
      </c>
      <c r="R52" s="9"/>
      <c r="S52" s="9"/>
      <c r="T52" s="9"/>
      <c r="U52" s="9" t="n">
        <v>0.9</v>
      </c>
      <c r="V52" s="9" t="n">
        <f aca="false">SUM(Q52,R52,S52,T52,U52)</f>
        <v>0.9</v>
      </c>
      <c r="W52" s="0" t="n">
        <v>1.282</v>
      </c>
      <c r="X52" s="9"/>
      <c r="Y52" s="9"/>
      <c r="Z52" s="9"/>
      <c r="AA52" s="9"/>
      <c r="AB52" s="9" t="n">
        <v>0.5471784</v>
      </c>
      <c r="AC52" s="9" t="n">
        <f aca="false">SUM(X52,Y52,Z52,AA52,AB52)</f>
        <v>0.5471784</v>
      </c>
      <c r="AD52" s="0" t="n">
        <v>0.068</v>
      </c>
      <c r="AE52" s="9" t="n">
        <v>0.091492</v>
      </c>
      <c r="AF52" s="9"/>
      <c r="AG52" s="9"/>
      <c r="AH52" s="9"/>
      <c r="AI52" s="9"/>
      <c r="AJ52" s="9" t="n">
        <v>0.091492</v>
      </c>
      <c r="AK52" s="9"/>
    </row>
    <row r="53" customFormat="false" ht="15" hidden="false" customHeight="false" outlineLevel="0" collapsed="false">
      <c r="A53" s="0" t="n">
        <v>53</v>
      </c>
      <c r="B53" s="0" t="n">
        <v>0.062</v>
      </c>
      <c r="C53" s="0" t="str">
        <f aca="false">IF(AND(B53&lt;0.09,B53&gt;0.07675),37.74*(B53-0.07675)+0.5," ")</f>
        <v> </v>
      </c>
      <c r="D53" s="9" t="n">
        <v>0.27039</v>
      </c>
      <c r="E53" s="9"/>
      <c r="G53" s="9" t="str">
        <f aca="false">IF(AND(B53&lt;=0.0196,B53&gt;0.0063),37.31*(0.0196-B53)+0.5," ")</f>
        <v> </v>
      </c>
      <c r="H53" s="9" t="n">
        <f aca="false">SUM(C53,D53,E53,F53,G53)</f>
        <v>0.27039</v>
      </c>
      <c r="I53" s="0" t="n">
        <v>32.51</v>
      </c>
      <c r="J53" s="9" t="str">
        <f aca="false">IF(AND(I53&lt;=78.8,I53&gt;58.1),0.02415*(I53-58.1)+0.5," ")</f>
        <v> </v>
      </c>
      <c r="K53" s="9" t="n">
        <v>0.18627</v>
      </c>
      <c r="L53" s="9"/>
      <c r="M53" s="9"/>
      <c r="N53" s="9" t="str">
        <f aca="false">IF(AND(I53&lt;=11.8,I53&gt;7.6),0.119*(11.8-I53)+0.5," ")</f>
        <v> </v>
      </c>
      <c r="O53" s="9" t="n">
        <f aca="false">SUM(J53,K53,L53,M53,N53)</f>
        <v>0.18627</v>
      </c>
      <c r="P53" s="0" t="n">
        <v>73.93</v>
      </c>
      <c r="Q53" s="9" t="str">
        <f aca="false">IF(AND(P53&lt;=107,P53&gt;82.6),0.0205*(P53-82.6)+0.5," ")</f>
        <v> </v>
      </c>
      <c r="R53" s="9" t="n">
        <v>0.2033205</v>
      </c>
      <c r="S53" s="9"/>
      <c r="T53" s="9"/>
      <c r="U53" s="9" t="str">
        <f aca="false">IF(AND(P53&lt;=22.45,P53&gt;15.8),0.0752*(22.45-P53)+0.5," ")</f>
        <v> </v>
      </c>
      <c r="V53" s="9" t="n">
        <f aca="false">SUM(Q53,R53,S53,T53,U53)</f>
        <v>0.2033205</v>
      </c>
      <c r="W53" s="0" t="n">
        <v>3.165</v>
      </c>
      <c r="X53" s="9" t="n">
        <v>0.0555215</v>
      </c>
      <c r="Y53" s="9"/>
      <c r="Z53" s="9"/>
      <c r="AA53" s="9"/>
      <c r="AB53" s="9"/>
      <c r="AC53" s="9" t="n">
        <f aca="false">SUM(X53,Y53,Z53,AA53,AB53)</f>
        <v>0.0555215</v>
      </c>
      <c r="AD53" s="0" t="n">
        <v>2.03</v>
      </c>
      <c r="AE53" s="9"/>
      <c r="AF53" s="9"/>
      <c r="AG53" s="9"/>
      <c r="AH53" s="9"/>
      <c r="AI53" s="9" t="n">
        <v>0.4898061</v>
      </c>
      <c r="AJ53" s="9" t="n">
        <v>0.4898061</v>
      </c>
      <c r="AK53" s="9"/>
    </row>
    <row r="54" customFormat="false" ht="15" hidden="false" customHeight="false" outlineLevel="0" collapsed="false">
      <c r="A54" s="0" t="n">
        <v>54</v>
      </c>
      <c r="B54" s="0" t="n">
        <v>0.0443</v>
      </c>
      <c r="C54" s="0" t="str">
        <f aca="false">IF(AND(B54&lt;0.09,B54&gt;0.07675),37.74*(B54-0.07675)+0.5," ")</f>
        <v> </v>
      </c>
      <c r="D54" s="9"/>
      <c r="E54" s="9" t="n">
        <v>0.369282</v>
      </c>
      <c r="G54" s="9" t="str">
        <f aca="false">IF(AND(B54&lt;=0.0196,B54&gt;0.0063),37.31*(0.0196-B54)+0.5," ")</f>
        <v> </v>
      </c>
      <c r="H54" s="9" t="n">
        <f aca="false">SUM(C54,D54,E54,F54,G54)</f>
        <v>0.369282</v>
      </c>
      <c r="I54" s="0" t="n">
        <v>25.31</v>
      </c>
      <c r="J54" s="9" t="str">
        <f aca="false">IF(AND(I54&lt;=78.8,I54&gt;58.1),0.02415*(I54-58.1)+0.5," ")</f>
        <v> </v>
      </c>
      <c r="K54" s="9"/>
      <c r="L54" s="9" t="n">
        <v>0.46855</v>
      </c>
      <c r="M54" s="9"/>
      <c r="N54" s="9" t="str">
        <f aca="false">IF(AND(I54&lt;=11.8,I54&gt;7.6),0.119*(11.8-I54)+0.5," ")</f>
        <v> </v>
      </c>
      <c r="O54" s="9" t="n">
        <f aca="false">SUM(J54,K54,L54,M54,N54)</f>
        <v>0.46855</v>
      </c>
      <c r="P54" s="0" t="n">
        <v>26.85</v>
      </c>
      <c r="Q54" s="9" t="str">
        <f aca="false">IF(AND(P54&lt;=107,P54&gt;82.6),0.0205*(P54-82.6)+0.5," ")</f>
        <v> </v>
      </c>
      <c r="R54" s="9"/>
      <c r="S54" s="9"/>
      <c r="T54" s="9" t="n">
        <v>0.581616</v>
      </c>
      <c r="U54" s="9" t="str">
        <f aca="false">IF(AND(P54&lt;=22.45,P54&gt;15.8),0.0752*(22.45-P54)+0.5," ")</f>
        <v> </v>
      </c>
      <c r="V54" s="9" t="n">
        <f aca="false">SUM(Q54,R54,S54,T54,U54)</f>
        <v>0.581616</v>
      </c>
      <c r="W54" s="0" t="n">
        <v>2.101</v>
      </c>
      <c r="X54" s="9"/>
      <c r="Y54" s="9"/>
      <c r="Z54" s="9" t="n">
        <v>0.34657</v>
      </c>
      <c r="AA54" s="9"/>
      <c r="AB54" s="9"/>
      <c r="AC54" s="9" t="n">
        <f aca="false">SUM(X54,Y54,Z54,AA54,AB54)</f>
        <v>0.34657</v>
      </c>
      <c r="AD54" s="0" t="n">
        <v>1.534</v>
      </c>
      <c r="AE54" s="9"/>
      <c r="AF54" s="9"/>
      <c r="AG54" s="9"/>
      <c r="AH54" s="9" t="n">
        <v>0.5415949</v>
      </c>
      <c r="AI54" s="9"/>
      <c r="AJ54" s="9" t="n">
        <v>0.5415949</v>
      </c>
      <c r="AK54" s="9"/>
    </row>
    <row r="55" customFormat="false" ht="15" hidden="false" customHeight="false" outlineLevel="0" collapsed="false">
      <c r="A55" s="0" t="n">
        <v>55</v>
      </c>
      <c r="B55" s="0" t="n">
        <v>0.0383</v>
      </c>
      <c r="C55" s="0" t="str">
        <f aca="false">IF(AND(B55&lt;0.09,B55&gt;0.07675),37.74*(B55-0.07675)+0.5," ")</f>
        <v> </v>
      </c>
      <c r="D55" s="9"/>
      <c r="E55" s="9"/>
      <c r="F55" s="0" t="n">
        <v>0.45752</v>
      </c>
      <c r="G55" s="9" t="str">
        <f aca="false">IF(AND(B55&lt;=0.0196,B55&gt;0.0063),37.31*(0.0196-B55)+0.5," ")</f>
        <v> </v>
      </c>
      <c r="H55" s="9" t="n">
        <f aca="false">SUM(C55,D55,E55,F55,G55)</f>
        <v>0.45752</v>
      </c>
      <c r="I55" s="0" t="n">
        <v>22.17</v>
      </c>
      <c r="J55" s="9" t="str">
        <f aca="false">IF(AND(I55&lt;=78.8,I55&gt;58.1),0.02415*(I55-58.1)+0.5," ")</f>
        <v> </v>
      </c>
      <c r="K55" s="9"/>
      <c r="L55" s="9" t="n">
        <v>0.3629</v>
      </c>
      <c r="M55" s="9"/>
      <c r="N55" s="9" t="str">
        <f aca="false">IF(AND(I55&lt;=11.8,I55&gt;7.6),0.119*(11.8-I55)+0.5," ")</f>
        <v> </v>
      </c>
      <c r="O55" s="9" t="n">
        <f aca="false">SUM(J55,K55,L55,M55,N55)</f>
        <v>0.3629</v>
      </c>
      <c r="P55" s="0" t="n">
        <v>24.5</v>
      </c>
      <c r="Q55" s="9" t="str">
        <f aca="false">IF(AND(P55&lt;=107,P55&gt;82.6),0.0205*(P55-82.6)+0.5," ")</f>
        <v> </v>
      </c>
      <c r="R55" s="9"/>
      <c r="S55" s="9"/>
      <c r="T55" s="9" t="n">
        <v>0.457912</v>
      </c>
      <c r="U55" s="9" t="str">
        <f aca="false">IF(AND(P55&lt;=22.45,P55&gt;15.8),0.0752*(22.45-P55)+0.5," ")</f>
        <v> </v>
      </c>
      <c r="V55" s="9" t="n">
        <f aca="false">SUM(Q55,R55,S55,T55,U55)</f>
        <v>0.457912</v>
      </c>
      <c r="W55" s="0" t="n">
        <v>1.974</v>
      </c>
      <c r="X55" s="9"/>
      <c r="Y55" s="9"/>
      <c r="Z55" s="9"/>
      <c r="AA55" s="9" t="n">
        <v>0.4055814</v>
      </c>
      <c r="AB55" s="9"/>
      <c r="AC55" s="9" t="n">
        <f aca="false">SUM(X55,Y55,Z55,AA55,AB55)</f>
        <v>0.4055814</v>
      </c>
      <c r="AE55" s="9"/>
      <c r="AF55" s="9"/>
      <c r="AG55" s="9"/>
      <c r="AH55" s="9"/>
      <c r="AI55" s="9"/>
      <c r="AJ55" s="0"/>
      <c r="AK55" s="9"/>
    </row>
    <row r="56" customFormat="false" ht="15" hidden="false" customHeight="false" outlineLevel="0" collapsed="false">
      <c r="A56" s="0" t="n">
        <v>56</v>
      </c>
      <c r="B56" s="0" t="n">
        <v>0.0116</v>
      </c>
      <c r="C56" s="0" t="str">
        <f aca="false">IF(AND(B56&lt;0.09,B56&gt;0.07675),37.74*(B56-0.07675)+0.5," ")</f>
        <v> </v>
      </c>
      <c r="D56" s="9"/>
      <c r="E56" s="9"/>
      <c r="G56" s="9" t="n">
        <v>0.7187</v>
      </c>
      <c r="H56" s="9" t="n">
        <f aca="false">SUM(C56,D56,E56,F56,G56)</f>
        <v>0.7187</v>
      </c>
      <c r="I56" s="0" t="n">
        <v>21.61</v>
      </c>
      <c r="J56" s="9" t="str">
        <f aca="false">IF(AND(I56&lt;=78.8,I56&gt;58.1),0.02415*(I56-58.1)+0.5," ")</f>
        <v> </v>
      </c>
      <c r="K56" s="9"/>
      <c r="L56" s="9" t="n">
        <v>0.32995</v>
      </c>
      <c r="M56" s="9"/>
      <c r="N56" s="9" t="str">
        <f aca="false">IF(AND(I56&lt;=11.8,I56&gt;7.6),0.119*(11.8-I56)+0.5," ")</f>
        <v> </v>
      </c>
      <c r="O56" s="9" t="n">
        <f aca="false">SUM(J56,K56,L56,M56,N56)</f>
        <v>0.32995</v>
      </c>
      <c r="P56" s="0" t="n">
        <v>12.99</v>
      </c>
      <c r="Q56" s="9" t="str">
        <f aca="false">IF(AND(P56&lt;=107,P56&gt;82.6),0.0205*(P56-82.6)+0.5," ")</f>
        <v> </v>
      </c>
      <c r="R56" s="9"/>
      <c r="S56" s="9"/>
      <c r="T56" s="9"/>
      <c r="U56" s="9" t="n">
        <v>0.9</v>
      </c>
      <c r="V56" s="9" t="n">
        <f aca="false">SUM(Q56,R56,S56,T56,U56)</f>
        <v>0.9</v>
      </c>
      <c r="W56" s="0" t="n">
        <v>2.14</v>
      </c>
      <c r="X56" s="9"/>
      <c r="Y56" s="9"/>
      <c r="Z56" s="9" t="n">
        <v>0.388417</v>
      </c>
      <c r="AA56" s="9"/>
      <c r="AB56" s="9"/>
      <c r="AC56" s="9" t="n">
        <f aca="false">SUM(X56,Y56,Z56,AA56,AB56)</f>
        <v>0.388417</v>
      </c>
      <c r="AD56" s="0" t="n">
        <v>0.235</v>
      </c>
      <c r="AE56" s="9"/>
      <c r="AF56" s="9" t="n">
        <v>0.22833</v>
      </c>
      <c r="AG56" s="9"/>
      <c r="AH56" s="9"/>
      <c r="AI56" s="9"/>
      <c r="AJ56" s="9" t="n">
        <v>0.22833</v>
      </c>
      <c r="AK56" s="9"/>
    </row>
    <row r="57" customFormat="false" ht="15" hidden="false" customHeight="false" outlineLevel="0" collapsed="false">
      <c r="A57" s="0" t="n">
        <v>57</v>
      </c>
      <c r="B57" s="0" t="n">
        <v>0.0603</v>
      </c>
      <c r="C57" s="0" t="str">
        <f aca="false">IF(AND(B57&lt;0.09,B57&gt;0.07675),37.74*(B57-0.07675)+0.5," ")</f>
        <v> </v>
      </c>
      <c r="D57" s="9" t="n">
        <v>0.23685</v>
      </c>
      <c r="E57" s="9"/>
      <c r="G57" s="9" t="str">
        <f aca="false">IF(AND(B57&lt;=0.0196,B57&gt;0.0063),37.31*(0.0196-B57)+0.5," ")</f>
        <v> </v>
      </c>
      <c r="H57" s="9" t="n">
        <f aca="false">SUM(C57,D57,E57,F57,G57)</f>
        <v>0.23685</v>
      </c>
      <c r="I57" s="0" t="n">
        <v>23.38</v>
      </c>
      <c r="J57" s="9" t="str">
        <f aca="false">IF(AND(I57&lt;=78.8,I57&gt;58.1),0.02415*(I57-58.1)+0.5," ")</f>
        <v> </v>
      </c>
      <c r="K57" s="9"/>
      <c r="L57" s="9" t="n">
        <v>0.43405</v>
      </c>
      <c r="M57" s="9"/>
      <c r="N57" s="9" t="str">
        <f aca="false">IF(AND(I57&lt;=11.8,I57&gt;7.6),0.119*(11.8-I57)+0.5," ")</f>
        <v> </v>
      </c>
      <c r="O57" s="9" t="n">
        <f aca="false">SUM(J57,K57,L57,M57,N57)</f>
        <v>0.43405</v>
      </c>
      <c r="P57" s="0" t="n">
        <v>57.86</v>
      </c>
      <c r="Q57" s="9" t="str">
        <f aca="false">IF(AND(P57&lt;=107,P57&gt;82.6),0.0205*(P57-82.6)+0.5," ")</f>
        <v> </v>
      </c>
      <c r="R57" s="9" t="n">
        <v>0.29409</v>
      </c>
      <c r="S57" s="9"/>
      <c r="T57" s="9"/>
      <c r="U57" s="9" t="str">
        <f aca="false">IF(AND(P57&lt;=22.45,P57&gt;15.8),0.0752*(22.45-P57)+0.5," ")</f>
        <v> </v>
      </c>
      <c r="V57" s="9" t="n">
        <f aca="false">SUM(Q57,R57,S57,T57,U57)</f>
        <v>0.29409</v>
      </c>
      <c r="W57" s="0" t="n">
        <v>3.244</v>
      </c>
      <c r="X57" s="9" t="n">
        <v>0.0652148</v>
      </c>
      <c r="Y57" s="9"/>
      <c r="Z57" s="9"/>
      <c r="AA57" s="9"/>
      <c r="AB57" s="9"/>
      <c r="AC57" s="9" t="n">
        <f aca="false">SUM(X57,Y57,Z57,AA57,AB57)</f>
        <v>0.0652148</v>
      </c>
      <c r="AD57" s="0" t="n">
        <v>4.332</v>
      </c>
      <c r="AE57" s="9"/>
      <c r="AF57" s="9"/>
      <c r="AG57" s="9"/>
      <c r="AH57" s="9"/>
      <c r="AI57" s="9" t="n">
        <v>0.9</v>
      </c>
      <c r="AJ57" s="9" t="n">
        <v>0.9</v>
      </c>
      <c r="AK57" s="9"/>
    </row>
    <row r="58" customFormat="false" ht="15" hidden="false" customHeight="false" outlineLevel="0" collapsed="false">
      <c r="A58" s="0" t="n">
        <v>58</v>
      </c>
      <c r="B58" s="0" t="n">
        <v>0.0184</v>
      </c>
      <c r="C58" s="0" t="str">
        <f aca="false">IF(AND(B58&lt;0.09,B58&gt;0.07675),37.74*(B58-0.07675)+0.5," ")</f>
        <v> </v>
      </c>
      <c r="D58" s="9"/>
      <c r="E58" s="9"/>
      <c r="G58" s="9" t="n">
        <v>0.4903</v>
      </c>
      <c r="H58" s="9" t="n">
        <f aca="false">SUM(C58,D58,E58,F58,G58)</f>
        <v>0.4903</v>
      </c>
      <c r="I58" s="0" t="n">
        <v>14.65</v>
      </c>
      <c r="J58" s="9" t="str">
        <f aca="false">IF(AND(I58&lt;=78.8,I58&gt;58.1),0.02415*(I58-58.1)+0.5," ")</f>
        <v> </v>
      </c>
      <c r="K58" s="9"/>
      <c r="L58" s="9"/>
      <c r="M58" s="9" t="n">
        <v>0.58744</v>
      </c>
      <c r="N58" s="9" t="str">
        <f aca="false">IF(AND(I58&lt;=11.8,I58&gt;7.6),0.119*(11.8-I58)+0.5," ")</f>
        <v> </v>
      </c>
      <c r="O58" s="9" t="n">
        <f aca="false">SUM(J58,K58,L58,M58,N58)</f>
        <v>0.58744</v>
      </c>
      <c r="P58" s="0" t="n">
        <v>48.63</v>
      </c>
      <c r="Q58" s="9" t="str">
        <f aca="false">IF(AND(P58&lt;=107,P58&gt;82.6),0.0205*(P58-82.6)+0.5," ")</f>
        <v> </v>
      </c>
      <c r="R58" s="9"/>
      <c r="S58" s="9" t="n">
        <v>0.27985</v>
      </c>
      <c r="T58" s="9"/>
      <c r="U58" s="9" t="str">
        <f aca="false">IF(AND(P58&lt;=22.45,P58&gt;15.8),0.0752*(22.45-P58)+0.5," ")</f>
        <v> </v>
      </c>
      <c r="V58" s="9" t="n">
        <f aca="false">SUM(Q58,R58,S58,T58,U58)</f>
        <v>0.27985</v>
      </c>
      <c r="W58" s="0" t="n">
        <v>4.354</v>
      </c>
      <c r="X58" s="9" t="n">
        <v>0.1</v>
      </c>
      <c r="Y58" s="9"/>
      <c r="Z58" s="9"/>
      <c r="AA58" s="9"/>
      <c r="AB58" s="9"/>
      <c r="AC58" s="9" t="n">
        <f aca="false">SUM(X58,Y58,Z58,AA58,AB58)</f>
        <v>0.1</v>
      </c>
      <c r="AE58" s="9"/>
      <c r="AF58" s="9"/>
      <c r="AG58" s="9"/>
      <c r="AH58" s="9"/>
      <c r="AI58" s="9"/>
      <c r="AJ58" s="0"/>
      <c r="AK58" s="9"/>
    </row>
    <row r="59" customFormat="false" ht="15" hidden="false" customHeight="false" outlineLevel="0" collapsed="false">
      <c r="A59" s="0" t="n">
        <v>59</v>
      </c>
      <c r="B59" s="0" t="n">
        <v>0.0457</v>
      </c>
      <c r="C59" s="0" t="str">
        <f aca="false">IF(AND(B59&lt;0.09,B59&gt;0.07675),37.74*(B59-0.07675)+0.5," ")</f>
        <v> </v>
      </c>
      <c r="D59" s="9"/>
      <c r="E59" s="9" t="n">
        <v>0.415034</v>
      </c>
      <c r="G59" s="9" t="str">
        <f aca="false">IF(AND(B59&lt;=0.0196,B59&gt;0.0063),37.31*(0.0196-B59)+0.5," ")</f>
        <v> </v>
      </c>
      <c r="H59" s="9" t="n">
        <f aca="false">SUM(C59,D59,E59,F59,G59)</f>
        <v>0.415034</v>
      </c>
      <c r="I59" s="0" t="n">
        <v>29.52</v>
      </c>
      <c r="J59" s="9" t="str">
        <f aca="false">IF(AND(I59&lt;=78.8,I59&gt;58.1),0.02415*(I59-58.1)+0.5," ")</f>
        <v> </v>
      </c>
      <c r="K59" s="9"/>
      <c r="L59" s="9" t="n">
        <v>0.3054125</v>
      </c>
      <c r="M59" s="9"/>
      <c r="N59" s="9" t="str">
        <f aca="false">IF(AND(I59&lt;=11.8,I59&gt;7.6),0.119*(11.8-I59)+0.5," ")</f>
        <v> </v>
      </c>
      <c r="O59" s="9" t="n">
        <f aca="false">SUM(J59,K59,L59,M59,N59)</f>
        <v>0.3054125</v>
      </c>
      <c r="P59" s="0" t="n">
        <v>58.57</v>
      </c>
      <c r="Q59" s="9" t="str">
        <f aca="false">IF(AND(P59&lt;=107,P59&gt;82.6),0.0205*(P59-82.6)+0.5," ")</f>
        <v> </v>
      </c>
      <c r="R59" s="9" t="n">
        <v>0.2977845</v>
      </c>
      <c r="S59" s="9"/>
      <c r="T59" s="9"/>
      <c r="U59" s="9" t="str">
        <f aca="false">IF(AND(P59&lt;=22.45,P59&gt;15.8),0.0752*(22.45-P59)+0.5," ")</f>
        <v> </v>
      </c>
      <c r="V59" s="9" t="n">
        <f aca="false">SUM(Q59,R59,S59,T59,U59)</f>
        <v>0.2977845</v>
      </c>
      <c r="W59" s="0" t="n">
        <v>3.351</v>
      </c>
      <c r="X59" s="9" t="n">
        <v>0.0783437</v>
      </c>
      <c r="Y59" s="9"/>
      <c r="Z59" s="9"/>
      <c r="AA59" s="9"/>
      <c r="AB59" s="9"/>
      <c r="AC59" s="9" t="n">
        <f aca="false">SUM(X59,Y59,Z59,AA59,AB59)</f>
        <v>0.0783437</v>
      </c>
      <c r="AD59" s="0" t="n">
        <v>2.949</v>
      </c>
      <c r="AE59" s="9"/>
      <c r="AF59" s="9"/>
      <c r="AG59" s="9"/>
      <c r="AH59" s="9"/>
      <c r="AI59" s="9" t="n">
        <v>0.9</v>
      </c>
      <c r="AJ59" s="9" t="n">
        <v>0.9</v>
      </c>
      <c r="AK59" s="9"/>
    </row>
    <row r="60" customFormat="false" ht="15" hidden="false" customHeight="false" outlineLevel="0" collapsed="false">
      <c r="A60" s="0" t="n">
        <v>60</v>
      </c>
      <c r="B60" s="0" t="n">
        <v>0.0707</v>
      </c>
      <c r="C60" s="0" t="str">
        <f aca="false">IF(AND(B60&lt;0.09,B60&gt;0.07675),37.74*(B60-0.07675)+0.5," ")</f>
        <v> </v>
      </c>
      <c r="D60" s="9" t="n">
        <v>0.2184981</v>
      </c>
      <c r="E60" s="9"/>
      <c r="G60" s="9" t="str">
        <f aca="false">IF(AND(B60&lt;=0.0196,B60&gt;0.0063),37.31*(0.0196-B60)+0.5," ")</f>
        <v> </v>
      </c>
      <c r="H60" s="9" t="n">
        <f aca="false">SUM(C60,D60,E60,F60,G60)</f>
        <v>0.2184981</v>
      </c>
      <c r="I60" s="0" t="n">
        <v>75.21</v>
      </c>
      <c r="J60" s="9" t="n">
        <v>0.0913</v>
      </c>
      <c r="K60" s="9"/>
      <c r="L60" s="9"/>
      <c r="M60" s="9"/>
      <c r="N60" s="9" t="str">
        <f aca="false">IF(AND(I60&lt;=11.8,I60&gt;7.6),0.119*(11.8-I60)+0.5," ")</f>
        <v> </v>
      </c>
      <c r="O60" s="9" t="n">
        <f aca="false">SUM(J60,K60,L60,M60,N60)</f>
        <v>0.0913</v>
      </c>
      <c r="P60" s="0" t="n">
        <v>63.6</v>
      </c>
      <c r="Q60" s="9" t="str">
        <f aca="false">IF(AND(P60&lt;=107,P60&gt;82.6),0.0205*(P60-82.6)+0.5," ")</f>
        <v> </v>
      </c>
      <c r="R60" s="9" t="n">
        <v>0.26685</v>
      </c>
      <c r="S60" s="9"/>
      <c r="T60" s="9"/>
      <c r="U60" s="9" t="str">
        <f aca="false">IF(AND(P60&lt;=22.45,P60&gt;15.8),0.0752*(22.45-P60)+0.5," ")</f>
        <v> </v>
      </c>
      <c r="V60" s="9" t="n">
        <f aca="false">SUM(Q60,R60,S60,T60,U60)</f>
        <v>0.26685</v>
      </c>
      <c r="W60" s="0" t="n">
        <v>2.409</v>
      </c>
      <c r="X60" s="9"/>
      <c r="Y60" s="9"/>
      <c r="Z60" s="9" t="n">
        <v>0.32295</v>
      </c>
      <c r="AA60" s="9"/>
      <c r="AB60" s="9"/>
      <c r="AC60" s="9" t="n">
        <f aca="false">SUM(X60,Y60,Z60,AA60,AB60)</f>
        <v>0.32295</v>
      </c>
      <c r="AD60" s="0" t="n">
        <v>0.065</v>
      </c>
      <c r="AE60" s="9" t="n">
        <v>0.0927064</v>
      </c>
      <c r="AF60" s="9"/>
      <c r="AG60" s="9"/>
      <c r="AH60" s="9"/>
      <c r="AI60" s="9"/>
      <c r="AJ60" s="9" t="n">
        <v>0.0927064</v>
      </c>
      <c r="AK60" s="9"/>
    </row>
    <row r="61" customFormat="false" ht="15" hidden="false" customHeight="false" outlineLevel="0" collapsed="false">
      <c r="A61" s="0" t="n">
        <v>61</v>
      </c>
      <c r="B61" s="0" t="n">
        <v>0.0356</v>
      </c>
      <c r="C61" s="0" t="str">
        <f aca="false">IF(AND(B61&lt;0.09,B61&gt;0.07675),37.74*(B61-0.07675)+0.5," ")</f>
        <v> </v>
      </c>
      <c r="D61" s="9"/>
      <c r="E61" s="9"/>
      <c r="F61" s="0" t="n">
        <v>0.58107</v>
      </c>
      <c r="G61" s="9" t="str">
        <f aca="false">IF(AND(B61&lt;=0.0196,B61&gt;0.0063),37.31*(0.0196-B61)+0.5," ")</f>
        <v> </v>
      </c>
      <c r="H61" s="9" t="n">
        <f aca="false">SUM(C61,D61,E61,F61,G61)</f>
        <v>0.58107</v>
      </c>
      <c r="I61" s="0" t="n">
        <v>28.83</v>
      </c>
      <c r="J61" s="9" t="str">
        <f aca="false">IF(AND(I61&lt;=78.8,I61&gt;58.1),0.02415*(I61-58.1)+0.5," ")</f>
        <v> </v>
      </c>
      <c r="K61" s="9"/>
      <c r="L61" s="9" t="n">
        <v>0.33215</v>
      </c>
      <c r="M61" s="9"/>
      <c r="N61" s="9" t="str">
        <f aca="false">IF(AND(I61&lt;=11.8,I61&gt;7.6),0.119*(11.8-I61)+0.5," ")</f>
        <v> </v>
      </c>
      <c r="O61" s="9" t="n">
        <f aca="false">SUM(J61,K61,L61,M61,N61)</f>
        <v>0.33215</v>
      </c>
      <c r="P61" s="0" t="n">
        <v>40.12</v>
      </c>
      <c r="Q61" s="9" t="str">
        <f aca="false">IF(AND(P61&lt;=107,P61&gt;82.6),0.0205*(P61-82.6)+0.5," ")</f>
        <v> </v>
      </c>
      <c r="R61" s="9"/>
      <c r="S61" s="9" t="n">
        <v>0.459083</v>
      </c>
      <c r="T61" s="9"/>
      <c r="U61" s="9" t="str">
        <f aca="false">IF(AND(P61&lt;=22.45,P61&gt;15.8),0.0752*(22.45-P61)+0.5," ")</f>
        <v> </v>
      </c>
      <c r="V61" s="9" t="n">
        <f aca="false">SUM(Q61,R61,S61,T61,U61)</f>
        <v>0.459083</v>
      </c>
      <c r="W61" s="0" t="n">
        <v>3.455</v>
      </c>
      <c r="X61" s="9" t="n">
        <v>0.0911045</v>
      </c>
      <c r="Y61" s="9"/>
      <c r="Z61" s="9"/>
      <c r="AA61" s="9"/>
      <c r="AB61" s="9"/>
      <c r="AC61" s="9" t="n">
        <f aca="false">SUM(X61,Y61,Z61,AA61,AB61)</f>
        <v>0.0911045</v>
      </c>
      <c r="AD61" s="0" t="n">
        <v>0.564</v>
      </c>
      <c r="AE61" s="9"/>
      <c r="AF61" s="9"/>
      <c r="AG61" s="9" t="n">
        <v>0.39705</v>
      </c>
      <c r="AH61" s="9"/>
      <c r="AI61" s="9"/>
      <c r="AJ61" s="9" t="n">
        <v>0.39705</v>
      </c>
      <c r="AK61" s="9"/>
    </row>
    <row r="62" customFormat="false" ht="15" hidden="false" customHeight="false" outlineLevel="0" collapsed="false">
      <c r="A62" s="0" t="n">
        <v>62</v>
      </c>
      <c r="B62" s="0" t="n">
        <v>0.0423</v>
      </c>
      <c r="C62" s="0" t="str">
        <f aca="false">IF(AND(B62&lt;0.09,B62&gt;0.07675),37.74*(B62-0.07675)+0.5," ")</f>
        <v> </v>
      </c>
      <c r="D62" s="9"/>
      <c r="E62" s="9" t="n">
        <v>0.303922</v>
      </c>
      <c r="G62" s="9" t="str">
        <f aca="false">IF(AND(B62&lt;=0.0196,B62&gt;0.0063),37.31*(0.0196-B62)+0.5," ")</f>
        <v> </v>
      </c>
      <c r="H62" s="9" t="n">
        <f aca="false">SUM(C62,D62,E62,F62,G62)</f>
        <v>0.303922</v>
      </c>
      <c r="I62" s="0" t="n">
        <v>30.4</v>
      </c>
      <c r="J62" s="9" t="str">
        <f aca="false">IF(AND(I62&lt;=78.8,I62&gt;58.1),0.02415*(I62-58.1)+0.5," ")</f>
        <v> </v>
      </c>
      <c r="K62" s="9"/>
      <c r="L62" s="9" t="n">
        <v>0.2713125</v>
      </c>
      <c r="M62" s="9"/>
      <c r="N62" s="9" t="str">
        <f aca="false">IF(AND(I62&lt;=11.8,I62&gt;7.6),0.119*(11.8-I62)+0.5," ")</f>
        <v> </v>
      </c>
      <c r="O62" s="9" t="n">
        <f aca="false">SUM(J62,K62,L62,M62,N62)</f>
        <v>0.2713125</v>
      </c>
      <c r="P62" s="0" t="n">
        <v>40.93</v>
      </c>
      <c r="Q62" s="9" t="str">
        <f aca="false">IF(AND(P62&lt;=107,P62&gt;82.6),0.0205*(P62-82.6)+0.5," ")</f>
        <v> </v>
      </c>
      <c r="R62" s="9"/>
      <c r="S62" s="9" t="n">
        <v>0.4928195</v>
      </c>
      <c r="T62" s="9"/>
      <c r="U62" s="9" t="str">
        <f aca="false">IF(AND(P62&lt;=22.45,P62&gt;15.8),0.0752*(22.45-P62)+0.5," ")</f>
        <v> </v>
      </c>
      <c r="V62" s="9" t="n">
        <f aca="false">SUM(Q62,R62,S62,T62,U62)</f>
        <v>0.4928195</v>
      </c>
      <c r="W62" s="0" t="n">
        <v>3.426</v>
      </c>
      <c r="X62" s="9" t="n">
        <v>0.0875462</v>
      </c>
      <c r="Y62" s="9"/>
      <c r="Z62" s="9"/>
      <c r="AA62" s="9"/>
      <c r="AB62" s="9"/>
      <c r="AC62" s="9" t="n">
        <f aca="false">SUM(X62,Y62,Z62,AA62,AB62)</f>
        <v>0.0875462</v>
      </c>
      <c r="AD62" s="0" t="n">
        <v>0.208</v>
      </c>
      <c r="AE62" s="9"/>
      <c r="AF62" s="9" t="n">
        <v>0.19554</v>
      </c>
      <c r="AG62" s="9"/>
      <c r="AH62" s="9"/>
      <c r="AI62" s="9"/>
      <c r="AJ62" s="9" t="n">
        <v>0.19554</v>
      </c>
      <c r="AK62" s="9"/>
    </row>
    <row r="63" customFormat="false" ht="15" hidden="false" customHeight="false" outlineLevel="0" collapsed="false">
      <c r="A63" s="0" t="n">
        <v>63</v>
      </c>
      <c r="B63" s="0" t="n">
        <v>0.0312</v>
      </c>
      <c r="C63" s="0" t="str">
        <f aca="false">IF(AND(B63&lt;0.09,B63&gt;0.07675),37.74*(B63-0.07675)+0.5," ")</f>
        <v> </v>
      </c>
      <c r="D63" s="9"/>
      <c r="E63" s="9"/>
      <c r="F63" s="0" t="n">
        <v>0.6529572</v>
      </c>
      <c r="G63" s="9" t="str">
        <f aca="false">IF(AND(B63&lt;=0.0196,B63&gt;0.0063),37.31*(0.0196-B63)+0.5," ")</f>
        <v> </v>
      </c>
      <c r="H63" s="9" t="n">
        <f aca="false">SUM(C63,D63,E63,F63,G63)</f>
        <v>0.6529572</v>
      </c>
      <c r="I63" s="0" t="n">
        <v>12.8</v>
      </c>
      <c r="J63" s="9" t="str">
        <f aca="false">IF(AND(I63&lt;=78.8,I63&gt;58.1),0.02415*(I63-58.1)+0.5," ")</f>
        <v> </v>
      </c>
      <c r="K63" s="9"/>
      <c r="L63" s="9"/>
      <c r="M63" s="9" t="n">
        <v>0.4333</v>
      </c>
      <c r="N63" s="9" t="str">
        <f aca="false">IF(AND(I63&lt;=11.8,I63&gt;7.6),0.119*(11.8-I63)+0.5," ")</f>
        <v> </v>
      </c>
      <c r="O63" s="9" t="n">
        <f aca="false">SUM(J63,K63,L63,M63,N63)</f>
        <v>0.4333</v>
      </c>
      <c r="P63" s="0" t="n">
        <v>30.42</v>
      </c>
      <c r="Q63" s="9" t="str">
        <f aca="false">IF(AND(P63&lt;=107,P63&gt;82.6),0.0205*(P63-82.6)+0.5," ")</f>
        <v> </v>
      </c>
      <c r="R63" s="9"/>
      <c r="S63" s="9"/>
      <c r="T63" s="9" t="n">
        <v>0.62286</v>
      </c>
      <c r="U63" s="9" t="str">
        <f aca="false">IF(AND(P63&lt;=22.45,P63&gt;15.8),0.0752*(22.45-P63)+0.5," ")</f>
        <v> </v>
      </c>
      <c r="V63" s="9" t="n">
        <f aca="false">SUM(Q63,R63,S63,T63,U63)</f>
        <v>0.62286</v>
      </c>
      <c r="W63" s="0" t="n">
        <v>2.169</v>
      </c>
      <c r="X63" s="9"/>
      <c r="Y63" s="9"/>
      <c r="Z63" s="9" t="n">
        <v>0.419534</v>
      </c>
      <c r="AA63" s="9"/>
      <c r="AB63" s="9"/>
      <c r="AC63" s="9" t="n">
        <f aca="false">SUM(X63,Y63,Z63,AA63,AB63)</f>
        <v>0.419534</v>
      </c>
      <c r="AD63" s="0" t="n">
        <v>0.366</v>
      </c>
      <c r="AE63" s="9"/>
      <c r="AF63" s="9" t="n">
        <v>0.2364654</v>
      </c>
      <c r="AG63" s="9"/>
      <c r="AH63" s="9"/>
      <c r="AI63" s="9"/>
      <c r="AJ63" s="9" t="n">
        <v>0.2364654</v>
      </c>
      <c r="AK63" s="9"/>
    </row>
    <row r="64" customFormat="false" ht="15" hidden="false" customHeight="false" outlineLevel="0" collapsed="false">
      <c r="A64" s="0" t="n">
        <v>64</v>
      </c>
      <c r="B64" s="0" t="n">
        <v>0.1155</v>
      </c>
      <c r="C64" s="0" t="n">
        <v>0.1</v>
      </c>
      <c r="D64" s="9"/>
      <c r="E64" s="9"/>
      <c r="G64" s="9" t="str">
        <f aca="false">IF(AND(B64&lt;=0.0196,B64&gt;0.0063),37.31*(0.0196-B64)+0.5," ")</f>
        <v> </v>
      </c>
      <c r="H64" s="9" t="n">
        <f aca="false">SUM(C64,D64,E64,F64,G64)</f>
        <v>0.1</v>
      </c>
      <c r="I64" s="0" t="n">
        <v>83.67</v>
      </c>
      <c r="J64" s="9" t="n">
        <v>0.1</v>
      </c>
      <c r="K64" s="9"/>
      <c r="L64" s="9"/>
      <c r="M64" s="9"/>
      <c r="N64" s="9" t="str">
        <f aca="false">IF(AND(I64&lt;=11.8,I64&gt;7.6),0.119*(11.8-I64)+0.5," ")</f>
        <v> </v>
      </c>
      <c r="O64" s="9" t="n">
        <f aca="false">SUM(J64,K64,L64,M64,N64)</f>
        <v>0.1</v>
      </c>
      <c r="P64" s="0" t="n">
        <v>47.34</v>
      </c>
      <c r="Q64" s="9" t="str">
        <f aca="false">IF(AND(P64&lt;=107,P64&gt;82.6),0.0205*(P64-82.6)+0.5," ")</f>
        <v> </v>
      </c>
      <c r="R64" s="9"/>
      <c r="S64" s="9" t="n">
        <v>0.31755</v>
      </c>
      <c r="T64" s="9"/>
      <c r="U64" s="9" t="str">
        <f aca="false">IF(AND(P64&lt;=22.45,P64&gt;15.8),0.0752*(22.45-P64)+0.5," ")</f>
        <v> </v>
      </c>
      <c r="V64" s="9" t="n">
        <f aca="false">SUM(Q64,R64,S64,T64,U64)</f>
        <v>0.31755</v>
      </c>
      <c r="W64" s="0" t="n">
        <v>2.427</v>
      </c>
      <c r="X64" s="9"/>
      <c r="Y64" s="9"/>
      <c r="Z64" s="9" t="n">
        <v>0.30365</v>
      </c>
      <c r="AA64" s="9"/>
      <c r="AB64" s="9"/>
      <c r="AC64" s="9" t="n">
        <f aca="false">SUM(X64,Y64,Z64,AA64,AB64)</f>
        <v>0.30365</v>
      </c>
      <c r="AD64" s="0" t="n">
        <v>0.259</v>
      </c>
      <c r="AE64" s="9"/>
      <c r="AF64" s="9" t="n">
        <v>0.25746</v>
      </c>
      <c r="AG64" s="9"/>
      <c r="AH64" s="9"/>
      <c r="AI64" s="9"/>
      <c r="AJ64" s="9" t="n">
        <v>0.25746</v>
      </c>
      <c r="AK64" s="9"/>
    </row>
    <row r="65" customFormat="false" ht="15" hidden="false" customHeight="false" outlineLevel="0" collapsed="false">
      <c r="A65" s="0" t="n">
        <v>65</v>
      </c>
      <c r="B65" s="0" t="n">
        <v>0.0144</v>
      </c>
      <c r="C65" s="0" t="str">
        <f aca="false">IF(AND(B65&lt;0.09,B65&gt;0.07675),37.74*(B65-0.07675)+0.5," ")</f>
        <v> </v>
      </c>
      <c r="D65" s="9"/>
      <c r="E65" s="9"/>
      <c r="G65" s="9" t="n">
        <v>0.6246</v>
      </c>
      <c r="H65" s="9" t="n">
        <f aca="false">SUM(C65,D65,E65,F65,G65)</f>
        <v>0.6246</v>
      </c>
      <c r="I65" s="0" t="n">
        <v>13.08</v>
      </c>
      <c r="J65" s="9" t="str">
        <f aca="false">IF(AND(I65&lt;=78.8,I65&gt;58.1),0.02415*(I65-58.1)+0.5," ")</f>
        <v> </v>
      </c>
      <c r="K65" s="9"/>
      <c r="L65" s="9"/>
      <c r="M65" s="9" t="n">
        <v>0.45661</v>
      </c>
      <c r="N65" s="9" t="str">
        <f aca="false">IF(AND(I65&lt;=11.8,I65&gt;7.6),0.119*(11.8-I65)+0.5," ")</f>
        <v> </v>
      </c>
      <c r="O65" s="9" t="n">
        <f aca="false">SUM(J65,K65,L65,M65,N65)</f>
        <v>0.45661</v>
      </c>
      <c r="P65" s="0" t="n">
        <v>18.55</v>
      </c>
      <c r="Q65" s="9" t="str">
        <f aca="false">IF(AND(P65&lt;=107,P65&gt;82.6),0.0205*(P65-82.6)+0.5," ")</f>
        <v> </v>
      </c>
      <c r="R65" s="9"/>
      <c r="S65" s="9"/>
      <c r="T65" s="9"/>
      <c r="U65" s="9" t="n">
        <v>0.714</v>
      </c>
      <c r="V65" s="9" t="n">
        <f aca="false">SUM(Q65,R65,S65,T65,U65)</f>
        <v>0.714</v>
      </c>
      <c r="W65" s="0" t="n">
        <v>2.275</v>
      </c>
      <c r="X65" s="9"/>
      <c r="Y65" s="9"/>
      <c r="Z65" s="9" t="n">
        <v>0.46675</v>
      </c>
      <c r="AA65" s="9"/>
      <c r="AB65" s="9"/>
      <c r="AC65" s="9" t="n">
        <f aca="false">SUM(X65,Y65,Z65,AA65,AB65)</f>
        <v>0.46675</v>
      </c>
      <c r="AE65" s="9"/>
      <c r="AF65" s="9"/>
      <c r="AG65" s="9"/>
      <c r="AH65" s="9"/>
      <c r="AI65" s="9"/>
      <c r="AJ65" s="0"/>
      <c r="AK65" s="9"/>
    </row>
    <row r="66" customFormat="false" ht="15" hidden="false" customHeight="false" outlineLevel="0" collapsed="false">
      <c r="A66" s="0" t="n">
        <v>66</v>
      </c>
      <c r="B66" s="0" t="n">
        <v>0.0335</v>
      </c>
      <c r="C66" s="0" t="str">
        <f aca="false">IF(AND(B66&lt;0.09,B66&gt;0.07675),37.74*(B66-0.07675)+0.5," ")</f>
        <v> </v>
      </c>
      <c r="D66" s="9"/>
      <c r="E66" s="9"/>
      <c r="F66" s="0" t="n">
        <v>0.67711</v>
      </c>
      <c r="G66" s="9" t="str">
        <f aca="false">IF(AND(B66&lt;=0.0196,B66&gt;0.0063),37.31*(0.0196-B66)+0.5," ")</f>
        <v> </v>
      </c>
      <c r="H66" s="9" t="n">
        <f aca="false">SUM(C66,D66,E66,F66,G66)</f>
        <v>0.67711</v>
      </c>
      <c r="I66" s="0" t="n">
        <v>15.07</v>
      </c>
      <c r="J66" s="9" t="str">
        <f aca="false">IF(AND(I66&lt;=78.8,I66&gt;58.1),0.02415*(I66-58.1)+0.5," ")</f>
        <v> </v>
      </c>
      <c r="K66" s="9"/>
      <c r="L66" s="9"/>
      <c r="M66" s="9" t="n">
        <v>0.62237</v>
      </c>
      <c r="N66" s="9" t="str">
        <f aca="false">IF(AND(I66&lt;=11.8,I66&gt;7.6),0.119*(11.8-I66)+0.5," ")</f>
        <v> </v>
      </c>
      <c r="O66" s="9" t="n">
        <f aca="false">SUM(J66,K66,L66,M66,N66)</f>
        <v>0.62237</v>
      </c>
      <c r="P66" s="0" t="n">
        <v>48.19</v>
      </c>
      <c r="Q66" s="9" t="str">
        <f aca="false">IF(AND(P66&lt;=107,P66&gt;82.6),0.0205*(P66-82.6)+0.5," ")</f>
        <v> </v>
      </c>
      <c r="R66" s="9"/>
      <c r="S66" s="9" t="n">
        <v>0.2927</v>
      </c>
      <c r="T66" s="9"/>
      <c r="U66" s="9" t="str">
        <f aca="false">IF(AND(P66&lt;=22.45,P66&gt;15.8),0.0752*(22.45-P66)+0.5," ")</f>
        <v> </v>
      </c>
      <c r="V66" s="9" t="n">
        <f aca="false">SUM(Q66,R66,S66,T66,U66)</f>
        <v>0.2927</v>
      </c>
      <c r="W66" s="0" t="n">
        <v>3.47</v>
      </c>
      <c r="X66" s="9" t="n">
        <v>0.092945</v>
      </c>
      <c r="Y66" s="9"/>
      <c r="Z66" s="9"/>
      <c r="AA66" s="9"/>
      <c r="AB66" s="9"/>
      <c r="AC66" s="9" t="n">
        <f aca="false">SUM(X66,Y66,Z66,AA66,AB66)</f>
        <v>0.092945</v>
      </c>
      <c r="AD66" s="0" t="n">
        <v>1.14</v>
      </c>
      <c r="AE66" s="9"/>
      <c r="AF66" s="9"/>
      <c r="AG66" s="9"/>
      <c r="AH66" s="9" t="n">
        <v>0.6475</v>
      </c>
      <c r="AI66" s="9"/>
      <c r="AJ66" s="9" t="n">
        <v>0.6475</v>
      </c>
      <c r="AK66" s="9"/>
    </row>
    <row r="67" customFormat="false" ht="15" hidden="false" customHeight="false" outlineLevel="0" collapsed="false">
      <c r="A67" s="0" t="n">
        <v>67</v>
      </c>
      <c r="B67" s="0" t="n">
        <v>0.0307</v>
      </c>
      <c r="C67" s="0" t="str">
        <f aca="false">IF(AND(B67&lt;0.09,B67&gt;0.07675),37.74*(B67-0.07675)+0.5," ")</f>
        <v> </v>
      </c>
      <c r="D67" s="9"/>
      <c r="E67" s="9"/>
      <c r="F67" s="0" t="n">
        <v>0.6398987</v>
      </c>
      <c r="G67" s="9" t="str">
        <f aca="false">IF(AND(B67&lt;=0.0196,B67&gt;0.0063),37.31*(0.0196-B67)+0.5," ")</f>
        <v> </v>
      </c>
      <c r="H67" s="9" t="n">
        <f aca="false">SUM(C67,D67,E67,F67,G67)</f>
        <v>0.6398987</v>
      </c>
      <c r="I67" s="0" t="n">
        <v>19.92</v>
      </c>
      <c r="J67" s="9" t="str">
        <f aca="false">IF(AND(I67&lt;=78.8,I67&gt;58.1),0.02415*(I67-58.1)+0.5," ")</f>
        <v> </v>
      </c>
      <c r="K67" s="9"/>
      <c r="L67" s="9"/>
      <c r="M67" s="9" t="n">
        <v>0.3771656</v>
      </c>
      <c r="N67" s="9" t="str">
        <f aca="false">IF(AND(I67&lt;=11.8,I67&gt;7.6),0.119*(11.8-I67)+0.5," ")</f>
        <v> </v>
      </c>
      <c r="O67" s="9" t="n">
        <f aca="false">SUM(J67,K67,L67,M67,N67)</f>
        <v>0.3771656</v>
      </c>
      <c r="P67" s="0" t="n">
        <v>50.91</v>
      </c>
      <c r="Q67" s="9" t="str">
        <f aca="false">IF(AND(P67&lt;=107,P67&gt;82.6),0.0205*(P67-82.6)+0.5," ")</f>
        <v> </v>
      </c>
      <c r="R67" s="9" t="n">
        <v>0.17211</v>
      </c>
      <c r="S67" s="9"/>
      <c r="T67" s="9"/>
      <c r="U67" s="9" t="str">
        <f aca="false">IF(AND(P67&lt;=22.45,P67&gt;15.8),0.0752*(22.45-P67)+0.5," ")</f>
        <v> </v>
      </c>
      <c r="V67" s="9" t="n">
        <f aca="false">SUM(Q67,R67,S67,T67,U67)</f>
        <v>0.17211</v>
      </c>
      <c r="W67" s="0" t="n">
        <v>3.193</v>
      </c>
      <c r="X67" s="9" t="n">
        <v>0.0589571</v>
      </c>
      <c r="Y67" s="9"/>
      <c r="Z67" s="9"/>
      <c r="AA67" s="9"/>
      <c r="AB67" s="9"/>
      <c r="AC67" s="9" t="n">
        <f aca="false">SUM(X67,Y67,Z67,AA67,AB67)</f>
        <v>0.0589571</v>
      </c>
      <c r="AD67" s="0" t="n">
        <v>0.606</v>
      </c>
      <c r="AE67" s="9"/>
      <c r="AF67" s="9"/>
      <c r="AG67" s="9" t="n">
        <v>0.4588</v>
      </c>
      <c r="AH67" s="9"/>
      <c r="AI67" s="9"/>
      <c r="AJ67" s="9" t="n">
        <v>0.4588</v>
      </c>
      <c r="AK67" s="9"/>
    </row>
    <row r="68" customFormat="false" ht="15" hidden="false" customHeight="false" outlineLevel="0" collapsed="false">
      <c r="A68" s="0" t="n">
        <v>68</v>
      </c>
      <c r="B68" s="0" t="n">
        <v>0.0339</v>
      </c>
      <c r="C68" s="0" t="str">
        <f aca="false">IF(AND(B68&lt;0.09,B68&gt;0.07675),37.74*(B68-0.07675)+0.5," ")</f>
        <v> </v>
      </c>
      <c r="D68" s="9"/>
      <c r="E68" s="9"/>
      <c r="F68" s="0" t="n">
        <v>0.65891</v>
      </c>
      <c r="G68" s="9" t="str">
        <f aca="false">IF(AND(B68&lt;=0.0196,B68&gt;0.0063),37.31*(0.0196-B68)+0.5," ")</f>
        <v> </v>
      </c>
      <c r="H68" s="9" t="n">
        <f aca="false">SUM(C68,D68,E68,F68,G68)</f>
        <v>0.65891</v>
      </c>
      <c r="I68" s="0" t="n">
        <v>20.9</v>
      </c>
      <c r="J68" s="9" t="str">
        <f aca="false">IF(AND(I68&lt;=78.8,I68&gt;58.1),0.02415*(I68-58.1)+0.5," ")</f>
        <v> </v>
      </c>
      <c r="K68" s="9"/>
      <c r="L68" s="9" t="n">
        <v>0.2882</v>
      </c>
      <c r="M68" s="9"/>
      <c r="N68" s="9" t="str">
        <f aca="false">IF(AND(I68&lt;=11.8,I68&gt;7.6),0.119*(11.8-I68)+0.5," ")</f>
        <v> </v>
      </c>
      <c r="O68" s="9" t="n">
        <f aca="false">SUM(J68,K68,L68,M68,N68)</f>
        <v>0.2882</v>
      </c>
      <c r="P68" s="0" t="n">
        <v>45.6</v>
      </c>
      <c r="Q68" s="9" t="str">
        <f aca="false">IF(AND(P68&lt;=107,P68&gt;82.6),0.0205*(P68-82.6)+0.5," ")</f>
        <v> </v>
      </c>
      <c r="R68" s="9"/>
      <c r="S68" s="9" t="n">
        <v>0.36845</v>
      </c>
      <c r="T68" s="9"/>
      <c r="U68" s="9" t="str">
        <f aca="false">IF(AND(P68&lt;=22.45,P68&gt;15.8),0.0752*(22.45-P68)+0.5," ")</f>
        <v> </v>
      </c>
      <c r="V68" s="9" t="n">
        <f aca="false">SUM(Q68,R68,S68,T68,U68)</f>
        <v>0.36845</v>
      </c>
      <c r="W68" s="0" t="n">
        <v>3.363</v>
      </c>
      <c r="X68" s="9" t="n">
        <v>0.0798161</v>
      </c>
      <c r="Y68" s="9"/>
      <c r="Z68" s="9"/>
      <c r="AA68" s="9"/>
      <c r="AB68" s="9"/>
      <c r="AC68" s="9" t="n">
        <f aca="false">SUM(X68,Y68,Z68,AA68,AB68)</f>
        <v>0.0798161</v>
      </c>
      <c r="AD68" s="0" t="n">
        <v>0.606</v>
      </c>
      <c r="AE68" s="9"/>
      <c r="AF68" s="9"/>
      <c r="AG68" s="9" t="n">
        <v>0.4588</v>
      </c>
      <c r="AH68" s="9"/>
      <c r="AI68" s="9"/>
      <c r="AJ68" s="9" t="n">
        <v>0.4588</v>
      </c>
      <c r="AK68" s="9"/>
    </row>
    <row r="69" customFormat="false" ht="15" hidden="false" customHeight="false" outlineLevel="0" collapsed="false">
      <c r="A69" s="0" t="n">
        <v>69</v>
      </c>
      <c r="B69" s="0" t="n">
        <v>0.0425</v>
      </c>
      <c r="C69" s="0" t="str">
        <f aca="false">IF(AND(B69&lt;0.09,B69&gt;0.07675),37.74*(B69-0.07675)+0.5," ")</f>
        <v> </v>
      </c>
      <c r="D69" s="9"/>
      <c r="E69" s="9" t="n">
        <v>0.310458</v>
      </c>
      <c r="G69" s="9" t="str">
        <f aca="false">IF(AND(B69&lt;=0.0196,B69&gt;0.0063),37.31*(0.0196-B69)+0.5," ")</f>
        <v> </v>
      </c>
      <c r="H69" s="9" t="n">
        <f aca="false">SUM(C69,D69,E69,F69,G69)</f>
        <v>0.310458</v>
      </c>
      <c r="I69" s="0" t="n">
        <v>28.84</v>
      </c>
      <c r="J69" s="9" t="str">
        <f aca="false">IF(AND(I69&lt;=78.8,I69&gt;58.1),0.02415*(I69-58.1)+0.5," ")</f>
        <v> </v>
      </c>
      <c r="K69" s="9"/>
      <c r="L69" s="9" t="n">
        <v>0.3317625</v>
      </c>
      <c r="M69" s="9"/>
      <c r="N69" s="9" t="str">
        <f aca="false">IF(AND(I69&lt;=11.8,I69&gt;7.6),0.119*(11.8-I69)+0.5," ")</f>
        <v> </v>
      </c>
      <c r="O69" s="9" t="n">
        <f aca="false">SUM(J69,K69,L69,M69,N69)</f>
        <v>0.3317625</v>
      </c>
      <c r="P69" s="0" t="n">
        <v>49.66</v>
      </c>
      <c r="Q69" s="9" t="str">
        <f aca="false">IF(AND(P69&lt;=107,P69&gt;82.6),0.0205*(P69-82.6)+0.5," ")</f>
        <v> </v>
      </c>
      <c r="R69" s="9" t="n">
        <v>0.15018</v>
      </c>
      <c r="S69" s="9"/>
      <c r="T69" s="9"/>
      <c r="U69" s="9" t="str">
        <f aca="false">IF(AND(P69&lt;=22.45,P69&gt;15.8),0.0752*(22.45-P69)+0.5," ")</f>
        <v> </v>
      </c>
      <c r="V69" s="9" t="n">
        <f aca="false">SUM(Q69,R69,S69,T69,U69)</f>
        <v>0.15018</v>
      </c>
      <c r="W69" s="0" t="n">
        <v>3.315</v>
      </c>
      <c r="X69" s="9" t="n">
        <v>0.0739265</v>
      </c>
      <c r="Y69" s="9"/>
      <c r="Z69" s="9"/>
      <c r="AA69" s="9"/>
      <c r="AB69" s="9"/>
      <c r="AC69" s="9" t="n">
        <f aca="false">SUM(X69,Y69,Z69,AA69,AB69)</f>
        <v>0.0739265</v>
      </c>
      <c r="AD69" s="0" t="n">
        <v>2.19</v>
      </c>
      <c r="AE69" s="9"/>
      <c r="AF69" s="9"/>
      <c r="AG69" s="9"/>
      <c r="AH69" s="9"/>
      <c r="AI69" s="9" t="n">
        <v>0.5821101</v>
      </c>
      <c r="AJ69" s="9" t="n">
        <v>0.5821101</v>
      </c>
      <c r="AK69" s="9"/>
    </row>
    <row r="70" customFormat="false" ht="15" hidden="false" customHeight="false" outlineLevel="0" collapsed="false">
      <c r="A70" s="0" t="n">
        <v>70</v>
      </c>
      <c r="B70" s="0" t="n">
        <v>0.0571</v>
      </c>
      <c r="C70" s="0" t="str">
        <f aca="false">IF(AND(B70&lt;0.09,B70&gt;0.07675),37.74*(B70-0.07675)+0.5," ")</f>
        <v> </v>
      </c>
      <c r="D70" s="9" t="n">
        <v>0.17367</v>
      </c>
      <c r="E70" s="9"/>
      <c r="G70" s="9" t="str">
        <f aca="false">IF(AND(B70&lt;=0.0196,B70&gt;0.0063),37.31*(0.0196-B70)+0.5," ")</f>
        <v> </v>
      </c>
      <c r="H70" s="9" t="n">
        <f aca="false">SUM(C70,D70,E70,F70,G70)</f>
        <v>0.17367</v>
      </c>
      <c r="I70" s="0" t="n">
        <v>27.92</v>
      </c>
      <c r="J70" s="9" t="str">
        <f aca="false">IF(AND(I70&lt;=78.8,I70&gt;58.1),0.02415*(I70-58.1)+0.5," ")</f>
        <v> </v>
      </c>
      <c r="K70" s="9"/>
      <c r="L70" s="9" t="n">
        <v>0.3674125</v>
      </c>
      <c r="M70" s="9"/>
      <c r="N70" s="9" t="str">
        <f aca="false">IF(AND(I70&lt;=11.8,I70&gt;7.6),0.119*(11.8-I70)+0.5," ")</f>
        <v> </v>
      </c>
      <c r="O70" s="9" t="n">
        <f aca="false">SUM(J70,K70,L70,M70,N70)</f>
        <v>0.3674125</v>
      </c>
      <c r="P70" s="0" t="n">
        <v>40.94</v>
      </c>
      <c r="Q70" s="9" t="str">
        <f aca="false">IF(AND(P70&lt;=107,P70&gt;82.6),0.0205*(P70-82.6)+0.5," ")</f>
        <v> </v>
      </c>
      <c r="R70" s="9"/>
      <c r="S70" s="9" t="n">
        <v>0.493236</v>
      </c>
      <c r="T70" s="9"/>
      <c r="U70" s="9" t="str">
        <f aca="false">IF(AND(P70&lt;=22.45,P70&gt;15.8),0.0752*(22.45-P70)+0.5," ")</f>
        <v> </v>
      </c>
      <c r="V70" s="9" t="n">
        <f aca="false">SUM(Q70,R70,S70,T70,U70)</f>
        <v>0.493236</v>
      </c>
      <c r="W70" s="0" t="n">
        <v>3.127</v>
      </c>
      <c r="X70" s="9" t="n">
        <v>0.0508589</v>
      </c>
      <c r="Y70" s="9"/>
      <c r="Z70" s="9"/>
      <c r="AA70" s="9"/>
      <c r="AB70" s="9"/>
      <c r="AC70" s="9" t="n">
        <f aca="false">SUM(X70,Y70,Z70,AA70,AB70)</f>
        <v>0.0508589</v>
      </c>
      <c r="AD70" s="0" t="n">
        <v>0.863</v>
      </c>
      <c r="AE70" s="9"/>
      <c r="AF70" s="9"/>
      <c r="AG70" s="9" t="n">
        <v>0.290673</v>
      </c>
      <c r="AH70" s="9"/>
      <c r="AI70" s="9"/>
      <c r="AJ70" s="9" t="n">
        <v>0.290673</v>
      </c>
      <c r="AK70" s="9"/>
    </row>
    <row r="71" customFormat="false" ht="15" hidden="false" customHeight="false" outlineLevel="0" collapsed="false">
      <c r="A71" s="0" t="n">
        <v>71</v>
      </c>
      <c r="B71" s="0" t="n">
        <v>0.0274</v>
      </c>
      <c r="C71" s="0" t="str">
        <f aca="false">IF(AND(B71&lt;0.09,B71&gt;0.07675),37.74*(B71-0.07675)+0.5," ")</f>
        <v> </v>
      </c>
      <c r="D71" s="9"/>
      <c r="E71" s="9"/>
      <c r="F71" s="0" t="n">
        <v>0.5537126</v>
      </c>
      <c r="G71" s="9" t="str">
        <f aca="false">IF(AND(B71&lt;=0.0196,B71&gt;0.0063),37.31*(0.0196-B71)+0.5," ")</f>
        <v> </v>
      </c>
      <c r="H71" s="9" t="n">
        <f aca="false">SUM(C71,D71,E71,F71,G71)</f>
        <v>0.5537126</v>
      </c>
      <c r="I71" s="0" t="n">
        <v>16.37</v>
      </c>
      <c r="J71" s="9" t="str">
        <f aca="false">IF(AND(I71&lt;=78.8,I71&gt;58.1),0.02415*(I71-58.1)+0.5," ")</f>
        <v> </v>
      </c>
      <c r="K71" s="9"/>
      <c r="L71" s="9"/>
      <c r="M71" s="9" t="n">
        <v>0.6694016</v>
      </c>
      <c r="N71" s="9" t="str">
        <f aca="false">IF(AND(I71&lt;=11.8,I71&gt;7.6),0.119*(11.8-I71)+0.5," ")</f>
        <v> </v>
      </c>
      <c r="O71" s="9" t="n">
        <f aca="false">SUM(J71,K71,L71,M71,N71)</f>
        <v>0.6694016</v>
      </c>
      <c r="P71" s="0" t="n">
        <v>48.24</v>
      </c>
      <c r="Q71" s="9" t="str">
        <f aca="false">IF(AND(P71&lt;=107,P71&gt;82.6),0.0205*(P71-82.6)+0.5," ")</f>
        <v> </v>
      </c>
      <c r="R71" s="9"/>
      <c r="S71" s="9" t="n">
        <v>0.29125</v>
      </c>
      <c r="T71" s="9"/>
      <c r="U71" s="9" t="str">
        <f aca="false">IF(AND(P71&lt;=22.45,P71&gt;15.8),0.0752*(22.45-P71)+0.5," ")</f>
        <v> </v>
      </c>
      <c r="V71" s="9" t="n">
        <f aca="false">SUM(Q71,R71,S71,T71,U71)</f>
        <v>0.29125</v>
      </c>
      <c r="W71" s="0" t="n">
        <v>2.625</v>
      </c>
      <c r="X71" s="9"/>
      <c r="Y71" s="9" t="n">
        <v>0.24528</v>
      </c>
      <c r="Z71" s="9"/>
      <c r="AA71" s="9"/>
      <c r="AB71" s="9"/>
      <c r="AC71" s="9" t="n">
        <f aca="false">SUM(X71,Y71,Z71,AA71,AB71)</f>
        <v>0.24528</v>
      </c>
      <c r="AD71" s="0" t="n">
        <v>0.671</v>
      </c>
      <c r="AE71" s="9"/>
      <c r="AF71" s="9"/>
      <c r="AG71" s="9" t="n">
        <v>0.466161</v>
      </c>
      <c r="AH71" s="9"/>
      <c r="AI71" s="9"/>
      <c r="AJ71" s="9" t="n">
        <v>0.466161</v>
      </c>
      <c r="AK71" s="9"/>
    </row>
    <row r="72" customFormat="false" ht="15" hidden="false" customHeight="false" outlineLevel="0" collapsed="false">
      <c r="A72" s="0" t="n">
        <v>72</v>
      </c>
      <c r="B72" s="0" t="n">
        <v>0.0215</v>
      </c>
      <c r="C72" s="0" t="str">
        <f aca="false">IF(AND(B72&lt;0.09,B72&gt;0.07675),37.74*(B72-0.07675)+0.5," ")</f>
        <v> </v>
      </c>
      <c r="D72" s="9"/>
      <c r="E72" s="9"/>
      <c r="F72" s="0" t="n">
        <v>0.3996223</v>
      </c>
      <c r="G72" s="9" t="str">
        <f aca="false">IF(AND(B72&lt;=0.0196,B72&gt;0.0063),37.31*(0.0196-B72)+0.5," ")</f>
        <v> </v>
      </c>
      <c r="H72" s="9" t="n">
        <f aca="false">SUM(C72,D72,E72,F72,G72)</f>
        <v>0.3996223</v>
      </c>
      <c r="I72" s="0" t="n">
        <v>7.12</v>
      </c>
      <c r="J72" s="9" t="str">
        <f aca="false">IF(AND(I72&lt;=78.8,I72&gt;58.1),0.02415*(I72-58.1)+0.5," ")</f>
        <v> </v>
      </c>
      <c r="K72" s="9"/>
      <c r="L72" s="9"/>
      <c r="M72" s="9"/>
      <c r="N72" s="9" t="n">
        <v>0.9</v>
      </c>
      <c r="O72" s="9" t="n">
        <f aca="false">SUM(J72,K72,L72,M72,N72)</f>
        <v>0.9</v>
      </c>
      <c r="P72" s="0" t="n">
        <v>19.64</v>
      </c>
      <c r="Q72" s="9" t="str">
        <f aca="false">IF(AND(P72&lt;=107,P72&gt;82.6),0.0205*(P72-82.6)+0.5," ")</f>
        <v> </v>
      </c>
      <c r="R72" s="9"/>
      <c r="S72" s="9"/>
      <c r="T72" s="9"/>
      <c r="U72" s="9" t="n">
        <v>0.64</v>
      </c>
      <c r="V72" s="9" t="n">
        <f aca="false">SUM(Q72,R72,S72,T72,U72)</f>
        <v>0.64</v>
      </c>
      <c r="W72" s="0" t="n">
        <v>2.03</v>
      </c>
      <c r="X72" s="9"/>
      <c r="Y72" s="9"/>
      <c r="Z72" s="9" t="n">
        <v>0.270387</v>
      </c>
      <c r="AA72" s="9"/>
      <c r="AB72" s="9"/>
      <c r="AC72" s="9" t="n">
        <f aca="false">SUM(X72,Y72,Z72,AA72,AB72)</f>
        <v>0.270387</v>
      </c>
      <c r="AD72" s="0" t="n">
        <v>0.656</v>
      </c>
      <c r="AE72" s="9"/>
      <c r="AF72" s="9"/>
      <c r="AG72" s="9" t="n">
        <v>0.479871</v>
      </c>
      <c r="AH72" s="9"/>
      <c r="AI72" s="9"/>
      <c r="AJ72" s="9" t="n">
        <v>0.479871</v>
      </c>
      <c r="AK72" s="9"/>
    </row>
    <row r="73" customFormat="false" ht="15" hidden="false" customHeight="false" outlineLevel="0" collapsed="false">
      <c r="A73" s="0" t="n">
        <v>73</v>
      </c>
      <c r="B73" s="0" t="n">
        <v>0.0276</v>
      </c>
      <c r="C73" s="0" t="str">
        <f aca="false">IF(AND(B73&lt;0.09,B73&gt;0.07675),37.74*(B73-0.07675)+0.5," ")</f>
        <v> </v>
      </c>
      <c r="D73" s="9"/>
      <c r="E73" s="9"/>
      <c r="F73" s="0" t="n">
        <v>0.558936</v>
      </c>
      <c r="G73" s="9" t="str">
        <f aca="false">IF(AND(B73&lt;=0.0196,B73&gt;0.0063),37.31*(0.0196-B73)+0.5," ")</f>
        <v> </v>
      </c>
      <c r="H73" s="9" t="n">
        <f aca="false">SUM(C73,D73,E73,F73,G73)</f>
        <v>0.558936</v>
      </c>
      <c r="I73" s="0" t="n">
        <v>14.31</v>
      </c>
      <c r="J73" s="9" t="str">
        <f aca="false">IF(AND(I73&lt;=78.8,I73&gt;58.1),0.02415*(I73-58.1)+0.5," ")</f>
        <v> </v>
      </c>
      <c r="K73" s="9"/>
      <c r="L73" s="9"/>
      <c r="M73" s="9" t="n">
        <v>0.55909</v>
      </c>
      <c r="N73" s="9" t="str">
        <f aca="false">IF(AND(I73&lt;=11.8,I73&gt;7.6),0.119*(11.8-I73)+0.5," ")</f>
        <v> </v>
      </c>
      <c r="O73" s="9" t="n">
        <f aca="false">SUM(J73,K73,L73,M73,N73)</f>
        <v>0.55909</v>
      </c>
      <c r="P73" s="0" t="n">
        <v>33.66</v>
      </c>
      <c r="Q73" s="9" t="str">
        <f aca="false">IF(AND(P73&lt;=107,P73&gt;82.6),0.0205*(P73-82.6)+0.5," ")</f>
        <v> </v>
      </c>
      <c r="R73" s="9"/>
      <c r="S73" s="9"/>
      <c r="T73" s="9" t="n">
        <v>0.434</v>
      </c>
      <c r="U73" s="9" t="str">
        <f aca="false">IF(AND(P73&lt;=22.45,P73&gt;15.8),0.0752*(22.45-P73)+0.5," ")</f>
        <v> </v>
      </c>
      <c r="V73" s="9" t="n">
        <f aca="false">SUM(Q73,R73,S73,T73,U73)</f>
        <v>0.434</v>
      </c>
      <c r="W73" s="0" t="n">
        <v>1.995</v>
      </c>
      <c r="X73" s="9"/>
      <c r="Y73" s="9"/>
      <c r="Z73" s="9"/>
      <c r="AA73" s="9" t="n">
        <v>0.3740352</v>
      </c>
      <c r="AB73" s="9"/>
      <c r="AC73" s="9" t="n">
        <f aca="false">SUM(X73,Y73,Z73,AA73,AB73)</f>
        <v>0.3740352</v>
      </c>
      <c r="AD73" s="0" t="n">
        <v>1.281</v>
      </c>
      <c r="AE73" s="9"/>
      <c r="AF73" s="9"/>
      <c r="AG73" s="9"/>
      <c r="AH73" s="9" t="n">
        <v>0.655116</v>
      </c>
      <c r="AI73" s="9"/>
      <c r="AJ73" s="9" t="n">
        <v>0.655116</v>
      </c>
      <c r="AK73" s="9"/>
    </row>
    <row r="74" customFormat="false" ht="15" hidden="false" customHeight="false" outlineLevel="0" collapsed="false">
      <c r="A74" s="0" t="n">
        <v>74</v>
      </c>
      <c r="B74" s="0" t="n">
        <v>0.0236</v>
      </c>
      <c r="C74" s="0" t="str">
        <f aca="false">IF(AND(B74&lt;0.09,B74&gt;0.07675),37.74*(B74-0.07675)+0.5," ")</f>
        <v> </v>
      </c>
      <c r="D74" s="9"/>
      <c r="E74" s="9"/>
      <c r="F74" s="0" t="n">
        <v>0.454468</v>
      </c>
      <c r="G74" s="9" t="str">
        <f aca="false">IF(AND(B74&lt;=0.0196,B74&gt;0.0063),37.31*(0.0196-B74)+0.5," ")</f>
        <v> </v>
      </c>
      <c r="H74" s="9" t="n">
        <f aca="false">SUM(C74,D74,E74,F74,G74)</f>
        <v>0.454468</v>
      </c>
      <c r="I74" s="0" t="n">
        <v>14.23</v>
      </c>
      <c r="J74" s="9" t="str">
        <f aca="false">IF(AND(I74&lt;=78.8,I74&gt;58.1),0.02415*(I74-58.1)+0.5," ")</f>
        <v> </v>
      </c>
      <c r="K74" s="9"/>
      <c r="L74" s="9"/>
      <c r="M74" s="9" t="n">
        <v>0.55244</v>
      </c>
      <c r="N74" s="9" t="str">
        <f aca="false">IF(AND(I74&lt;=11.8,I74&gt;7.6),0.119*(11.8-I74)+0.5," ")</f>
        <v> </v>
      </c>
      <c r="O74" s="9" t="n">
        <f aca="false">SUM(J74,K74,L74,M74,N74)</f>
        <v>0.55244</v>
      </c>
      <c r="P74" s="0" t="n">
        <v>40.71</v>
      </c>
      <c r="Q74" s="9" t="str">
        <f aca="false">IF(AND(P74&lt;=107,P74&gt;82.6),0.0205*(P74-82.6)+0.5," ")</f>
        <v> </v>
      </c>
      <c r="R74" s="9"/>
      <c r="S74" s="9" t="n">
        <v>0.4836565</v>
      </c>
      <c r="T74" s="9"/>
      <c r="U74" s="9" t="str">
        <f aca="false">IF(AND(P74&lt;=22.45,P74&gt;15.8),0.0752*(22.45-P74)+0.5," ")</f>
        <v> </v>
      </c>
      <c r="V74" s="9" t="n">
        <f aca="false">SUM(Q74,R74,S74,T74,U74)</f>
        <v>0.4836565</v>
      </c>
      <c r="W74" s="0" t="n">
        <v>2.353</v>
      </c>
      <c r="X74" s="9"/>
      <c r="Y74" s="9"/>
      <c r="Z74" s="9" t="n">
        <v>0.38305</v>
      </c>
      <c r="AA74" s="9"/>
      <c r="AB74" s="9"/>
      <c r="AC74" s="9" t="n">
        <f aca="false">SUM(X74,Y74,Z74,AA74,AB74)</f>
        <v>0.38305</v>
      </c>
      <c r="AD74" s="0" t="n">
        <v>2.136</v>
      </c>
      <c r="AE74" s="9"/>
      <c r="AF74" s="9"/>
      <c r="AG74" s="9"/>
      <c r="AH74" s="9"/>
      <c r="AI74" s="9" t="n">
        <v>0.5509575</v>
      </c>
      <c r="AJ74" s="9" t="n">
        <v>0.5509575</v>
      </c>
      <c r="AK74" s="9"/>
    </row>
    <row r="75" customFormat="false" ht="15" hidden="false" customHeight="false" outlineLevel="0" collapsed="false">
      <c r="A75" s="0" t="n">
        <v>75</v>
      </c>
      <c r="B75" s="0" t="n">
        <v>0.0581</v>
      </c>
      <c r="C75" s="0" t="str">
        <f aca="false">IF(AND(B75&lt;0.09,B75&gt;0.07675),37.74*(B75-0.07675)+0.5," ")</f>
        <v> </v>
      </c>
      <c r="D75" s="9" t="n">
        <v>0.19341</v>
      </c>
      <c r="E75" s="9"/>
      <c r="G75" s="9" t="str">
        <f aca="false">IF(AND(B75&lt;=0.0196,B75&gt;0.0063),37.31*(0.0196-B75)+0.5," ")</f>
        <v> </v>
      </c>
      <c r="H75" s="9" t="n">
        <f aca="false">SUM(C75,D75,E75,F75,G75)</f>
        <v>0.19341</v>
      </c>
      <c r="I75" s="0" t="n">
        <v>31.19</v>
      </c>
      <c r="J75" s="9" t="str">
        <f aca="false">IF(AND(I75&lt;=78.8,I75&gt;58.1),0.02415*(I75-58.1)+0.5," ")</f>
        <v> </v>
      </c>
      <c r="K75" s="9" t="n">
        <v>0.15558</v>
      </c>
      <c r="L75" s="9"/>
      <c r="M75" s="9"/>
      <c r="N75" s="9" t="str">
        <f aca="false">IF(AND(I75&lt;=11.8,I75&gt;7.6),0.119*(11.8-I75)+0.5," ")</f>
        <v> </v>
      </c>
      <c r="O75" s="9" t="n">
        <f aca="false">SUM(J75,K75,L75,M75,N75)</f>
        <v>0.15558</v>
      </c>
      <c r="P75" s="0" t="n">
        <v>90.86</v>
      </c>
      <c r="Q75" s="9" t="n">
        <v>0.669</v>
      </c>
      <c r="R75" s="9"/>
      <c r="S75" s="9"/>
      <c r="T75" s="9"/>
      <c r="U75" s="9" t="str">
        <f aca="false">IF(AND(P75&lt;=22.45,P75&gt;15.8),0.0752*(22.45-P75)+0.5," ")</f>
        <v> </v>
      </c>
      <c r="V75" s="9" t="n">
        <f aca="false">SUM(Q75,R75,S75,T75,U75)</f>
        <v>0.669</v>
      </c>
      <c r="W75" s="0" t="n">
        <v>3.065</v>
      </c>
      <c r="X75" s="9"/>
      <c r="Y75" s="9" t="n">
        <v>0.1702455</v>
      </c>
      <c r="Z75" s="9"/>
      <c r="AA75" s="9"/>
      <c r="AB75" s="9"/>
      <c r="AC75" s="9" t="n">
        <f aca="false">SUM(X75,Y75,Z75,AA75,AB75)</f>
        <v>0.1702455</v>
      </c>
      <c r="AD75" s="0" t="n">
        <v>0.733</v>
      </c>
      <c r="AE75" s="9"/>
      <c r="AF75" s="9"/>
      <c r="AG75" s="9" t="n">
        <v>0.409493</v>
      </c>
      <c r="AH75" s="9"/>
      <c r="AI75" s="9"/>
      <c r="AJ75" s="9" t="n">
        <v>0.409493</v>
      </c>
      <c r="AK75" s="9"/>
    </row>
    <row r="76" customFormat="false" ht="15" hidden="false" customHeight="false" outlineLevel="0" collapsed="false">
      <c r="A76" s="0" t="n">
        <v>76</v>
      </c>
      <c r="B76" s="0" t="n">
        <v>0.0233</v>
      </c>
      <c r="C76" s="0" t="str">
        <f aca="false">IF(AND(B76&lt;0.09,B76&gt;0.07675),37.74*(B76-0.07675)+0.5," ")</f>
        <v> </v>
      </c>
      <c r="D76" s="9"/>
      <c r="E76" s="9"/>
      <c r="F76" s="0" t="n">
        <v>0.4466329</v>
      </c>
      <c r="G76" s="9" t="str">
        <f aca="false">IF(AND(B76&lt;=0.0196,B76&gt;0.0063),37.31*(0.0196-B76)+0.5," ")</f>
        <v> </v>
      </c>
      <c r="H76" s="9" t="n">
        <f aca="false">SUM(C76,D76,E76,F76,G76)</f>
        <v>0.4466329</v>
      </c>
      <c r="I76" s="0" t="n">
        <v>10.44</v>
      </c>
      <c r="J76" s="9" t="str">
        <f aca="false">IF(AND(I76&lt;=78.8,I76&gt;58.1),0.02415*(I76-58.1)+0.5," ")</f>
        <v> </v>
      </c>
      <c r="K76" s="9"/>
      <c r="L76" s="9"/>
      <c r="M76" s="9"/>
      <c r="N76" s="9" t="n">
        <v>0.5956</v>
      </c>
      <c r="O76" s="9" t="n">
        <f aca="false">SUM(J76,K76,L76,M76,N76)</f>
        <v>0.5956</v>
      </c>
      <c r="P76" s="0" t="n">
        <v>26.27</v>
      </c>
      <c r="Q76" s="9" t="str">
        <f aca="false">IF(AND(P76&lt;=107,P76&gt;82.6),0.0205*(P76-82.6)+0.5," ")</f>
        <v> </v>
      </c>
      <c r="R76" s="9"/>
      <c r="S76" s="9"/>
      <c r="T76" s="9" t="n">
        <v>0.5510848</v>
      </c>
      <c r="U76" s="9" t="str">
        <f aca="false">IF(AND(P76&lt;=22.45,P76&gt;15.8),0.0752*(22.45-P76)+0.5," ")</f>
        <v> </v>
      </c>
      <c r="V76" s="9" t="n">
        <f aca="false">SUM(Q76,R76,S76,T76,U76)</f>
        <v>0.5510848</v>
      </c>
      <c r="W76" s="0" t="n">
        <v>2.386</v>
      </c>
      <c r="X76" s="9"/>
      <c r="Y76" s="9"/>
      <c r="Z76" s="9" t="n">
        <v>0.34765</v>
      </c>
      <c r="AA76" s="9"/>
      <c r="AB76" s="9"/>
      <c r="AC76" s="9" t="n">
        <f aca="false">SUM(X76,Y76,Z76,AA76,AB76)</f>
        <v>0.34765</v>
      </c>
      <c r="AE76" s="9"/>
      <c r="AF76" s="9"/>
      <c r="AG76" s="9"/>
      <c r="AH76" s="9"/>
      <c r="AI76" s="9"/>
      <c r="AJ76" s="0"/>
      <c r="AK76" s="9"/>
    </row>
    <row r="77" customFormat="false" ht="15" hidden="false" customHeight="false" outlineLevel="0" collapsed="false">
      <c r="A77" s="0" t="n">
        <v>77</v>
      </c>
      <c r="B77" s="0" t="n">
        <v>0.0149</v>
      </c>
      <c r="C77" s="0" t="str">
        <f aca="false">IF(AND(B77&lt;0.09,B77&gt;0.07675),37.74*(B77-0.07675)+0.5," ")</f>
        <v> </v>
      </c>
      <c r="D77" s="9"/>
      <c r="E77" s="9"/>
      <c r="G77" s="9" t="n">
        <v>0.6079</v>
      </c>
      <c r="H77" s="9" t="n">
        <f aca="false">SUM(C77,D77,E77,F77,G77)</f>
        <v>0.6079</v>
      </c>
      <c r="I77" s="0" t="n">
        <v>7.13</v>
      </c>
      <c r="J77" s="9" t="str">
        <f aca="false">IF(AND(I77&lt;=78.8,I77&gt;58.1),0.02415*(I77-58.1)+0.5," ")</f>
        <v> </v>
      </c>
      <c r="K77" s="9"/>
      <c r="L77" s="9"/>
      <c r="M77" s="9"/>
      <c r="N77" s="9" t="n">
        <v>0.9</v>
      </c>
      <c r="O77" s="9" t="n">
        <f aca="false">SUM(J77,K77,L77,M77,N77)</f>
        <v>0.9</v>
      </c>
      <c r="P77" s="0" t="n">
        <v>15.67</v>
      </c>
      <c r="Q77" s="9" t="str">
        <f aca="false">IF(AND(P77&lt;=107,P77&gt;82.6),0.0205*(P77-82.6)+0.5," ")</f>
        <v> </v>
      </c>
      <c r="R77" s="9"/>
      <c r="S77" s="9"/>
      <c r="T77" s="9"/>
      <c r="U77" s="9" t="n">
        <v>0.9</v>
      </c>
      <c r="V77" s="9" t="n">
        <f aca="false">SUM(Q77,R77,S77,T77,U77)</f>
        <v>0.9</v>
      </c>
      <c r="W77" s="0" t="n">
        <v>2.583</v>
      </c>
      <c r="X77" s="9"/>
      <c r="Y77" s="9" t="n">
        <v>0.21825</v>
      </c>
      <c r="Z77" s="9"/>
      <c r="AA77" s="9"/>
      <c r="AB77" s="9"/>
      <c r="AC77" s="9" t="n">
        <f aca="false">SUM(X77,Y77,Z77,AA77,AB77)</f>
        <v>0.21825</v>
      </c>
      <c r="AE77" s="9"/>
      <c r="AF77" s="9"/>
      <c r="AG77" s="9"/>
      <c r="AH77" s="9"/>
      <c r="AI77" s="9"/>
      <c r="AJ77" s="0"/>
      <c r="AK77" s="9"/>
    </row>
    <row r="78" customFormat="false" ht="15" hidden="false" customHeight="false" outlineLevel="0" collapsed="false">
      <c r="A78" s="0" t="n">
        <v>78</v>
      </c>
      <c r="B78" s="0" t="n">
        <v>0.0242</v>
      </c>
      <c r="C78" s="0" t="str">
        <f aca="false">IF(AND(B78&lt;0.09,B78&gt;0.07675),37.74*(B78-0.07675)+0.5," ")</f>
        <v> </v>
      </c>
      <c r="D78" s="9"/>
      <c r="E78" s="9"/>
      <c r="F78" s="0" t="n">
        <v>0.4701382</v>
      </c>
      <c r="G78" s="9" t="str">
        <f aca="false">IF(AND(B78&lt;=0.0196,B78&gt;0.0063),37.31*(0.0196-B78)+0.5," ")</f>
        <v> </v>
      </c>
      <c r="H78" s="9" t="n">
        <f aca="false">SUM(C78,D78,E78,F78,G78)</f>
        <v>0.4701382</v>
      </c>
      <c r="I78" s="0" t="n">
        <v>2.8</v>
      </c>
      <c r="J78" s="9" t="str">
        <f aca="false">IF(AND(I78&lt;=78.8,I78&gt;58.1),0.02415*(I78-58.1)+0.5," ")</f>
        <v> </v>
      </c>
      <c r="K78" s="9"/>
      <c r="L78" s="9"/>
      <c r="M78" s="9"/>
      <c r="N78" s="9" t="n">
        <v>0.9</v>
      </c>
      <c r="O78" s="9" t="n">
        <f aca="false">SUM(J78,K78,L78,M78,N78)</f>
        <v>0.9</v>
      </c>
      <c r="P78" s="0" t="n">
        <v>23.32</v>
      </c>
      <c r="Q78" s="9" t="str">
        <f aca="false">IF(AND(P78&lt;=107,P78&gt;82.6),0.0205*(P78-82.6)+0.5," ")</f>
        <v> </v>
      </c>
      <c r="R78" s="9"/>
      <c r="S78" s="9"/>
      <c r="T78" s="9" t="n">
        <v>0.3957968</v>
      </c>
      <c r="U78" s="9" t="str">
        <f aca="false">IF(AND(P78&lt;=22.45,P78&gt;15.8),0.0752*(22.45-P78)+0.5," ")</f>
        <v> </v>
      </c>
      <c r="V78" s="9" t="n">
        <f aca="false">SUM(Q78,R78,S78,T78,U78)</f>
        <v>0.3957968</v>
      </c>
      <c r="W78" s="0" t="n">
        <v>2.869</v>
      </c>
      <c r="X78" s="9"/>
      <c r="Y78" s="9" t="n">
        <v>0.2423931</v>
      </c>
      <c r="Z78" s="9"/>
      <c r="AA78" s="9"/>
      <c r="AB78" s="9"/>
      <c r="AC78" s="9" t="n">
        <f aca="false">SUM(X78,Y78,Z78,AA78,AB78)</f>
        <v>0.2423931</v>
      </c>
      <c r="AD78" s="0" t="n">
        <v>1.356</v>
      </c>
      <c r="AE78" s="9"/>
      <c r="AF78" s="9"/>
      <c r="AG78" s="9"/>
      <c r="AH78" s="9" t="n">
        <v>0.6214635</v>
      </c>
      <c r="AI78" s="9"/>
      <c r="AJ78" s="9" t="n">
        <v>0.6214635</v>
      </c>
      <c r="AK78" s="9"/>
    </row>
    <row r="79" customFormat="false" ht="15" hidden="false" customHeight="false" outlineLevel="0" collapsed="false">
      <c r="A79" s="0" t="n">
        <v>79</v>
      </c>
      <c r="B79" s="0" t="n">
        <v>0.0637</v>
      </c>
      <c r="C79" s="0" t="str">
        <f aca="false">IF(AND(B79&lt;0.09,B79&gt;0.07675),37.74*(B79-0.07675)+0.5," ")</f>
        <v> </v>
      </c>
      <c r="D79" s="9" t="n">
        <v>0.2977521</v>
      </c>
      <c r="E79" s="9"/>
      <c r="G79" s="9" t="str">
        <f aca="false">IF(AND(B79&lt;=0.0196,B79&gt;0.0063),37.31*(0.0196-B79)+0.5," ")</f>
        <v> </v>
      </c>
      <c r="H79" s="9" t="n">
        <f aca="false">SUM(C79,D79,E79,F79,G79)</f>
        <v>0.2977521</v>
      </c>
      <c r="I79" s="0" t="n">
        <v>21.65</v>
      </c>
      <c r="J79" s="9" t="str">
        <f aca="false">IF(AND(I79&lt;=78.8,I79&gt;58.1),0.02415*(I79-58.1)+0.5," ")</f>
        <v> </v>
      </c>
      <c r="K79" s="9"/>
      <c r="L79" s="9" t="n">
        <v>0.33205</v>
      </c>
      <c r="M79" s="9"/>
      <c r="N79" s="9" t="str">
        <f aca="false">IF(AND(I79&lt;=11.8,I79&gt;7.6),0.119*(11.8-I79)+0.5," ")</f>
        <v> </v>
      </c>
      <c r="O79" s="9" t="n">
        <f aca="false">SUM(J79,K79,L79,M79,N79)</f>
        <v>0.33205</v>
      </c>
      <c r="P79" s="0" t="n">
        <v>35.4</v>
      </c>
      <c r="Q79" s="9" t="str">
        <f aca="false">IF(AND(P79&lt;=107,P79&gt;82.6),0.0205*(P79-82.6)+0.5," ")</f>
        <v> </v>
      </c>
      <c r="R79" s="9"/>
      <c r="S79" s="9" t="n">
        <v>0.262495</v>
      </c>
      <c r="T79" s="9"/>
      <c r="U79" s="9" t="str">
        <f aca="false">IF(AND(P79&lt;=22.45,P79&gt;15.8),0.0752*(22.45-P79)+0.5," ")</f>
        <v> </v>
      </c>
      <c r="V79" s="9" t="n">
        <f aca="false">SUM(Q79,R79,S79,T79,U79)</f>
        <v>0.262495</v>
      </c>
      <c r="W79" s="0" t="n">
        <v>2.22</v>
      </c>
      <c r="X79" s="9"/>
      <c r="Y79" s="9"/>
      <c r="Z79" s="9" t="n">
        <v>0.474257</v>
      </c>
      <c r="AA79" s="9"/>
      <c r="AB79" s="9"/>
      <c r="AC79" s="9" t="n">
        <f aca="false">SUM(X79,Y79,Z79,AA79,AB79)</f>
        <v>0.474257</v>
      </c>
      <c r="AE79" s="9"/>
      <c r="AF79" s="9"/>
      <c r="AG79" s="9"/>
      <c r="AH79" s="9"/>
      <c r="AI79" s="9"/>
      <c r="AK79" s="9"/>
    </row>
    <row r="80" customFormat="false" ht="15" hidden="false" customHeight="false" outlineLevel="0" collapsed="false">
      <c r="A80" s="0" t="n">
        <v>80</v>
      </c>
      <c r="B80" s="0" t="n">
        <v>0.0058</v>
      </c>
      <c r="C80" s="0" t="str">
        <f aca="false">IF(AND(B80&lt;0.09,B80&gt;0.07675),37.74*(B80-0.07675)+0.5," ")</f>
        <v> </v>
      </c>
      <c r="D80" s="9"/>
      <c r="E80" s="9"/>
      <c r="G80" s="9" t="n">
        <v>0.9</v>
      </c>
      <c r="H80" s="9" t="n">
        <f aca="false">SUM(C80,D80,E80,F80,G80)</f>
        <v>0.9</v>
      </c>
      <c r="I80" s="0" t="n">
        <v>1.19</v>
      </c>
      <c r="J80" s="9" t="str">
        <f aca="false">IF(AND(I80&lt;=78.8,I80&gt;58.1),0.02415*(I80-58.1)+0.5," ")</f>
        <v> </v>
      </c>
      <c r="K80" s="9"/>
      <c r="L80" s="9"/>
      <c r="M80" s="9"/>
      <c r="N80" s="0" t="n">
        <v>0.9</v>
      </c>
      <c r="O80" s="9" t="n">
        <f aca="false">SUM(J80,K80,L80,M80,N80)</f>
        <v>0.9</v>
      </c>
      <c r="P80" s="0" t="n">
        <v>3.23</v>
      </c>
      <c r="Q80" s="9" t="str">
        <f aca="false">IF(AND(P80&lt;=107,P80&gt;82.6),0.0205*(P80-82.6)+0.5," ")</f>
        <v> </v>
      </c>
      <c r="R80" s="9"/>
      <c r="S80" s="9"/>
      <c r="T80" s="9"/>
      <c r="U80" s="9" t="n">
        <v>0.9</v>
      </c>
      <c r="V80" s="9" t="n">
        <f aca="false">SUM(Q80,R80,S80,T80,U80)</f>
        <v>0.9</v>
      </c>
      <c r="W80" s="0" t="n">
        <v>0.533</v>
      </c>
      <c r="X80" s="9"/>
      <c r="Y80" s="9"/>
      <c r="Z80" s="9"/>
      <c r="AA80" s="9"/>
      <c r="AB80" s="9" t="n">
        <v>0.9</v>
      </c>
      <c r="AC80" s="9" t="n">
        <f aca="false">SUM(X80,Y80,Z80,AA80,AB80)</f>
        <v>0.9</v>
      </c>
      <c r="AE80" s="9"/>
      <c r="AF80" s="9"/>
      <c r="AG80" s="9"/>
      <c r="AH80" s="9"/>
      <c r="AI80" s="9"/>
      <c r="AK80" s="9"/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true"/>
  </sheetPr>
  <dimension ref="A1:Q8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5"/>
  <cols>
    <col collapsed="false" hidden="false" max="1" min="1" style="0" width="6.71255060728745"/>
    <col collapsed="false" hidden="false" max="2" min="2" style="0" width="19.8542510121458"/>
    <col collapsed="false" hidden="false" max="3" min="3" style="9" width="7.85425101214575"/>
    <col collapsed="false" hidden="false" max="9" min="4" style="0" width="8.5748987854251"/>
    <col collapsed="false" hidden="false" max="17" min="10" style="41" width="9.1417004048583"/>
    <col collapsed="false" hidden="false" max="1025" min="18" style="0" width="8.5748987854251"/>
  </cols>
  <sheetData>
    <row r="1" customFormat="false" ht="15" hidden="false" customHeight="false" outlineLevel="0" collapsed="false">
      <c r="C1" s="0"/>
      <c r="J1" s="0"/>
      <c r="K1" s="0"/>
      <c r="L1" s="0"/>
      <c r="M1" s="0"/>
      <c r="N1" s="0"/>
      <c r="O1" s="0"/>
      <c r="P1" s="0"/>
      <c r="Q1" s="0"/>
    </row>
    <row r="2" s="3" customFormat="true" ht="15" hidden="false" customHeight="false" outlineLevel="0" collapsed="false">
      <c r="C2" s="18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0</v>
      </c>
      <c r="J2" s="42"/>
      <c r="K2" s="42"/>
      <c r="L2" s="42"/>
      <c r="M2" s="42"/>
      <c r="N2" s="42"/>
      <c r="O2" s="42"/>
      <c r="P2" s="42"/>
      <c r="Q2" s="42"/>
    </row>
    <row r="3" customFormat="false" ht="15" hidden="false" customHeight="false" outlineLevel="0" collapsed="false">
      <c r="C3" s="3" t="s">
        <v>51</v>
      </c>
      <c r="D3" s="43" t="s">
        <v>52</v>
      </c>
      <c r="E3" s="43" t="s">
        <v>53</v>
      </c>
      <c r="F3" s="3" t="s">
        <v>54</v>
      </c>
      <c r="G3" s="3" t="s">
        <v>55</v>
      </c>
      <c r="H3" s="3" t="s">
        <v>56</v>
      </c>
      <c r="J3" s="44"/>
      <c r="K3" s="45"/>
      <c r="L3" s="44"/>
      <c r="M3" s="44"/>
      <c r="N3" s="44"/>
      <c r="O3" s="44"/>
    </row>
    <row r="4" customFormat="false" ht="15" hidden="false" customHeight="false" outlineLevel="0" collapsed="false">
      <c r="A4" s="0" t="n">
        <v>1</v>
      </c>
      <c r="B4" s="0" t="s">
        <v>57</v>
      </c>
      <c r="C4" s="9" t="n">
        <v>0.0805193194806</v>
      </c>
      <c r="D4" s="46" t="n">
        <v>0.05765994234</v>
      </c>
      <c r="E4" s="46" t="n">
        <v>0.07138866042</v>
      </c>
      <c r="F4" s="9" t="n">
        <v>0.01542020292549</v>
      </c>
      <c r="G4" s="9" t="n">
        <v>0.008127896</v>
      </c>
      <c r="H4" s="9" t="n">
        <f aca="false">(C:C+D:D+E:E+F:F+G:G)</f>
        <v>0.23311602116609</v>
      </c>
      <c r="J4" s="45"/>
      <c r="K4" s="45"/>
      <c r="L4" s="45"/>
      <c r="M4" s="45"/>
      <c r="N4" s="45"/>
      <c r="O4" s="45"/>
    </row>
    <row r="5" customFormat="false" ht="15" hidden="false" customHeight="false" outlineLevel="0" collapsed="false">
      <c r="A5" s="0" t="n">
        <v>2</v>
      </c>
      <c r="B5" s="0" t="s">
        <v>58</v>
      </c>
      <c r="C5" s="9" t="n">
        <v>0.0511154488845</v>
      </c>
      <c r="D5" s="46" t="n">
        <v>0.05263994736</v>
      </c>
      <c r="E5" s="46" t="n">
        <v>0.07560683856</v>
      </c>
      <c r="F5" s="9" t="n">
        <v>0.033069257</v>
      </c>
      <c r="G5" s="9" t="n">
        <v>0.0469976248</v>
      </c>
      <c r="H5" s="9" t="n">
        <f aca="false">(C:C+D:D+E:E+F:F+G:G)</f>
        <v>0.2594291166045</v>
      </c>
      <c r="J5" s="45"/>
      <c r="K5" s="45"/>
      <c r="L5" s="45"/>
      <c r="M5" s="45"/>
      <c r="N5" s="45"/>
      <c r="O5" s="45"/>
    </row>
    <row r="6" customFormat="false" ht="15" hidden="false" customHeight="false" outlineLevel="0" collapsed="false">
      <c r="A6" s="0" t="n">
        <v>3</v>
      </c>
      <c r="B6" s="0" t="s">
        <v>59</v>
      </c>
      <c r="C6" s="9" t="n">
        <v>0.1283382</v>
      </c>
      <c r="D6" s="46" t="n">
        <v>0.05681994318</v>
      </c>
      <c r="E6" s="46" t="n">
        <v>0.05112538695</v>
      </c>
      <c r="F6" s="9" t="n">
        <v>0.01039552454358</v>
      </c>
      <c r="G6" s="9" t="n">
        <v>0</v>
      </c>
      <c r="H6" s="9" t="n">
        <f aca="false">(C:C+D:D+E:E+F:F+G:G)</f>
        <v>0.24667905467358</v>
      </c>
      <c r="J6" s="45"/>
      <c r="K6" s="45"/>
      <c r="L6" s="45"/>
      <c r="M6" s="45"/>
      <c r="N6" s="45"/>
      <c r="O6" s="45"/>
    </row>
    <row r="7" customFormat="false" ht="15" hidden="false" customHeight="false" outlineLevel="0" collapsed="false">
      <c r="A7" s="0" t="n">
        <v>4</v>
      </c>
      <c r="B7" s="0" t="s">
        <v>60</v>
      </c>
      <c r="C7" s="9" t="n">
        <v>0.0856809</v>
      </c>
      <c r="D7" s="9" t="n">
        <v>0.03687996312</v>
      </c>
      <c r="E7" s="9" t="n">
        <v>0.07392490677</v>
      </c>
      <c r="F7" s="9" t="n">
        <v>0.0328032</v>
      </c>
      <c r="G7" s="9" t="n">
        <v>0.0345268</v>
      </c>
      <c r="H7" s="9" t="n">
        <f aca="false">(C:C+D:D+E:E+F:F+G:G)</f>
        <v>0.26381576989</v>
      </c>
      <c r="J7" s="45"/>
      <c r="K7" s="45"/>
      <c r="L7" s="45"/>
      <c r="M7" s="45"/>
      <c r="N7" s="45"/>
      <c r="O7" s="45"/>
    </row>
    <row r="8" customFormat="false" ht="15" hidden="false" customHeight="false" outlineLevel="0" collapsed="false">
      <c r="A8" s="0" t="n">
        <v>5</v>
      </c>
      <c r="B8" s="0" t="s">
        <v>61</v>
      </c>
      <c r="C8" s="9" t="n">
        <v>0.137798155908</v>
      </c>
      <c r="D8" s="9" t="n">
        <v>0.03787996212</v>
      </c>
      <c r="E8" s="9" t="n">
        <v>0.0137238</v>
      </c>
      <c r="F8" s="9" t="n">
        <v>0.01848195</v>
      </c>
      <c r="G8" s="9" t="n">
        <v>0.0665</v>
      </c>
      <c r="H8" s="9" t="n">
        <f aca="false">(C:C+D:D+E:E+F:F+G:G)</f>
        <v>0.274383868028</v>
      </c>
      <c r="J8" s="45"/>
      <c r="K8" s="45"/>
      <c r="L8" s="45"/>
      <c r="M8" s="45"/>
      <c r="N8" s="45"/>
      <c r="O8" s="45"/>
    </row>
    <row r="9" customFormat="false" ht="15" hidden="false" customHeight="false" outlineLevel="0" collapsed="false">
      <c r="A9" s="0" t="n">
        <v>6</v>
      </c>
      <c r="B9" s="0" t="s">
        <v>62</v>
      </c>
      <c r="C9" s="9" t="n">
        <v>0.0944388</v>
      </c>
      <c r="D9" s="9" t="n">
        <v>0.10565772</v>
      </c>
      <c r="E9" s="9" t="n">
        <v>0.07440545871</v>
      </c>
      <c r="F9" s="9" t="n">
        <v>0.04220050275</v>
      </c>
      <c r="G9" s="9" t="n">
        <v>0.05858384</v>
      </c>
      <c r="H9" s="9" t="n">
        <f aca="false">(C:C+D:D+E:E+F:F+G:G)</f>
        <v>0.37528632146</v>
      </c>
      <c r="J9" s="45"/>
      <c r="K9" s="45"/>
      <c r="L9" s="45"/>
      <c r="M9" s="45"/>
      <c r="N9" s="45"/>
      <c r="O9" s="45"/>
    </row>
    <row r="10" customFormat="false" ht="15" hidden="false" customHeight="false" outlineLevel="0" collapsed="false">
      <c r="A10" s="0" t="n">
        <v>7</v>
      </c>
      <c r="B10" s="0" t="s">
        <v>63</v>
      </c>
      <c r="C10" s="9" t="n">
        <v>0.1237428</v>
      </c>
      <c r="D10" s="9" t="n">
        <v>0.04573995426</v>
      </c>
      <c r="E10" s="9" t="n">
        <v>0.0750194973</v>
      </c>
      <c r="F10" s="9" t="n">
        <v>0.01877005</v>
      </c>
      <c r="G10" s="9" t="n">
        <v>0.05371205</v>
      </c>
      <c r="H10" s="9" t="n">
        <f aca="false">(C:C+D:D+E:E+F:F+G:G)</f>
        <v>0.31698435156</v>
      </c>
      <c r="J10" s="45"/>
      <c r="K10" s="45"/>
      <c r="L10" s="45"/>
      <c r="M10" s="45"/>
      <c r="N10" s="45"/>
      <c r="O10" s="45"/>
    </row>
    <row r="11" customFormat="false" ht="15" hidden="false" customHeight="false" outlineLevel="0" collapsed="false">
      <c r="A11" s="0" t="n">
        <v>8</v>
      </c>
      <c r="B11" s="0" t="s">
        <v>64</v>
      </c>
      <c r="C11" s="9" t="n">
        <v>0.1051947</v>
      </c>
      <c r="D11" s="9" t="n">
        <v>0.0869</v>
      </c>
      <c r="E11" s="9" t="n">
        <v>0.1102176</v>
      </c>
      <c r="F11" s="9" t="n">
        <v>0.00488709725</v>
      </c>
      <c r="G11" s="9" t="n">
        <v>0.035467908</v>
      </c>
      <c r="H11" s="9" t="n">
        <f aca="false">(C:C+D:D+E:E+F:F+G:G)</f>
        <v>0.34266730525</v>
      </c>
      <c r="J11" s="45"/>
      <c r="K11" s="45"/>
      <c r="L11" s="45"/>
      <c r="M11" s="45"/>
      <c r="N11" s="45"/>
      <c r="O11" s="45"/>
    </row>
    <row r="12" customFormat="false" ht="15" hidden="false" customHeight="false" outlineLevel="0" collapsed="false">
      <c r="A12" s="0" t="n">
        <v>9</v>
      </c>
      <c r="B12" s="0" t="s">
        <v>65</v>
      </c>
      <c r="C12" s="9" t="n">
        <v>0.0958041</v>
      </c>
      <c r="D12" s="9" t="n">
        <v>0.0417999582</v>
      </c>
      <c r="E12" s="9" t="n">
        <v>0.06049614978</v>
      </c>
      <c r="F12" s="9" t="n">
        <v>0.01749938018697</v>
      </c>
      <c r="G12" s="9" t="n">
        <v>0.038238963</v>
      </c>
      <c r="H12" s="9" t="n">
        <f aca="false">(C:C+D:D+E:E+F:F+G:G)</f>
        <v>0.25383855116697</v>
      </c>
      <c r="J12" s="45"/>
      <c r="K12" s="45"/>
      <c r="L12" s="45"/>
      <c r="M12" s="45"/>
      <c r="N12" s="45"/>
      <c r="O12" s="45"/>
    </row>
    <row r="13" customFormat="false" ht="15" hidden="false" customHeight="false" outlineLevel="0" collapsed="false">
      <c r="A13" s="0" t="n">
        <v>10</v>
      </c>
      <c r="B13" s="0" t="s">
        <v>66</v>
      </c>
      <c r="C13" s="9" t="n">
        <v>0.2997</v>
      </c>
      <c r="D13" s="9" t="n">
        <v>0</v>
      </c>
      <c r="E13" s="9" t="n">
        <v>0.1012859694</v>
      </c>
      <c r="F13" s="9" t="n">
        <v>0.02349795525</v>
      </c>
      <c r="G13" s="9" t="n">
        <v>0.034913697</v>
      </c>
      <c r="H13" s="9" t="n">
        <f aca="false">(C:C+D:D+E:E+F:F+G:G)</f>
        <v>0.45939762165</v>
      </c>
      <c r="J13" s="45"/>
      <c r="K13" s="45"/>
      <c r="L13" s="45"/>
      <c r="M13" s="45"/>
      <c r="N13" s="45"/>
      <c r="O13" s="45"/>
    </row>
    <row r="14" customFormat="false" ht="15" hidden="false" customHeight="false" outlineLevel="0" collapsed="false">
      <c r="A14" s="0" t="n">
        <v>11</v>
      </c>
      <c r="B14" s="0" t="s">
        <v>67</v>
      </c>
      <c r="C14" s="9" t="n">
        <v>0.175361307156</v>
      </c>
      <c r="D14" s="9" t="n">
        <v>0.08764</v>
      </c>
      <c r="E14" s="9" t="n">
        <v>0.13216551264</v>
      </c>
      <c r="F14" s="9" t="n">
        <v>0.0067</v>
      </c>
      <c r="G14" s="9" t="n">
        <v>0.02945019</v>
      </c>
      <c r="H14" s="9" t="n">
        <f aca="false">(C:C+D:D+E:E+F:F+G:G)</f>
        <v>0.431317009796</v>
      </c>
      <c r="J14" s="45"/>
      <c r="K14" s="45"/>
      <c r="L14" s="45"/>
      <c r="M14" s="45"/>
      <c r="N14" s="45"/>
      <c r="O14" s="45"/>
    </row>
    <row r="15" customFormat="false" ht="15" hidden="false" customHeight="false" outlineLevel="0" collapsed="false">
      <c r="A15" s="0" t="n">
        <v>12</v>
      </c>
      <c r="B15" s="0" t="s">
        <v>68</v>
      </c>
      <c r="C15" s="9" t="n">
        <v>0.0844155</v>
      </c>
      <c r="D15" s="9" t="n">
        <v>0.06394</v>
      </c>
      <c r="E15" s="9" t="n">
        <v>0.05948165124</v>
      </c>
      <c r="F15" s="9" t="n">
        <v>0.019625687235</v>
      </c>
      <c r="G15" s="9" t="n">
        <v>0.02945019</v>
      </c>
      <c r="H15" s="9" t="n">
        <f aca="false">(C:C+D:D+E:E+F:F+G:G)</f>
        <v>0.256913028475</v>
      </c>
      <c r="J15" s="45"/>
      <c r="K15" s="45"/>
      <c r="L15" s="45"/>
      <c r="M15" s="45"/>
      <c r="N15" s="45"/>
      <c r="O15" s="45"/>
    </row>
    <row r="16" customFormat="false" ht="15" hidden="false" customHeight="false" outlineLevel="0" collapsed="false">
      <c r="A16" s="0" t="n">
        <v>13</v>
      </c>
      <c r="B16" s="0" t="s">
        <v>69</v>
      </c>
      <c r="C16" s="9" t="n">
        <v>0.200902917978</v>
      </c>
      <c r="D16" s="9" t="n">
        <v>0.136865232</v>
      </c>
      <c r="E16" s="9" t="n">
        <v>0.0770295</v>
      </c>
      <c r="F16" s="9" t="n">
        <v>0.026886631</v>
      </c>
      <c r="G16" s="9" t="n">
        <v>0.0569107</v>
      </c>
      <c r="H16" s="9" t="n">
        <f aca="false">(C:C+D:D+E:E+F:F+G:G)</f>
        <v>0.498594980978</v>
      </c>
      <c r="J16" s="45"/>
      <c r="K16" s="45"/>
      <c r="L16" s="45"/>
      <c r="M16" s="45"/>
      <c r="N16" s="45"/>
      <c r="O16" s="45"/>
    </row>
    <row r="17" customFormat="false" ht="15" hidden="false" customHeight="false" outlineLevel="0" collapsed="false">
      <c r="A17" s="0" t="n">
        <v>14</v>
      </c>
      <c r="B17" s="0" t="s">
        <v>70</v>
      </c>
      <c r="C17" s="9" t="n">
        <v>0.0571094428905</v>
      </c>
      <c r="D17" s="9" t="n">
        <v>0.017</v>
      </c>
      <c r="E17" s="9" t="n">
        <v>0.1090161</v>
      </c>
      <c r="F17" s="9" t="n">
        <v>0.012531096765</v>
      </c>
      <c r="G17" s="9" t="n">
        <v>0.029371587</v>
      </c>
      <c r="H17" s="9" t="n">
        <f aca="false">(C:C+D:D+E:E+F:F+G:G)</f>
        <v>0.2250282266555</v>
      </c>
      <c r="J17" s="45"/>
      <c r="K17" s="45"/>
      <c r="L17" s="45"/>
      <c r="M17" s="45"/>
      <c r="N17" s="45"/>
      <c r="O17" s="45"/>
    </row>
    <row r="18" customFormat="false" ht="15" hidden="false" customHeight="false" outlineLevel="0" collapsed="false">
      <c r="A18" s="0" t="n">
        <v>15</v>
      </c>
      <c r="B18" s="0" t="s">
        <v>71</v>
      </c>
      <c r="C18" s="9" t="n">
        <v>0.0840158159841</v>
      </c>
      <c r="D18" s="9" t="n">
        <v>0.0513999486</v>
      </c>
      <c r="E18" s="9" t="n">
        <v>0.0150054</v>
      </c>
      <c r="F18" s="9" t="n">
        <v>0.010402719624</v>
      </c>
      <c r="G18" s="9" t="n">
        <v>0.0693788648</v>
      </c>
      <c r="H18" s="9" t="n">
        <f aca="false">(C:C+D:D+E:E+F:F+G:G)</f>
        <v>0.2302027490081</v>
      </c>
      <c r="J18" s="45"/>
      <c r="K18" s="45"/>
      <c r="L18" s="45"/>
      <c r="M18" s="45"/>
      <c r="N18" s="45"/>
      <c r="O18" s="45"/>
    </row>
    <row r="19" customFormat="false" ht="15" hidden="false" customHeight="false" outlineLevel="0" collapsed="false">
      <c r="A19" s="0" t="n">
        <v>16</v>
      </c>
      <c r="B19" s="0" t="s">
        <v>72</v>
      </c>
      <c r="C19" s="9" t="n">
        <v>0.2997</v>
      </c>
      <c r="D19" s="9" t="n">
        <v>0.18</v>
      </c>
      <c r="E19" s="9" t="n">
        <v>0.2238261</v>
      </c>
      <c r="F19" s="9" t="n">
        <v>0.00354706375</v>
      </c>
      <c r="G19" s="9" t="n">
        <v>0.0665</v>
      </c>
      <c r="H19" s="9" t="n">
        <f aca="false">(C:C+D:D+E:E+F:F+G:G)</f>
        <v>0.77357316375</v>
      </c>
      <c r="J19" s="45"/>
      <c r="K19" s="45"/>
      <c r="L19" s="45"/>
      <c r="M19" s="45"/>
      <c r="N19" s="45"/>
      <c r="O19" s="45"/>
    </row>
    <row r="20" customFormat="false" ht="15" hidden="false" customHeight="false" outlineLevel="0" collapsed="false">
      <c r="A20" s="0" t="n">
        <v>17</v>
      </c>
      <c r="B20" s="0" t="s">
        <v>73</v>
      </c>
      <c r="C20" s="9" t="n">
        <v>0.162573851412</v>
      </c>
      <c r="D20" s="9" t="n">
        <v>0.129408216</v>
      </c>
      <c r="E20" s="9" t="n">
        <v>0.03612148749</v>
      </c>
      <c r="F20" s="9" t="n">
        <v>0.01992508699203</v>
      </c>
      <c r="G20" s="9" t="n">
        <v>0.02279886</v>
      </c>
      <c r="H20" s="9" t="n">
        <f aca="false">(C:C+D:D+E:E+F:F+G:G)</f>
        <v>0.37082750189403</v>
      </c>
      <c r="J20" s="45"/>
      <c r="K20" s="45"/>
      <c r="L20" s="45"/>
      <c r="M20" s="45"/>
      <c r="N20" s="45"/>
      <c r="O20" s="45"/>
    </row>
    <row r="21" customFormat="false" ht="15" hidden="false" customHeight="false" outlineLevel="0" collapsed="false">
      <c r="A21" s="0" t="n">
        <v>19</v>
      </c>
      <c r="B21" s="0" t="s">
        <v>74</v>
      </c>
      <c r="C21" s="9" t="n">
        <v>0.2997</v>
      </c>
      <c r="D21" s="9" t="n">
        <v>0.070131936</v>
      </c>
      <c r="E21" s="9" t="n">
        <v>0.2403</v>
      </c>
      <c r="F21" s="9" t="n">
        <v>0.00346823825</v>
      </c>
      <c r="G21" s="9" t="n">
        <v>0.04571875</v>
      </c>
      <c r="H21" s="9" t="n">
        <f aca="false">(C:C+D:D+E:E+F:F+G:G)</f>
        <v>0.65931892425</v>
      </c>
      <c r="J21" s="45"/>
      <c r="K21" s="45"/>
      <c r="L21" s="45"/>
      <c r="M21" s="45"/>
      <c r="N21" s="45"/>
      <c r="O21" s="45"/>
    </row>
    <row r="22" customFormat="false" ht="15" hidden="false" customHeight="false" outlineLevel="0" collapsed="false">
      <c r="A22" s="0" t="n">
        <v>20</v>
      </c>
      <c r="B22" s="0" t="s">
        <v>75</v>
      </c>
      <c r="C22" s="9" t="n">
        <v>0.0297036</v>
      </c>
      <c r="D22" s="9" t="n">
        <v>0.05541994458</v>
      </c>
      <c r="E22" s="9" t="n">
        <v>0.0161535</v>
      </c>
      <c r="F22" s="9" t="n">
        <v>0.027317977</v>
      </c>
      <c r="G22" s="9" t="n">
        <v>0.047500285</v>
      </c>
      <c r="H22" s="9" t="n">
        <f aca="false">(C:C+D:D+E:E+F:F+G:G)</f>
        <v>0.17609530658</v>
      </c>
      <c r="J22" s="45"/>
      <c r="K22" s="45"/>
      <c r="L22" s="45"/>
      <c r="M22" s="45"/>
      <c r="N22" s="45"/>
      <c r="O22" s="45"/>
    </row>
    <row r="23" customFormat="false" ht="15" hidden="false" customHeight="false" outlineLevel="0" collapsed="false">
      <c r="A23" s="0" t="n">
        <v>21</v>
      </c>
      <c r="B23" s="0" t="s">
        <v>76</v>
      </c>
      <c r="C23" s="9" t="n">
        <v>0.1052946</v>
      </c>
      <c r="D23" s="9" t="n">
        <v>0.071711304</v>
      </c>
      <c r="E23" s="9" t="n">
        <v>0.05665173426</v>
      </c>
      <c r="F23" s="9" t="n">
        <v>0.029474707</v>
      </c>
      <c r="G23" s="9" t="n">
        <v>0.0693788648</v>
      </c>
      <c r="H23" s="9" t="n">
        <f aca="false">(C:C+D:D+E:E+F:F+G:G)</f>
        <v>0.33251121006</v>
      </c>
      <c r="J23" s="45"/>
      <c r="K23" s="45"/>
      <c r="L23" s="45"/>
      <c r="M23" s="45"/>
      <c r="N23" s="45"/>
      <c r="O23" s="45"/>
    </row>
    <row r="24" customFormat="false" ht="15" hidden="false" customHeight="false" outlineLevel="0" collapsed="false">
      <c r="A24" s="0" t="n">
        <v>22</v>
      </c>
      <c r="B24" s="0" t="s">
        <v>77</v>
      </c>
      <c r="C24" s="9" t="n">
        <v>0.0552113447886</v>
      </c>
      <c r="D24" s="9" t="n">
        <v>0.0947</v>
      </c>
      <c r="E24" s="9" t="n">
        <v>0.06989360994</v>
      </c>
      <c r="F24" s="9" t="n">
        <v>0.01299449612043</v>
      </c>
      <c r="G24" s="9" t="n">
        <v>0.0649173</v>
      </c>
      <c r="H24" s="9" t="n">
        <f aca="false">(C:C+D:D+E:E+F:F+G:G)</f>
        <v>0.29771675084903</v>
      </c>
      <c r="J24" s="45"/>
      <c r="K24" s="45"/>
      <c r="L24" s="45"/>
      <c r="M24" s="45"/>
      <c r="N24" s="45"/>
      <c r="O24" s="45"/>
    </row>
    <row r="25" customFormat="false" ht="15" hidden="false" customHeight="false" outlineLevel="0" collapsed="false">
      <c r="A25" s="0" t="n">
        <v>23</v>
      </c>
      <c r="B25" s="0" t="s">
        <v>78</v>
      </c>
      <c r="C25" s="9" t="n">
        <v>0.225678613482</v>
      </c>
      <c r="D25" s="9" t="n">
        <v>0.086205504</v>
      </c>
      <c r="E25" s="9" t="n">
        <v>0.06634286505</v>
      </c>
      <c r="F25" s="9" t="n">
        <v>0.015841235718</v>
      </c>
      <c r="G25" s="9" t="n">
        <v>0.06705062</v>
      </c>
      <c r="H25" s="9" t="n">
        <f aca="false">(C:C+D:D+E:E+F:F+G:G)</f>
        <v>0.46111883825</v>
      </c>
      <c r="J25" s="45"/>
      <c r="K25" s="45"/>
      <c r="L25" s="45"/>
      <c r="M25" s="45"/>
      <c r="N25" s="45"/>
      <c r="O25" s="45"/>
    </row>
    <row r="26" customFormat="false" ht="15" hidden="false" customHeight="false" outlineLevel="0" collapsed="false">
      <c r="A26" s="0" t="n">
        <v>24</v>
      </c>
      <c r="B26" s="0" t="s">
        <v>79</v>
      </c>
      <c r="C26" s="9" t="n">
        <v>0.0668330331669</v>
      </c>
      <c r="D26" s="9" t="n">
        <v>0.117213096</v>
      </c>
      <c r="E26" s="9" t="n">
        <v>0.2403</v>
      </c>
      <c r="F26" s="9" t="n">
        <v>0.029906053</v>
      </c>
      <c r="G26" s="9" t="n">
        <v>0.0895219808</v>
      </c>
      <c r="H26" s="9" t="n">
        <f aca="false">(C:C+D:D+E:E+F:F+G:G)</f>
        <v>0.5437741629669</v>
      </c>
      <c r="J26" s="45"/>
      <c r="K26" s="45"/>
      <c r="L26" s="45"/>
      <c r="M26" s="45"/>
      <c r="N26" s="45"/>
      <c r="O26" s="45"/>
    </row>
    <row r="27" customFormat="false" ht="15" hidden="false" customHeight="false" outlineLevel="0" collapsed="false">
      <c r="A27" s="0" t="n">
        <v>25</v>
      </c>
      <c r="B27" s="0" t="s">
        <v>80</v>
      </c>
      <c r="C27" s="9" t="n">
        <v>0.0649682350317</v>
      </c>
      <c r="D27" s="9" t="n">
        <v>0.0701</v>
      </c>
      <c r="E27" s="9" t="n">
        <v>0.0267</v>
      </c>
      <c r="F27" s="9" t="n">
        <v>0.00402001675</v>
      </c>
      <c r="G27" s="9" t="n">
        <v>0.038000095</v>
      </c>
      <c r="H27" s="9" t="n">
        <f aca="false">(C:C+D:D+E:E+F:F+G:G)</f>
        <v>0.2037883467817</v>
      </c>
      <c r="J27" s="45"/>
      <c r="K27" s="45"/>
      <c r="L27" s="45"/>
      <c r="M27" s="45"/>
      <c r="N27" s="45"/>
      <c r="O27" s="45"/>
    </row>
    <row r="28" customFormat="false" ht="15" hidden="false" customHeight="false" outlineLevel="0" collapsed="false">
      <c r="A28" s="0" t="n">
        <v>26</v>
      </c>
      <c r="B28" s="0" t="s">
        <v>81</v>
      </c>
      <c r="C28" s="9" t="n">
        <v>0.0861137138862</v>
      </c>
      <c r="D28" s="9" t="n">
        <v>0.03295996704</v>
      </c>
      <c r="E28" s="9" t="n">
        <v>0.1192956</v>
      </c>
      <c r="F28" s="9" t="n">
        <v>0.017260153812</v>
      </c>
      <c r="G28" s="9" t="n">
        <v>0.09132179</v>
      </c>
      <c r="H28" s="9" t="n">
        <f aca="false">(C:C+D:D+E:E+F:F+G:G)</f>
        <v>0.3469512247382</v>
      </c>
      <c r="J28" s="45"/>
      <c r="K28" s="45"/>
      <c r="L28" s="45"/>
      <c r="M28" s="45"/>
      <c r="N28" s="45"/>
      <c r="O28" s="45"/>
    </row>
    <row r="29" customFormat="false" ht="15" hidden="false" customHeight="false" outlineLevel="0" collapsed="false">
      <c r="A29" s="0" t="n">
        <v>27</v>
      </c>
      <c r="B29" s="0" t="s">
        <v>82</v>
      </c>
      <c r="C29" s="9" t="n">
        <v>0.0750581249418</v>
      </c>
      <c r="D29" s="9" t="n">
        <v>0.0168</v>
      </c>
      <c r="E29" s="9" t="n">
        <v>0.04746785274</v>
      </c>
      <c r="F29" s="9" t="n">
        <v>0.017260153812</v>
      </c>
      <c r="G29" s="9" t="n">
        <v>0.09132179</v>
      </c>
      <c r="H29" s="9" t="n">
        <f aca="false">(C:C+D:D+E:E+F:F+G:G)</f>
        <v>0.2479079214938</v>
      </c>
      <c r="J29" s="45"/>
      <c r="K29" s="45"/>
      <c r="L29" s="45"/>
      <c r="M29" s="45"/>
      <c r="N29" s="45"/>
      <c r="O29" s="45"/>
    </row>
    <row r="30" customFormat="false" ht="15" hidden="false" customHeight="false" outlineLevel="0" collapsed="false">
      <c r="A30" s="0" t="n">
        <v>28</v>
      </c>
      <c r="B30" s="0" t="s">
        <v>83</v>
      </c>
      <c r="C30" s="9" t="n">
        <v>0.2997</v>
      </c>
      <c r="D30" s="9" t="n">
        <v>0</v>
      </c>
      <c r="E30" s="9" t="n">
        <v>0.07205609367</v>
      </c>
      <c r="F30" s="9" t="n">
        <v>0</v>
      </c>
      <c r="G30" s="9" t="n">
        <v>0.1197</v>
      </c>
      <c r="H30" s="9" t="n">
        <f aca="false">(C:C+D:D+E:E+F:F+G:G)</f>
        <v>0.49145609367</v>
      </c>
      <c r="J30" s="45"/>
      <c r="K30" s="45"/>
      <c r="L30" s="45"/>
      <c r="M30" s="45"/>
      <c r="N30" s="45"/>
      <c r="O30" s="45"/>
    </row>
    <row r="31" customFormat="false" ht="15" hidden="false" customHeight="false" outlineLevel="0" collapsed="false">
      <c r="A31" s="0" t="n">
        <v>29</v>
      </c>
      <c r="B31" s="0" t="s">
        <v>84</v>
      </c>
      <c r="C31" s="9" t="n">
        <v>0.1291041</v>
      </c>
      <c r="D31" s="9" t="n">
        <v>0.014</v>
      </c>
      <c r="E31" s="9" t="n">
        <v>0.1266381</v>
      </c>
      <c r="F31" s="9" t="n">
        <v>0.00520239925</v>
      </c>
      <c r="G31" s="9" t="n">
        <v>0.0553147</v>
      </c>
      <c r="H31" s="9" t="n">
        <f aca="false">(C:C+D:D+E:E+F:F+G:G)</f>
        <v>0.33025929925</v>
      </c>
      <c r="J31" s="45"/>
      <c r="K31" s="45"/>
      <c r="L31" s="45"/>
      <c r="M31" s="45"/>
      <c r="N31" s="45"/>
      <c r="O31" s="45"/>
    </row>
    <row r="32" customFormat="false" ht="15" hidden="false" customHeight="false" outlineLevel="0" collapsed="false">
      <c r="A32" s="0" t="n">
        <v>30</v>
      </c>
      <c r="B32" s="0" t="s">
        <v>85</v>
      </c>
      <c r="C32" s="9" t="n">
        <v>0.1160505</v>
      </c>
      <c r="D32" s="9" t="n">
        <v>0.05483994516</v>
      </c>
      <c r="E32" s="9" t="n">
        <v>0.2403</v>
      </c>
      <c r="F32" s="9" t="n">
        <v>0.030624963</v>
      </c>
      <c r="G32" s="9" t="n">
        <v>0.009605792</v>
      </c>
      <c r="H32" s="9" t="n">
        <f aca="false">(C:C+D:D+E:E+F:F+G:G)</f>
        <v>0.45142120016</v>
      </c>
      <c r="J32" s="45"/>
      <c r="K32" s="45"/>
      <c r="L32" s="45"/>
      <c r="M32" s="45"/>
      <c r="N32" s="45"/>
      <c r="O32" s="45"/>
    </row>
    <row r="33" customFormat="false" ht="15" hidden="false" customHeight="false" outlineLevel="0" collapsed="false">
      <c r="A33" s="0" t="n">
        <v>31</v>
      </c>
      <c r="B33" s="0" t="s">
        <v>86</v>
      </c>
      <c r="C33" s="9" t="n">
        <v>0.2506158</v>
      </c>
      <c r="D33" s="9" t="n">
        <v>0.084706104</v>
      </c>
      <c r="E33" s="9" t="n">
        <v>0.1942959</v>
      </c>
      <c r="F33" s="9" t="n">
        <v>0.024586119</v>
      </c>
      <c r="G33" s="9" t="n">
        <v>0.07471275</v>
      </c>
      <c r="H33" s="9" t="n">
        <f aca="false">(C:C+D:D+E:E+F:F+G:G)</f>
        <v>0.628916673</v>
      </c>
      <c r="J33" s="45"/>
      <c r="K33" s="45"/>
      <c r="L33" s="45"/>
      <c r="M33" s="45"/>
      <c r="N33" s="45"/>
      <c r="O33" s="45"/>
    </row>
    <row r="34" customFormat="false" ht="15" hidden="false" customHeight="false" outlineLevel="0" collapsed="false">
      <c r="A34" s="0" t="n">
        <v>32</v>
      </c>
      <c r="B34" s="0" t="s">
        <v>87</v>
      </c>
      <c r="C34" s="9" t="n">
        <v>0.0546785453214</v>
      </c>
      <c r="D34" s="9" t="n">
        <v>0.01108</v>
      </c>
      <c r="E34" s="9" t="n">
        <v>0.0160467</v>
      </c>
      <c r="F34" s="9" t="n">
        <v>0.00528122475</v>
      </c>
      <c r="G34" s="9" t="n">
        <v>0.0492357488</v>
      </c>
      <c r="H34" s="9" t="n">
        <f aca="false">(C:C+D:D+E:E+F:F+G:G)</f>
        <v>0.1363222188714</v>
      </c>
      <c r="J34" s="45"/>
      <c r="K34" s="45"/>
      <c r="L34" s="45"/>
      <c r="M34" s="45"/>
      <c r="N34" s="45"/>
      <c r="O34" s="45"/>
    </row>
    <row r="35" customFormat="false" ht="15" hidden="false" customHeight="false" outlineLevel="0" collapsed="false">
      <c r="A35" s="0" t="n">
        <v>33</v>
      </c>
      <c r="B35" s="0" t="s">
        <v>88</v>
      </c>
      <c r="C35" s="9" t="n">
        <v>0.0947051052948</v>
      </c>
      <c r="D35" s="9" t="n">
        <v>0.05481994518</v>
      </c>
      <c r="E35" s="9" t="n">
        <v>0.07704849438</v>
      </c>
      <c r="F35" s="9" t="n">
        <v>0.01836570404592</v>
      </c>
      <c r="G35" s="9" t="n">
        <v>0.0850457328</v>
      </c>
      <c r="H35" s="9" t="n">
        <f aca="false">(C:C+D:D+E:E+F:F+G:G)</f>
        <v>0.32998498170072</v>
      </c>
      <c r="J35" s="45"/>
      <c r="K35" s="45"/>
      <c r="L35" s="45"/>
      <c r="M35" s="45"/>
      <c r="N35" s="45"/>
      <c r="O35" s="45"/>
    </row>
    <row r="36" customFormat="false" ht="15" hidden="false" customHeight="false" outlineLevel="0" collapsed="false">
      <c r="A36" s="0" t="n">
        <v>34</v>
      </c>
      <c r="B36" s="0" t="s">
        <v>89</v>
      </c>
      <c r="C36" s="9" t="n">
        <v>0.1802529</v>
      </c>
      <c r="D36" s="9" t="n">
        <v>0.082586952</v>
      </c>
      <c r="E36" s="9" t="n">
        <v>0.17436132756</v>
      </c>
      <c r="F36" s="9" t="n">
        <v>0.029474707</v>
      </c>
      <c r="G36" s="9" t="n">
        <v>0.0679763</v>
      </c>
      <c r="H36" s="9" t="n">
        <f aca="false">(C:C+D:D+E:E+F:F+G:G)</f>
        <v>0.53465218656</v>
      </c>
      <c r="J36" s="45"/>
      <c r="K36" s="45"/>
      <c r="L36" s="45"/>
      <c r="M36" s="45"/>
      <c r="N36" s="45"/>
      <c r="O36" s="45"/>
    </row>
    <row r="37" customFormat="false" ht="15" hidden="false" customHeight="false" outlineLevel="0" collapsed="false">
      <c r="A37" s="0" t="n">
        <v>35</v>
      </c>
      <c r="B37" s="0" t="s">
        <v>90</v>
      </c>
      <c r="C37" s="9" t="n">
        <v>0.0333</v>
      </c>
      <c r="D37" s="9" t="n">
        <v>0.02</v>
      </c>
      <c r="E37" s="9" t="n">
        <v>0.0190104</v>
      </c>
      <c r="F37" s="9" t="n">
        <v>0.0485817</v>
      </c>
      <c r="G37" s="9" t="n">
        <v>0.0133</v>
      </c>
      <c r="H37" s="9" t="n">
        <f aca="false">(C:C+D:D+E:E+F:F+G:G)</f>
        <v>0.1341921</v>
      </c>
      <c r="J37" s="45"/>
      <c r="K37" s="45"/>
      <c r="L37" s="45"/>
      <c r="M37" s="45"/>
      <c r="N37" s="45"/>
      <c r="O37" s="45"/>
    </row>
    <row r="38" customFormat="false" ht="15" hidden="false" customHeight="false" outlineLevel="0" collapsed="false">
      <c r="A38" s="0" t="n">
        <v>36</v>
      </c>
      <c r="B38" s="0" t="s">
        <v>91</v>
      </c>
      <c r="C38" s="9" t="n">
        <v>0.0333</v>
      </c>
      <c r="D38" s="9" t="n">
        <v>0.02</v>
      </c>
      <c r="E38" s="9" t="n">
        <v>0.08001189801</v>
      </c>
      <c r="F38" s="9" t="n">
        <v>0.01819385</v>
      </c>
      <c r="G38" s="9" t="n">
        <v>0</v>
      </c>
      <c r="H38" s="9" t="n">
        <f aca="false">(C:C+D:D+E:E+F:F+G:G)</f>
        <v>0.15150574801</v>
      </c>
      <c r="J38" s="45"/>
      <c r="K38" s="45"/>
      <c r="L38" s="45"/>
      <c r="M38" s="45"/>
      <c r="N38" s="45"/>
      <c r="O38" s="45"/>
    </row>
    <row r="39" customFormat="false" ht="15" hidden="false" customHeight="false" outlineLevel="0" collapsed="false">
      <c r="A39" s="0" t="n">
        <v>37</v>
      </c>
      <c r="B39" s="0" t="s">
        <v>92</v>
      </c>
      <c r="C39" s="9" t="n">
        <v>0.0831833168166</v>
      </c>
      <c r="D39" s="9" t="n">
        <v>0.0142</v>
      </c>
      <c r="E39" s="9" t="n">
        <v>0.04170122946</v>
      </c>
      <c r="F39" s="9" t="n">
        <v>0.0067</v>
      </c>
      <c r="G39" s="9" t="n">
        <v>0.033251064</v>
      </c>
      <c r="H39" s="9" t="n">
        <f aca="false">(C:C+D:D+E:E+F:F+G:G)</f>
        <v>0.1790356102766</v>
      </c>
      <c r="J39" s="45"/>
      <c r="K39" s="45"/>
      <c r="L39" s="45"/>
      <c r="M39" s="45"/>
      <c r="N39" s="45"/>
      <c r="O39" s="45"/>
    </row>
    <row r="40" customFormat="false" ht="15" hidden="false" customHeight="false" outlineLevel="0" collapsed="false">
      <c r="A40" s="0" t="n">
        <v>38</v>
      </c>
      <c r="B40" s="0" t="s">
        <v>93</v>
      </c>
      <c r="C40" s="9" t="n">
        <v>0.0545786454213</v>
      </c>
      <c r="D40" s="9" t="n">
        <v>0.05032</v>
      </c>
      <c r="E40" s="9" t="n">
        <v>0.2197944</v>
      </c>
      <c r="F40" s="9" t="n">
        <v>0.01836570404592</v>
      </c>
      <c r="G40" s="9" t="n">
        <v>0.0133</v>
      </c>
      <c r="H40" s="9" t="n">
        <f aca="false">(C:C+D:D+E:E+F:F+G:G)</f>
        <v>0.35635874946722</v>
      </c>
      <c r="J40" s="45"/>
      <c r="K40" s="45"/>
      <c r="L40" s="45"/>
      <c r="M40" s="45"/>
      <c r="N40" s="45"/>
      <c r="O40" s="45"/>
    </row>
    <row r="41" customFormat="false" ht="15" hidden="false" customHeight="false" outlineLevel="0" collapsed="false">
      <c r="A41" s="0" t="n">
        <v>39</v>
      </c>
      <c r="B41" s="0" t="s">
        <v>94</v>
      </c>
      <c r="C41" s="9" t="n">
        <v>0.0587078412921</v>
      </c>
      <c r="D41" s="9" t="n">
        <v>0.07912</v>
      </c>
      <c r="E41" s="9" t="n">
        <v>0.04570582896</v>
      </c>
      <c r="F41" s="9" t="n">
        <v>0.02368115</v>
      </c>
      <c r="G41" s="9" t="n">
        <v>0.0133</v>
      </c>
      <c r="H41" s="9" t="n">
        <f aca="false">(C:C+D:D+E:E+F:F+G:G)</f>
        <v>0.2205148202521</v>
      </c>
      <c r="J41" s="45"/>
      <c r="K41" s="45"/>
      <c r="L41" s="45"/>
      <c r="M41" s="45"/>
      <c r="N41" s="45"/>
      <c r="O41" s="45"/>
    </row>
    <row r="42" customFormat="false" ht="15" hidden="false" customHeight="false" outlineLevel="0" collapsed="false">
      <c r="A42" s="0" t="n">
        <v>40</v>
      </c>
      <c r="B42" s="0" t="s">
        <v>95</v>
      </c>
      <c r="C42" s="9" t="n">
        <v>0.0333</v>
      </c>
      <c r="D42" s="9" t="n">
        <v>0.121271472</v>
      </c>
      <c r="E42" s="9" t="n">
        <v>0.0217605</v>
      </c>
      <c r="F42" s="9" t="n">
        <v>0.0603</v>
      </c>
      <c r="G42" s="9" t="n">
        <v>0</v>
      </c>
      <c r="H42" s="9" t="n">
        <f aca="false">(C:C+D:D+E:E+F:F+G:G)</f>
        <v>0.236631972</v>
      </c>
      <c r="J42" s="45"/>
      <c r="K42" s="45"/>
      <c r="L42" s="45"/>
      <c r="M42" s="45"/>
      <c r="N42" s="45"/>
      <c r="O42" s="45"/>
    </row>
    <row r="43" customFormat="false" ht="15" hidden="false" customHeight="false" outlineLevel="0" collapsed="false">
      <c r="A43" s="0" t="n">
        <v>41</v>
      </c>
      <c r="B43" s="0" t="s">
        <v>96</v>
      </c>
      <c r="C43" s="9" t="n">
        <v>0.1374291</v>
      </c>
      <c r="D43" s="9" t="n">
        <v>0.05013994986</v>
      </c>
      <c r="E43" s="9" t="n">
        <v>0.07881051816</v>
      </c>
      <c r="F43" s="9" t="n">
        <v>0.057955</v>
      </c>
      <c r="G43" s="9" t="n">
        <v>0.1197</v>
      </c>
      <c r="H43" s="9" t="n">
        <f aca="false">(C:C+D:D+E:E+F:F+G:G)</f>
        <v>0.44403456802</v>
      </c>
      <c r="J43" s="45"/>
      <c r="K43" s="45"/>
      <c r="L43" s="45"/>
      <c r="M43" s="45"/>
      <c r="N43" s="45"/>
      <c r="O43" s="45"/>
    </row>
    <row r="44" customFormat="false" ht="15" hidden="false" customHeight="false" outlineLevel="0" collapsed="false">
      <c r="A44" s="0" t="n">
        <v>42</v>
      </c>
      <c r="B44" s="0" t="s">
        <v>97</v>
      </c>
      <c r="C44" s="9" t="n">
        <v>0.1379619</v>
      </c>
      <c r="D44" s="9" t="n">
        <v>0.099140328</v>
      </c>
      <c r="E44" s="9" t="n">
        <v>0.13935264</v>
      </c>
      <c r="F44" s="9" t="n">
        <v>0.0603</v>
      </c>
      <c r="G44" s="9" t="n">
        <v>0.0473214</v>
      </c>
      <c r="H44" s="9" t="n">
        <f aca="false">(C:C+D:D+E:E+F:F+G:G)</f>
        <v>0.484076268</v>
      </c>
      <c r="J44" s="45"/>
      <c r="K44" s="45"/>
      <c r="L44" s="45"/>
      <c r="M44" s="45"/>
      <c r="N44" s="45"/>
      <c r="O44" s="45"/>
    </row>
    <row r="45" customFormat="false" ht="15" hidden="false" customHeight="false" outlineLevel="0" collapsed="false">
      <c r="A45" s="0" t="n">
        <v>43</v>
      </c>
      <c r="B45" s="0" t="s">
        <v>98</v>
      </c>
      <c r="C45" s="9" t="n">
        <v>0.1375623</v>
      </c>
      <c r="D45" s="9" t="n">
        <v>0.08854</v>
      </c>
      <c r="E45" s="9" t="n">
        <v>0.16419269664</v>
      </c>
      <c r="F45" s="9" t="n">
        <v>0.00504474825</v>
      </c>
      <c r="G45" s="9" t="n">
        <v>0.0665</v>
      </c>
      <c r="H45" s="9" t="n">
        <f aca="false">(C:C+D:D+E:E+F:F+G:G)</f>
        <v>0.46183974489</v>
      </c>
      <c r="J45" s="45"/>
      <c r="K45" s="45"/>
      <c r="L45" s="45"/>
      <c r="M45" s="45"/>
      <c r="N45" s="45"/>
      <c r="O45" s="45"/>
    </row>
    <row r="46" customFormat="false" ht="15" hidden="false" customHeight="false" outlineLevel="0" collapsed="false">
      <c r="A46" s="0" t="n">
        <v>44</v>
      </c>
      <c r="B46" s="0" t="s">
        <v>99</v>
      </c>
      <c r="C46" s="9" t="n">
        <v>0.207929358504</v>
      </c>
      <c r="D46" s="9" t="n">
        <v>0.05999994</v>
      </c>
      <c r="E46" s="9" t="n">
        <v>0.15231594924</v>
      </c>
      <c r="F46" s="9" t="n">
        <v>0.0603</v>
      </c>
      <c r="G46" s="9" t="n">
        <v>0.032696853</v>
      </c>
      <c r="H46" s="9" t="n">
        <f aca="false">(C:C+D:D+E:E+F:F+G:G)</f>
        <v>0.513242100744</v>
      </c>
      <c r="J46" s="45"/>
      <c r="K46" s="45"/>
      <c r="L46" s="45"/>
      <c r="M46" s="45"/>
      <c r="N46" s="45"/>
      <c r="O46" s="45"/>
    </row>
    <row r="47" customFormat="false" ht="15" hidden="false" customHeight="false" outlineLevel="0" collapsed="false">
      <c r="A47" s="0" t="n">
        <v>45</v>
      </c>
      <c r="B47" s="0" t="s">
        <v>100</v>
      </c>
      <c r="C47" s="9" t="n">
        <v>0.150516</v>
      </c>
      <c r="D47" s="9" t="n">
        <v>0.128908416</v>
      </c>
      <c r="E47" s="9" t="n">
        <v>0.07245655362</v>
      </c>
      <c r="F47" s="9" t="n">
        <v>0</v>
      </c>
      <c r="G47" s="9" t="n">
        <v>0.0872838568</v>
      </c>
      <c r="H47" s="9" t="n">
        <f aca="false">(C:C+D:D+E:E+F:F+G:G)</f>
        <v>0.43916482642</v>
      </c>
      <c r="J47" s="45"/>
      <c r="K47" s="45"/>
      <c r="L47" s="45"/>
      <c r="M47" s="45"/>
      <c r="N47" s="45"/>
      <c r="O47" s="45"/>
    </row>
    <row r="48" customFormat="false" ht="15" hidden="false" customHeight="false" outlineLevel="0" collapsed="false">
      <c r="A48" s="0" t="n">
        <v>46</v>
      </c>
      <c r="B48" s="0" t="s">
        <v>101</v>
      </c>
      <c r="C48" s="9" t="n">
        <v>0.144891197766</v>
      </c>
      <c r="D48" s="9" t="n">
        <v>0.127888824</v>
      </c>
      <c r="E48" s="9" t="n">
        <v>0.10979986248</v>
      </c>
      <c r="F48" s="9" t="n">
        <v>0.012768253047</v>
      </c>
      <c r="G48" s="9" t="n">
        <v>0.063333935</v>
      </c>
      <c r="H48" s="9" t="n">
        <f aca="false">(C:C+D:D+E:E+F:F+G:G)</f>
        <v>0.458682072293</v>
      </c>
      <c r="J48" s="45"/>
      <c r="K48" s="45"/>
      <c r="L48" s="45"/>
      <c r="M48" s="45"/>
      <c r="N48" s="45"/>
      <c r="O48" s="45"/>
    </row>
    <row r="49" customFormat="false" ht="15" hidden="false" customHeight="false" outlineLevel="0" collapsed="false">
      <c r="A49" s="0" t="n">
        <v>47</v>
      </c>
      <c r="B49" s="0" t="s">
        <v>102</v>
      </c>
      <c r="C49" s="9" t="n">
        <v>0.1265733</v>
      </c>
      <c r="D49" s="9" t="n">
        <v>0.0122</v>
      </c>
      <c r="E49" s="9" t="n">
        <v>0.06823837548</v>
      </c>
      <c r="F49" s="9" t="n">
        <v>0.0248369</v>
      </c>
      <c r="G49" s="9" t="n">
        <v>0.08237488</v>
      </c>
      <c r="H49" s="9" t="n">
        <f aca="false">(C:C+D:D+E:E+F:F+G:G)</f>
        <v>0.31422345548</v>
      </c>
      <c r="J49" s="45"/>
      <c r="K49" s="45"/>
      <c r="L49" s="45"/>
      <c r="M49" s="45"/>
      <c r="N49" s="45"/>
      <c r="O49" s="45"/>
    </row>
    <row r="50" customFormat="false" ht="15" hidden="false" customHeight="false" outlineLevel="0" collapsed="false">
      <c r="A50" s="0" t="n">
        <v>48</v>
      </c>
      <c r="B50" s="0" t="s">
        <v>103</v>
      </c>
      <c r="C50" s="9" t="n">
        <v>0.123512170194</v>
      </c>
      <c r="D50" s="9" t="n">
        <v>0.123930408</v>
      </c>
      <c r="E50" s="9" t="n">
        <v>0.151461891</v>
      </c>
      <c r="F50" s="9" t="n">
        <v>0.03744027</v>
      </c>
      <c r="G50" s="9" t="n">
        <v>0.05541711</v>
      </c>
      <c r="H50" s="9" t="n">
        <f aca="false">(C:C+D:D+E:E+F:F+G:G)</f>
        <v>0.491761849194</v>
      </c>
      <c r="J50" s="45"/>
      <c r="K50" s="45"/>
      <c r="L50" s="45"/>
      <c r="M50" s="45"/>
      <c r="N50" s="45"/>
      <c r="O50" s="45"/>
    </row>
    <row r="51" customFormat="false" ht="15" hidden="false" customHeight="false" outlineLevel="0" collapsed="false">
      <c r="A51" s="0" t="n">
        <v>49</v>
      </c>
      <c r="B51" s="0" t="s">
        <v>104</v>
      </c>
      <c r="C51" s="9" t="n">
        <v>0.1493172</v>
      </c>
      <c r="D51" s="9" t="n">
        <v>0.04505995494</v>
      </c>
      <c r="E51" s="9" t="n">
        <v>0.07934446476</v>
      </c>
      <c r="F51" s="9" t="n">
        <v>0.01230143703327</v>
      </c>
      <c r="G51" s="9" t="n">
        <v>0.0409241</v>
      </c>
      <c r="H51" s="9" t="n">
        <f aca="false">(C:C+D:D+E:E+F:F+G:G)</f>
        <v>0.32694715673327</v>
      </c>
      <c r="J51" s="45"/>
      <c r="K51" s="45"/>
      <c r="L51" s="45"/>
      <c r="M51" s="45"/>
      <c r="N51" s="45"/>
      <c r="O51" s="45"/>
    </row>
    <row r="52" customFormat="false" ht="15" hidden="false" customHeight="false" outlineLevel="0" collapsed="false">
      <c r="A52" s="0" t="n">
        <v>50</v>
      </c>
      <c r="B52" s="0" t="s">
        <v>105</v>
      </c>
      <c r="C52" s="9" t="n">
        <v>0.2997</v>
      </c>
      <c r="D52" s="9" t="n">
        <v>0.106897224</v>
      </c>
      <c r="E52" s="9" t="n">
        <v>0.1589349006</v>
      </c>
      <c r="F52" s="9" t="n">
        <v>0.0603</v>
      </c>
      <c r="G52" s="9" t="n">
        <v>0.02565171</v>
      </c>
      <c r="H52" s="9" t="n">
        <f aca="false">(C:C+D:D+E:E+F:F+G:G)</f>
        <v>0.6514838346</v>
      </c>
      <c r="J52" s="45"/>
      <c r="K52" s="45"/>
      <c r="L52" s="45"/>
      <c r="M52" s="45"/>
      <c r="N52" s="45"/>
      <c r="O52" s="45"/>
    </row>
    <row r="53" customFormat="false" ht="15" hidden="false" customHeight="false" outlineLevel="0" collapsed="false">
      <c r="A53" s="0" t="n">
        <v>51</v>
      </c>
      <c r="B53" s="0" t="s">
        <v>106</v>
      </c>
      <c r="C53" s="9" t="n">
        <v>0.0750248249751</v>
      </c>
      <c r="D53" s="9" t="n">
        <v>0.03061996938</v>
      </c>
      <c r="E53" s="9" t="n">
        <v>0.1034892</v>
      </c>
      <c r="F53" s="9" t="n">
        <v>0.031631437</v>
      </c>
      <c r="G53" s="9" t="n">
        <v>0.03958346</v>
      </c>
      <c r="H53" s="9" t="n">
        <f aca="false">(C:C+D:D+E:E+F:F+G:G)</f>
        <v>0.2803488913551</v>
      </c>
      <c r="J53" s="45"/>
      <c r="K53" s="45"/>
      <c r="L53" s="45"/>
      <c r="M53" s="45"/>
      <c r="N53" s="45"/>
      <c r="O53" s="45"/>
    </row>
    <row r="54" customFormat="false" ht="15" hidden="false" customHeight="false" outlineLevel="0" collapsed="false">
      <c r="A54" s="0" t="n">
        <v>52</v>
      </c>
      <c r="B54" s="0" t="s">
        <v>107</v>
      </c>
      <c r="C54" s="9" t="n">
        <v>0.0696968303031</v>
      </c>
      <c r="D54" s="9" t="n">
        <v>0.02</v>
      </c>
      <c r="E54" s="9" t="n">
        <v>0.07096150314</v>
      </c>
      <c r="F54" s="9" t="n">
        <v>0.028612015</v>
      </c>
      <c r="G54" s="9" t="n">
        <v>0.0693788648</v>
      </c>
      <c r="H54" s="9" t="n">
        <f aca="false">(C:C+D:D+E:E+F:F+G:G)</f>
        <v>0.2586492132431</v>
      </c>
      <c r="J54" s="45"/>
      <c r="K54" s="45"/>
      <c r="L54" s="45"/>
      <c r="M54" s="45"/>
      <c r="N54" s="45"/>
      <c r="O54" s="45"/>
    </row>
    <row r="55" customFormat="false" ht="15" hidden="false" customHeight="false" outlineLevel="0" collapsed="false">
      <c r="A55" s="0" t="n">
        <v>53</v>
      </c>
      <c r="B55" s="0" t="s">
        <v>108</v>
      </c>
      <c r="C55" s="9" t="n">
        <v>0.17666003313</v>
      </c>
      <c r="D55" s="9" t="n">
        <v>0.1046</v>
      </c>
      <c r="E55" s="9" t="n">
        <v>0.07541995725</v>
      </c>
      <c r="F55" s="9" t="n">
        <v>0.01645979155623</v>
      </c>
      <c r="G55" s="9" t="n">
        <v>0.021058422</v>
      </c>
      <c r="H55" s="9" t="n">
        <f aca="false">(C:C+D:D+E:E+F:F+G:G)</f>
        <v>0.39419820393623</v>
      </c>
      <c r="J55" s="45"/>
      <c r="K55" s="45"/>
      <c r="L55" s="45"/>
      <c r="M55" s="45"/>
      <c r="N55" s="45"/>
      <c r="O55" s="45"/>
    </row>
    <row r="56" customFormat="false" ht="15" hidden="false" customHeight="false" outlineLevel="0" collapsed="false">
      <c r="A56" s="0" t="n">
        <v>54</v>
      </c>
      <c r="B56" s="0" t="s">
        <v>109</v>
      </c>
      <c r="C56" s="9" t="n">
        <v>0.0858141</v>
      </c>
      <c r="D56" s="9" t="n">
        <v>0.05337994662</v>
      </c>
      <c r="E56" s="9" t="n">
        <v>0.076629</v>
      </c>
      <c r="F56" s="9" t="n">
        <v>0.00425649325</v>
      </c>
      <c r="G56" s="9" t="n">
        <v>0.0409241</v>
      </c>
      <c r="H56" s="9" t="n">
        <f aca="false">(C:C+D:D+E:E+F:F+G:G)</f>
        <v>0.26100363987</v>
      </c>
      <c r="J56" s="45"/>
      <c r="K56" s="45"/>
      <c r="L56" s="45"/>
      <c r="M56" s="45"/>
      <c r="N56" s="45"/>
      <c r="O56" s="45"/>
    </row>
    <row r="57" customFormat="false" ht="15" hidden="false" customHeight="false" outlineLevel="0" collapsed="false">
      <c r="A57" s="0" t="n">
        <v>55</v>
      </c>
      <c r="B57" s="0" t="s">
        <v>110</v>
      </c>
      <c r="C57" s="9" t="n">
        <v>0.145390707756</v>
      </c>
      <c r="D57" s="9" t="n">
        <v>0.03933996066</v>
      </c>
      <c r="E57" s="9" t="n">
        <v>0.14150677464</v>
      </c>
      <c r="F57" s="9" t="n">
        <v>0.03721315675</v>
      </c>
      <c r="G57" s="9" t="n">
        <v>0.05225038</v>
      </c>
      <c r="H57" s="9" t="n">
        <f aca="false">(C:C+D:D+E:E+F:F+G:G)</f>
        <v>0.415700979806</v>
      </c>
      <c r="J57" s="45"/>
      <c r="K57" s="45"/>
      <c r="L57" s="45"/>
      <c r="M57" s="45"/>
      <c r="N57" s="45"/>
      <c r="O57" s="45"/>
    </row>
    <row r="58" customFormat="false" ht="15" hidden="false" customHeight="false" outlineLevel="0" collapsed="false">
      <c r="A58" s="0" t="n">
        <v>56</v>
      </c>
      <c r="B58" s="0" t="s">
        <v>111</v>
      </c>
      <c r="C58" s="9" t="n">
        <v>0.1137195</v>
      </c>
      <c r="D58" s="9" t="n">
        <v>0.02</v>
      </c>
      <c r="E58" s="9" t="n">
        <v>0.17404105572</v>
      </c>
      <c r="F58" s="9" t="n">
        <v>0.01472714383833</v>
      </c>
      <c r="G58" s="9" t="n">
        <v>0.036022119</v>
      </c>
      <c r="H58" s="9" t="n">
        <f aca="false">(C:C+D:D+E:E+F:F+G:G)</f>
        <v>0.35850981855833</v>
      </c>
      <c r="J58" s="45"/>
      <c r="K58" s="45"/>
      <c r="L58" s="45"/>
      <c r="M58" s="45"/>
      <c r="N58" s="45"/>
      <c r="O58" s="45"/>
    </row>
    <row r="59" customFormat="false" ht="15" hidden="false" customHeight="false" outlineLevel="0" collapsed="false">
      <c r="A59" s="0" t="n">
        <v>57</v>
      </c>
      <c r="B59" s="0" t="s">
        <v>112</v>
      </c>
      <c r="C59" s="9" t="n">
        <v>0.17915758308</v>
      </c>
      <c r="D59" s="9" t="n">
        <v>0.18</v>
      </c>
      <c r="E59" s="9" t="n">
        <v>0.148125726</v>
      </c>
      <c r="F59" s="9" t="n">
        <v>0.03165034775</v>
      </c>
      <c r="G59" s="9" t="n">
        <v>0.0872838568</v>
      </c>
      <c r="H59" s="9" t="n">
        <f aca="false">(C:C+D:D+E:E+F:F+G:G)</f>
        <v>0.62621751363</v>
      </c>
      <c r="J59" s="45"/>
      <c r="K59" s="45"/>
      <c r="L59" s="45"/>
      <c r="M59" s="45"/>
      <c r="N59" s="45"/>
      <c r="O59" s="45"/>
    </row>
    <row r="60" customFormat="false" ht="15" hidden="false" customHeight="false" outlineLevel="0" collapsed="false">
      <c r="A60" s="0" t="n">
        <v>58</v>
      </c>
      <c r="B60" s="0" t="s">
        <v>113</v>
      </c>
      <c r="C60" s="9" t="n">
        <v>0.2513151</v>
      </c>
      <c r="D60" s="9" t="n">
        <v>0.18</v>
      </c>
      <c r="E60" s="9" t="n">
        <v>0.11577827016</v>
      </c>
      <c r="F60" s="9" t="n">
        <v>0.0588528</v>
      </c>
      <c r="G60" s="9" t="n">
        <v>0.1197</v>
      </c>
      <c r="H60" s="9" t="n">
        <f aca="false">(C:C+D:D+E:E+F:F+G:G)</f>
        <v>0.72564617016</v>
      </c>
      <c r="J60" s="45"/>
      <c r="K60" s="45"/>
      <c r="L60" s="45"/>
      <c r="M60" s="45"/>
      <c r="N60" s="45"/>
      <c r="O60" s="45"/>
    </row>
    <row r="61" customFormat="false" ht="15" hidden="false" customHeight="false" outlineLevel="0" collapsed="false">
      <c r="A61" s="0" t="n">
        <v>59</v>
      </c>
      <c r="B61" s="0" t="s">
        <v>114</v>
      </c>
      <c r="C61" s="9" t="n">
        <v>0.198671773356</v>
      </c>
      <c r="D61" s="9" t="n">
        <v>0.072011184</v>
      </c>
      <c r="E61" s="9" t="n">
        <v>0.18474347304</v>
      </c>
      <c r="F61" s="9" t="n">
        <v>0.02354849</v>
      </c>
      <c r="G61" s="9" t="n">
        <v>0.0585067</v>
      </c>
      <c r="H61" s="9" t="n">
        <f aca="false">(C:C+D:D+E:E+F:F+G:G)</f>
        <v>0.537481620396</v>
      </c>
      <c r="J61" s="45"/>
      <c r="K61" s="45"/>
      <c r="L61" s="45"/>
      <c r="M61" s="45"/>
      <c r="N61" s="45"/>
      <c r="O61" s="45"/>
    </row>
    <row r="62" customFormat="false" ht="15" hidden="false" customHeight="false" outlineLevel="0" collapsed="false">
      <c r="A62" s="0" t="n">
        <v>60</v>
      </c>
      <c r="B62" s="0" t="s">
        <v>115</v>
      </c>
      <c r="C62" s="9" t="n">
        <v>0.2997</v>
      </c>
      <c r="D62" s="9" t="n">
        <v>0.06026</v>
      </c>
      <c r="E62" s="9" t="n">
        <v>0</v>
      </c>
      <c r="F62" s="9" t="n">
        <v>0.04651647525</v>
      </c>
      <c r="G62" s="9" t="n">
        <v>0.011822636</v>
      </c>
      <c r="H62" s="9" t="n">
        <f aca="false">(C:C+D:D+E:E+F:F+G:G)</f>
        <v>0.41829911125</v>
      </c>
      <c r="J62" s="45"/>
      <c r="K62" s="45"/>
      <c r="L62" s="45"/>
      <c r="M62" s="45"/>
      <c r="N62" s="45"/>
      <c r="O62" s="45"/>
    </row>
    <row r="63" customFormat="false" ht="15" hidden="false" customHeight="false" outlineLevel="0" collapsed="false">
      <c r="A63" s="0" t="n">
        <v>61</v>
      </c>
      <c r="B63" s="0" t="s">
        <v>116</v>
      </c>
      <c r="C63" s="9" t="n">
        <v>0.179956799064</v>
      </c>
      <c r="D63" s="9" t="n">
        <v>0.0699</v>
      </c>
      <c r="E63" s="9" t="n">
        <v>0.1833222</v>
      </c>
      <c r="F63" s="9" t="n">
        <v>0.01264796657685</v>
      </c>
      <c r="G63" s="9" t="n">
        <v>0.09132179</v>
      </c>
      <c r="H63" s="9" t="n">
        <f aca="false">(C:C+D:D+E:E+F:F+G:G)</f>
        <v>0.53714875564085</v>
      </c>
      <c r="J63" s="45"/>
      <c r="K63" s="45"/>
      <c r="L63" s="45"/>
      <c r="M63" s="45"/>
      <c r="N63" s="45"/>
      <c r="O63" s="45"/>
    </row>
    <row r="64" customFormat="false" ht="15" hidden="false" customHeight="false" outlineLevel="0" collapsed="false">
      <c r="A64" s="0" t="n">
        <v>62</v>
      </c>
      <c r="B64" s="0" t="s">
        <v>117</v>
      </c>
      <c r="C64" s="9" t="n">
        <v>0.0849815150184</v>
      </c>
      <c r="D64" s="9" t="n">
        <v>0.05195994804</v>
      </c>
      <c r="E64" s="9" t="n">
        <v>0.2403</v>
      </c>
      <c r="F64" s="9" t="n">
        <v>0.020128877</v>
      </c>
      <c r="G64" s="9" t="n">
        <v>0.0133</v>
      </c>
      <c r="H64" s="9" t="n">
        <f aca="false">(C:C+D:D+E:E+F:F+G:G)</f>
        <v>0.4106703400584</v>
      </c>
      <c r="J64" s="45"/>
      <c r="K64" s="45"/>
      <c r="L64" s="45"/>
      <c r="M64" s="45"/>
      <c r="N64" s="45"/>
      <c r="O64" s="45"/>
    </row>
    <row r="65" customFormat="false" ht="15" hidden="false" customHeight="false" outlineLevel="0" collapsed="false">
      <c r="A65" s="0" t="n">
        <v>63</v>
      </c>
      <c r="B65" s="0" t="s">
        <v>118</v>
      </c>
      <c r="C65" s="9" t="n">
        <v>0.0607724392275</v>
      </c>
      <c r="D65" s="9" t="n">
        <v>0.08526</v>
      </c>
      <c r="E65" s="9" t="n">
        <v>0.0924354</v>
      </c>
      <c r="F65" s="9" t="n">
        <v>0.01403408475117</v>
      </c>
      <c r="G65" s="9" t="n">
        <v>0.1156036</v>
      </c>
      <c r="H65" s="9" t="n">
        <f aca="false">(C:C+D:D+E:E+F:F+G:G)</f>
        <v>0.36810552397867</v>
      </c>
      <c r="J65" s="45"/>
      <c r="K65" s="45"/>
      <c r="L65" s="45"/>
      <c r="M65" s="45"/>
      <c r="N65" s="45"/>
      <c r="O65" s="45"/>
    </row>
    <row r="66" customFormat="false" ht="15" hidden="false" customHeight="false" outlineLevel="0" collapsed="false">
      <c r="A66" s="0" t="n">
        <v>64</v>
      </c>
      <c r="B66" s="0" t="s">
        <v>119</v>
      </c>
      <c r="C66" s="9" t="n">
        <v>0.176560131132</v>
      </c>
      <c r="D66" s="9" t="n">
        <v>0.018</v>
      </c>
      <c r="E66" s="9" t="n">
        <v>0.13528816308</v>
      </c>
      <c r="F66" s="9" t="n">
        <v>0.01940529267666</v>
      </c>
      <c r="G66" s="9" t="n">
        <v>0.0626644928</v>
      </c>
      <c r="H66" s="9" t="n">
        <f aca="false">(C:C+D:D+E:E+F:F+G:G)</f>
        <v>0.41191807968866</v>
      </c>
      <c r="J66" s="45"/>
      <c r="K66" s="45"/>
      <c r="L66" s="45"/>
      <c r="M66" s="45"/>
      <c r="N66" s="45"/>
      <c r="O66" s="45"/>
    </row>
    <row r="67" customFormat="false" ht="15" hidden="false" customHeight="false" outlineLevel="0" collapsed="false">
      <c r="A67" s="0" t="n">
        <v>65</v>
      </c>
      <c r="B67" s="0" t="s">
        <v>120</v>
      </c>
      <c r="C67" s="9" t="n">
        <v>0.0624041375958</v>
      </c>
      <c r="D67" s="9" t="n">
        <v>0.0124</v>
      </c>
      <c r="E67" s="9" t="n">
        <v>0.0841317</v>
      </c>
      <c r="F67" s="9" t="n">
        <v>0.021422915</v>
      </c>
      <c r="G67" s="9" t="n">
        <v>0.050667015</v>
      </c>
      <c r="H67" s="9" t="n">
        <f aca="false">(C:C+D:D+E:E+F:F+G:G)</f>
        <v>0.2310257675958</v>
      </c>
      <c r="J67" s="45"/>
      <c r="K67" s="45"/>
      <c r="L67" s="45"/>
      <c r="M67" s="45"/>
      <c r="N67" s="45"/>
      <c r="O67" s="45"/>
    </row>
    <row r="68" customFormat="false" ht="15" hidden="false" customHeight="false" outlineLevel="0" collapsed="false">
      <c r="A68" s="0" t="n">
        <v>66</v>
      </c>
      <c r="B68" s="0" t="s">
        <v>121</v>
      </c>
      <c r="C68" s="9" t="n">
        <v>0.0997334002665</v>
      </c>
      <c r="D68" s="9" t="n">
        <v>0.083526576</v>
      </c>
      <c r="E68" s="9" t="n">
        <v>0.15861462876</v>
      </c>
      <c r="F68" s="9" t="n">
        <v>0.02516185</v>
      </c>
      <c r="G68" s="9" t="n">
        <v>0.0693788648</v>
      </c>
      <c r="H68" s="9" t="n">
        <f aca="false">(C:C+D:D+E:E+F:F+G:G)</f>
        <v>0.4364153198265</v>
      </c>
      <c r="J68" s="45"/>
      <c r="K68" s="45"/>
      <c r="L68" s="45"/>
      <c r="M68" s="45"/>
      <c r="N68" s="45"/>
      <c r="O68" s="45"/>
    </row>
    <row r="69" customFormat="false" ht="15" hidden="false" customHeight="false" outlineLevel="0" collapsed="false">
      <c r="A69" s="0" t="n">
        <v>67</v>
      </c>
      <c r="B69" s="0" t="s">
        <v>122</v>
      </c>
      <c r="C69" s="9" t="n">
        <v>0.1476189</v>
      </c>
      <c r="D69" s="9" t="n">
        <v>0.09716</v>
      </c>
      <c r="E69" s="9" t="n">
        <v>0.13688952228</v>
      </c>
      <c r="F69" s="9" t="n">
        <v>0.0248369</v>
      </c>
      <c r="G69" s="9" t="n">
        <v>0.0489174</v>
      </c>
      <c r="H69" s="9" t="n">
        <f aca="false">(C:C+D:D+E:E+F:F+G:G)</f>
        <v>0.45542272228</v>
      </c>
      <c r="J69" s="45"/>
      <c r="K69" s="45"/>
      <c r="L69" s="45"/>
      <c r="M69" s="45"/>
      <c r="N69" s="45"/>
      <c r="O69" s="45"/>
    </row>
    <row r="70" customFormat="false" ht="15" hidden="false" customHeight="false" outlineLevel="0" collapsed="false">
      <c r="A70" s="0" t="n">
        <v>68</v>
      </c>
      <c r="B70" s="0" t="s">
        <v>123</v>
      </c>
      <c r="C70" s="9" t="n">
        <v>0.223181063532</v>
      </c>
      <c r="D70" s="9" t="n">
        <v>0.11114</v>
      </c>
      <c r="E70" s="9" t="n">
        <v>0.1541925</v>
      </c>
      <c r="F70" s="9" t="n">
        <v>0.0283008</v>
      </c>
      <c r="G70" s="9" t="n">
        <v>0.050667015</v>
      </c>
      <c r="H70" s="9" t="n">
        <f aca="false">(C:C+D:D+E:E+F:F+G:G)</f>
        <v>0.567481378532</v>
      </c>
      <c r="J70" s="45"/>
      <c r="K70" s="45"/>
      <c r="L70" s="45"/>
      <c r="M70" s="45"/>
      <c r="N70" s="45"/>
      <c r="O70" s="45"/>
    </row>
    <row r="71" customFormat="false" ht="15" hidden="false" customHeight="false" outlineLevel="0" collapsed="false">
      <c r="A71" s="0" t="n">
        <v>69</v>
      </c>
      <c r="B71" s="0" t="s">
        <v>124</v>
      </c>
      <c r="C71" s="9" t="n">
        <v>0.2997</v>
      </c>
      <c r="D71" s="9" t="n">
        <v>0.1155</v>
      </c>
      <c r="E71" s="9" t="n">
        <v>0.14924667744</v>
      </c>
      <c r="F71" s="9" t="n">
        <v>0.02354849</v>
      </c>
      <c r="G71" s="9" t="n">
        <v>0.0729106</v>
      </c>
      <c r="H71" s="9" t="n">
        <f aca="false">(C:C+D:D+E:E+F:F+G:G)</f>
        <v>0.66090576744</v>
      </c>
      <c r="J71" s="45"/>
      <c r="K71" s="45"/>
      <c r="L71" s="45"/>
      <c r="M71" s="45"/>
      <c r="N71" s="45"/>
      <c r="O71" s="45"/>
    </row>
    <row r="72" customFormat="false" ht="15" hidden="false" customHeight="false" outlineLevel="0" collapsed="false">
      <c r="A72" s="0" t="n">
        <v>70</v>
      </c>
      <c r="B72" s="0" t="s">
        <v>125</v>
      </c>
      <c r="C72" s="9" t="n">
        <v>0.1572426</v>
      </c>
      <c r="D72" s="9" t="n">
        <v>0.08608</v>
      </c>
      <c r="E72" s="9" t="n">
        <v>0.1592017938</v>
      </c>
      <c r="F72" s="9" t="n">
        <v>0.01749938018697</v>
      </c>
      <c r="G72" s="9" t="n">
        <v>0.0693788648</v>
      </c>
      <c r="H72" s="9" t="n">
        <f aca="false">(C:C+D:D+E:E+F:F+G:G)</f>
        <v>0.48940263878697</v>
      </c>
      <c r="J72" s="45"/>
      <c r="K72" s="45"/>
      <c r="L72" s="45"/>
      <c r="M72" s="45"/>
      <c r="N72" s="45"/>
      <c r="O72" s="45"/>
    </row>
    <row r="73" customFormat="false" ht="15" hidden="false" customHeight="false" outlineLevel="0" collapsed="false">
      <c r="A73" s="0" t="n">
        <v>71</v>
      </c>
      <c r="B73" s="0" t="s">
        <v>126</v>
      </c>
      <c r="C73" s="9" t="n">
        <v>0.0720278279721</v>
      </c>
      <c r="D73" s="9" t="n">
        <v>0.084546168</v>
      </c>
      <c r="E73" s="9" t="n">
        <v>0.0825564</v>
      </c>
      <c r="F73" s="9" t="n">
        <v>0.01801917450234</v>
      </c>
      <c r="G73" s="9" t="n">
        <v>0.0553147</v>
      </c>
      <c r="H73" s="9" t="n">
        <f aca="false">(C:C+D:D+E:E+F:F+G:G)</f>
        <v>0.31246427047444</v>
      </c>
      <c r="J73" s="45"/>
      <c r="K73" s="45"/>
      <c r="L73" s="45"/>
      <c r="M73" s="45"/>
      <c r="N73" s="45"/>
      <c r="O73" s="45"/>
    </row>
    <row r="74" customFormat="false" ht="15" hidden="false" customHeight="false" outlineLevel="0" collapsed="false">
      <c r="A74" s="0" t="n">
        <v>72</v>
      </c>
      <c r="B74" s="0" t="s">
        <v>127</v>
      </c>
      <c r="C74" s="9" t="n">
        <v>0.0737594262405</v>
      </c>
      <c r="D74" s="9" t="n">
        <v>0.096521376</v>
      </c>
      <c r="E74" s="9" t="n">
        <v>0.13939831836</v>
      </c>
      <c r="F74" s="9" t="n">
        <v>0.0387193</v>
      </c>
      <c r="G74" s="9" t="n">
        <v>0.03641673</v>
      </c>
      <c r="H74" s="9" t="n">
        <f aca="false">(C:C+D:D+E:E+F:F+G:G)</f>
        <v>0.3848151506005</v>
      </c>
      <c r="J74" s="45"/>
      <c r="K74" s="45"/>
      <c r="L74" s="45"/>
      <c r="M74" s="45"/>
      <c r="N74" s="45"/>
      <c r="O74" s="45"/>
    </row>
    <row r="75" customFormat="false" ht="15" hidden="false" customHeight="false" outlineLevel="0" collapsed="false">
      <c r="A75" s="0" t="n">
        <v>73</v>
      </c>
      <c r="B75" s="0" t="s">
        <v>128</v>
      </c>
      <c r="C75" s="9" t="n">
        <v>0.097235902764</v>
      </c>
      <c r="D75" s="9" t="n">
        <v>0.0834666</v>
      </c>
      <c r="E75" s="9" t="n">
        <v>0.0196245</v>
      </c>
      <c r="F75" s="9" t="n">
        <v>0.0358316</v>
      </c>
      <c r="G75" s="9" t="n">
        <v>0.063308</v>
      </c>
      <c r="H75" s="9" t="n">
        <f aca="false">(C:C+D:D+E:E+F:F+G:G)</f>
        <v>0.299466602764</v>
      </c>
      <c r="J75" s="45"/>
      <c r="K75" s="45"/>
      <c r="L75" s="45"/>
      <c r="M75" s="45"/>
      <c r="N75" s="45"/>
      <c r="O75" s="45"/>
    </row>
    <row r="76" customFormat="false" ht="15" hidden="false" customHeight="false" outlineLevel="0" collapsed="false">
      <c r="A76" s="0" t="n">
        <v>74</v>
      </c>
      <c r="B76" s="0" t="s">
        <v>129</v>
      </c>
      <c r="C76" s="9" t="n">
        <v>0.158544470826</v>
      </c>
      <c r="D76" s="9" t="n">
        <v>0.18</v>
      </c>
      <c r="E76" s="9" t="n">
        <v>0.1011129</v>
      </c>
      <c r="F76" s="9" t="n">
        <v>0.01368755520759</v>
      </c>
      <c r="G76" s="9" t="n">
        <v>0.04789064</v>
      </c>
      <c r="H76" s="9" t="n">
        <f aca="false">(C:C+D:D+E:E+F:F+G:G)</f>
        <v>0.50123556603359</v>
      </c>
      <c r="J76" s="45"/>
      <c r="K76" s="45"/>
      <c r="L76" s="45"/>
      <c r="M76" s="45"/>
      <c r="N76" s="45"/>
      <c r="O76" s="45"/>
    </row>
    <row r="77" customFormat="false" ht="15" hidden="false" customHeight="false" outlineLevel="0" collapsed="false">
      <c r="A77" s="0" t="n">
        <v>75</v>
      </c>
      <c r="B77" s="0" t="s">
        <v>130</v>
      </c>
      <c r="C77" s="9" t="n">
        <v>0.225545410818</v>
      </c>
      <c r="D77" s="9" t="n">
        <v>0.18</v>
      </c>
      <c r="E77" s="9" t="n">
        <v>0.0669903</v>
      </c>
      <c r="F77" s="9" t="n">
        <v>0.021566697</v>
      </c>
      <c r="G77" s="9" t="n">
        <v>0.08748607</v>
      </c>
      <c r="H77" s="9" t="n">
        <f aca="false">(C:C+D:D+E:E+F:F+G:G)</f>
        <v>0.581588477818</v>
      </c>
      <c r="J77" s="45"/>
      <c r="K77" s="45"/>
      <c r="L77" s="45"/>
      <c r="M77" s="45"/>
      <c r="N77" s="45"/>
      <c r="O77" s="45"/>
    </row>
    <row r="78" customFormat="false" ht="15" hidden="false" customHeight="false" outlineLevel="0" collapsed="false">
      <c r="A78" s="0" t="n">
        <v>76</v>
      </c>
      <c r="B78" s="0" t="s">
        <v>131</v>
      </c>
      <c r="C78" s="9" t="n">
        <v>0.0906425093574</v>
      </c>
      <c r="D78" s="9" t="n">
        <v>0.100439808</v>
      </c>
      <c r="E78" s="9" t="n">
        <v>0.04690720881</v>
      </c>
      <c r="F78" s="9" t="n">
        <v>0.02636718</v>
      </c>
      <c r="G78" s="9" t="n">
        <v>0.0569107</v>
      </c>
      <c r="H78" s="9" t="n">
        <f aca="false">(C:C+D:D+E:E+F:F+G:G)</f>
        <v>0.3212674061674</v>
      </c>
      <c r="J78" s="45"/>
      <c r="K78" s="45"/>
      <c r="L78" s="45"/>
      <c r="M78" s="45"/>
      <c r="N78" s="45"/>
      <c r="O78" s="45"/>
    </row>
    <row r="79" customFormat="false" ht="15" hidden="false" customHeight="false" outlineLevel="0" collapsed="false">
      <c r="A79" s="0" t="n">
        <v>77</v>
      </c>
      <c r="B79" s="0" t="s">
        <v>132</v>
      </c>
      <c r="C79" s="9" t="n">
        <v>0.1071927</v>
      </c>
      <c r="D79" s="9" t="n">
        <v>0.134326248</v>
      </c>
      <c r="E79" s="9" t="n">
        <v>0.0182628</v>
      </c>
      <c r="F79" s="9" t="n">
        <v>0</v>
      </c>
      <c r="G79" s="9" t="n">
        <v>0.05225038</v>
      </c>
      <c r="H79" s="9" t="n">
        <f aca="false">(C:C+D:D+E:E+F:F+G:G)</f>
        <v>0.312032128</v>
      </c>
      <c r="J79" s="45"/>
      <c r="K79" s="45"/>
      <c r="L79" s="45"/>
      <c r="M79" s="45"/>
      <c r="N79" s="45"/>
      <c r="O79" s="45"/>
    </row>
    <row r="80" customFormat="false" ht="15" hidden="false" customHeight="false" outlineLevel="0" collapsed="false">
      <c r="A80" s="0" t="n">
        <v>78</v>
      </c>
      <c r="B80" s="0" t="s">
        <v>133</v>
      </c>
      <c r="C80" s="9" t="n">
        <v>0.0333</v>
      </c>
      <c r="D80" s="9" t="n">
        <v>0.0954</v>
      </c>
      <c r="E80" s="9" t="n">
        <v>0.0267</v>
      </c>
      <c r="F80" s="9" t="n">
        <v>0.0372386</v>
      </c>
      <c r="G80" s="9" t="n">
        <v>0.0828076088</v>
      </c>
      <c r="H80" s="9" t="n">
        <f aca="false">(C:C+D:D+E:E+F:F+G:G)</f>
        <v>0.2754462088</v>
      </c>
      <c r="J80" s="45"/>
      <c r="K80" s="45"/>
      <c r="L80" s="45"/>
      <c r="M80" s="45"/>
      <c r="N80" s="45"/>
      <c r="O80" s="45"/>
    </row>
    <row r="81" customFormat="false" ht="15" hidden="false" customHeight="false" outlineLevel="0" collapsed="false">
      <c r="A81" s="0" t="n">
        <v>79</v>
      </c>
      <c r="B81" s="0" t="s">
        <v>134</v>
      </c>
      <c r="C81" s="9" t="n">
        <v>0.0236097</v>
      </c>
      <c r="D81" s="9" t="n">
        <v>0.0164</v>
      </c>
      <c r="E81" s="9" t="n">
        <v>0.07165563372</v>
      </c>
      <c r="F81" s="9" t="n">
        <v>0.00433531875</v>
      </c>
      <c r="G81" s="9" t="n">
        <v>0.027708954</v>
      </c>
      <c r="H81" s="9" t="n">
        <f aca="false">(C:C+D:D+E:E+F:F+G:G)</f>
        <v>0.14370960647</v>
      </c>
      <c r="J81" s="45"/>
      <c r="K81" s="45"/>
      <c r="L81" s="45"/>
      <c r="M81" s="45"/>
      <c r="N81" s="45"/>
      <c r="O81" s="45"/>
    </row>
    <row r="82" customFormat="false" ht="15" hidden="false" customHeight="false" outlineLevel="0" collapsed="false">
      <c r="A82" s="0" t="n">
        <v>80</v>
      </c>
      <c r="B82" s="0" t="s">
        <v>135</v>
      </c>
      <c r="C82" s="9" t="n">
        <v>0.0202464</v>
      </c>
      <c r="D82" s="9" t="n">
        <v>0.08896</v>
      </c>
      <c r="E82" s="9" t="n">
        <v>0.0794058</v>
      </c>
      <c r="F82" s="9" t="n">
        <v>0.00614830525</v>
      </c>
      <c r="G82" s="9" t="n">
        <v>0.0133</v>
      </c>
      <c r="H82" s="9" t="n">
        <f aca="false">(C:C+D:D+E:E+F:F+G:G)</f>
        <v>0.20806050525</v>
      </c>
      <c r="J82" s="45"/>
      <c r="K82" s="45"/>
      <c r="L82" s="45"/>
      <c r="M82" s="45"/>
      <c r="N82" s="45"/>
      <c r="O82" s="45"/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5"/>
  <cols>
    <col collapsed="false" hidden="false" max="5" min="1" style="9" width="9.1417004048583"/>
    <col collapsed="false" hidden="false" max="6" min="6" style="0" width="8.5748987854251"/>
    <col collapsed="false" hidden="false" max="11" min="7" style="9" width="9.1417004048583"/>
    <col collapsed="false" hidden="false" max="1025" min="12" style="0" width="8.5748987854251"/>
  </cols>
  <sheetData>
    <row r="1" customFormat="false" ht="15" hidden="false" customHeight="false" outlineLevel="0" collapsed="false">
      <c r="A1" s="18" t="s">
        <v>136</v>
      </c>
      <c r="B1" s="18" t="s">
        <v>137</v>
      </c>
      <c r="C1" s="18" t="s">
        <v>138</v>
      </c>
      <c r="D1" s="18" t="s">
        <v>139</v>
      </c>
      <c r="E1" s="18" t="s">
        <v>140</v>
      </c>
      <c r="F1" s="9" t="s">
        <v>56</v>
      </c>
      <c r="G1" s="18" t="s">
        <v>42</v>
      </c>
      <c r="H1" s="18" t="s">
        <v>44</v>
      </c>
      <c r="I1" s="18" t="s">
        <v>46</v>
      </c>
      <c r="J1" s="18" t="s">
        <v>47</v>
      </c>
      <c r="K1" s="18" t="s">
        <v>48</v>
      </c>
      <c r="L1" s="9" t="s">
        <v>141</v>
      </c>
    </row>
    <row r="2" customFormat="false" ht="15" hidden="false" customHeight="false" outlineLevel="0" collapsed="false">
      <c r="A2" s="9" t="n">
        <v>0.2417997582</v>
      </c>
      <c r="B2" s="9" t="n">
        <v>0.2882997117</v>
      </c>
      <c r="C2" s="9" t="n">
        <v>0.26737326</v>
      </c>
      <c r="D2" s="9" t="n">
        <v>0.23015228247</v>
      </c>
      <c r="E2" s="9" t="n">
        <v>0.061112</v>
      </c>
      <c r="G2" s="9" t="n">
        <v>0.663404</v>
      </c>
      <c r="H2" s="9" t="n">
        <v>0.440552</v>
      </c>
      <c r="I2" s="9" t="n">
        <v>0.52024</v>
      </c>
      <c r="J2" s="9" t="n">
        <v>0.65317</v>
      </c>
      <c r="K2" s="9" t="n">
        <v>0.2514645</v>
      </c>
    </row>
    <row r="3" customFormat="false" ht="15" hidden="false" customHeight="false" outlineLevel="0" collapsed="false">
      <c r="A3" s="9" t="n">
        <v>0.1534998465</v>
      </c>
      <c r="B3" s="9" t="n">
        <v>0.2631997368</v>
      </c>
      <c r="C3" s="9" t="n">
        <v>0.28317168</v>
      </c>
      <c r="D3" s="9" t="n">
        <v>0.493571</v>
      </c>
      <c r="E3" s="9" t="n">
        <v>0.3533656</v>
      </c>
      <c r="G3" s="9" t="n">
        <v>0.43463</v>
      </c>
      <c r="H3" s="9" t="n">
        <v>0.4811</v>
      </c>
      <c r="I3" s="9" t="n">
        <v>0.48706</v>
      </c>
      <c r="J3" s="9" t="n">
        <v>0.43589</v>
      </c>
      <c r="K3" s="0"/>
    </row>
    <row r="4" customFormat="false" ht="15" hidden="false" customHeight="false" outlineLevel="0" collapsed="false">
      <c r="A4" s="9" t="n">
        <v>0.3854</v>
      </c>
      <c r="B4" s="9" t="n">
        <v>0.2840997159</v>
      </c>
      <c r="C4" s="9" t="n">
        <v>0.19148085</v>
      </c>
      <c r="D4" s="9" t="n">
        <v>0.15515708274</v>
      </c>
      <c r="E4" s="0"/>
      <c r="G4" s="9" t="n">
        <v>0.37975</v>
      </c>
      <c r="H4" s="9" t="n">
        <v>0.48285</v>
      </c>
      <c r="I4" s="9" t="n">
        <v>0.5705616</v>
      </c>
      <c r="J4" s="9" t="n">
        <v>0.4897046</v>
      </c>
      <c r="K4" s="9" t="n">
        <v>0.0514168</v>
      </c>
    </row>
    <row r="5" customFormat="false" ht="15" hidden="false" customHeight="false" outlineLevel="0" collapsed="false">
      <c r="A5" s="9" t="n">
        <v>0.2573</v>
      </c>
      <c r="B5" s="9" t="n">
        <v>0.1843998156</v>
      </c>
      <c r="C5" s="9" t="n">
        <v>0.27687231</v>
      </c>
      <c r="D5" s="9" t="n">
        <v>0.4896</v>
      </c>
      <c r="E5" s="9" t="n">
        <v>0.2596</v>
      </c>
      <c r="G5" s="9" t="n">
        <v>0.6451221</v>
      </c>
      <c r="H5" s="9" t="n">
        <v>0.4290272</v>
      </c>
      <c r="I5" s="9" t="n">
        <v>0.4696</v>
      </c>
      <c r="J5" s="9" t="n">
        <v>0.256438</v>
      </c>
      <c r="K5" s="9" t="n">
        <v>0.1</v>
      </c>
    </row>
    <row r="6" customFormat="false" ht="15" hidden="false" customHeight="false" outlineLevel="0" collapsed="false">
      <c r="A6" s="9" t="n">
        <v>0.413808276</v>
      </c>
      <c r="B6" s="9" t="n">
        <v>0.1893998106</v>
      </c>
      <c r="C6" s="9" t="n">
        <v>0.0514</v>
      </c>
      <c r="D6" s="9" t="n">
        <v>0.27585</v>
      </c>
      <c r="E6" s="9" t="n">
        <v>0.5</v>
      </c>
      <c r="G6" s="9" t="n">
        <v>0.1607559</v>
      </c>
      <c r="H6" s="9" t="n">
        <v>0.2230296</v>
      </c>
      <c r="I6" s="9" t="n">
        <v>0.22161</v>
      </c>
      <c r="J6" s="9" t="n">
        <v>0.567819</v>
      </c>
      <c r="K6" s="9" t="n">
        <v>0.1755867</v>
      </c>
    </row>
    <row r="7" customFormat="false" ht="15" hidden="false" customHeight="false" outlineLevel="0" collapsed="false">
      <c r="A7" s="9" t="n">
        <v>0.2836</v>
      </c>
      <c r="B7" s="9" t="n">
        <v>0.5282886</v>
      </c>
      <c r="C7" s="9" t="n">
        <v>0.27867213</v>
      </c>
      <c r="D7" s="9" t="n">
        <v>0.62985825</v>
      </c>
      <c r="E7" s="9" t="n">
        <v>0.44048</v>
      </c>
      <c r="G7" s="9" t="n">
        <v>0.6790742</v>
      </c>
      <c r="H7" s="9" t="n">
        <v>0.506408</v>
      </c>
      <c r="I7" s="9" t="n">
        <v>0.363288</v>
      </c>
      <c r="J7" s="9" t="n">
        <v>0.49343</v>
      </c>
      <c r="K7" s="9" t="n">
        <v>0.5330696</v>
      </c>
    </row>
    <row r="8" customFormat="false" ht="15" hidden="false" customHeight="false" outlineLevel="0" collapsed="false">
      <c r="A8" s="9" t="n">
        <v>0.3716</v>
      </c>
      <c r="B8" s="9" t="n">
        <v>0.2286997713</v>
      </c>
      <c r="C8" s="9" t="n">
        <v>0.2809719</v>
      </c>
      <c r="D8" s="9" t="n">
        <v>0.28015</v>
      </c>
      <c r="E8" s="9" t="n">
        <v>0.40385</v>
      </c>
      <c r="G8" s="9" t="n">
        <v>0.28026</v>
      </c>
      <c r="H8" s="9" t="n">
        <v>0.17349</v>
      </c>
      <c r="I8" s="9" t="n">
        <v>0.484</v>
      </c>
      <c r="J8" s="9" t="n">
        <v>0.371249</v>
      </c>
      <c r="K8" s="0"/>
    </row>
    <row r="9" customFormat="false" ht="15" hidden="false" customHeight="false" outlineLevel="0" collapsed="false">
      <c r="A9" s="9" t="n">
        <v>0.3159</v>
      </c>
      <c r="B9" s="9" t="n">
        <v>0.4345</v>
      </c>
      <c r="C9" s="9" t="n">
        <v>0.4128</v>
      </c>
      <c r="D9" s="9" t="n">
        <v>0.07294175</v>
      </c>
      <c r="E9" s="9" t="n">
        <v>0.266676</v>
      </c>
      <c r="G9" s="9" t="n">
        <v>0.23883</v>
      </c>
      <c r="H9" s="9" t="n">
        <v>0.2053518</v>
      </c>
      <c r="I9" s="9" t="n">
        <v>0.165744</v>
      </c>
      <c r="J9" s="9" t="n">
        <v>0.6699686</v>
      </c>
      <c r="K9" s="9" t="n">
        <v>0.64624</v>
      </c>
    </row>
    <row r="10" customFormat="false" ht="15" hidden="false" customHeight="false" outlineLevel="0" collapsed="false">
      <c r="A10" s="9" t="n">
        <v>0.2877</v>
      </c>
      <c r="B10" s="9" t="n">
        <v>0.208999791</v>
      </c>
      <c r="C10" s="9" t="n">
        <v>0.22657734</v>
      </c>
      <c r="D10" s="9" t="n">
        <v>0.26118477891</v>
      </c>
      <c r="E10" s="9" t="n">
        <v>0.287511</v>
      </c>
      <c r="G10" s="9" t="n">
        <v>0.1</v>
      </c>
      <c r="H10" s="9" t="n">
        <v>0.2086845</v>
      </c>
      <c r="I10" s="9" t="n">
        <v>0.232287</v>
      </c>
      <c r="J10" s="9" t="n">
        <v>0.627907</v>
      </c>
      <c r="K10" s="9" t="n">
        <v>0.364707</v>
      </c>
    </row>
    <row r="11" customFormat="false" ht="15" hidden="false" customHeight="false" outlineLevel="0" collapsed="false">
      <c r="A11" s="9" t="n">
        <v>0.9</v>
      </c>
      <c r="B11" s="0"/>
      <c r="C11" s="9" t="n">
        <v>0.3793482</v>
      </c>
      <c r="D11" s="9" t="n">
        <v>0.35071575</v>
      </c>
      <c r="E11" s="9" t="n">
        <v>0.262509</v>
      </c>
      <c r="G11" s="9" t="n">
        <v>0.415034</v>
      </c>
      <c r="H11" s="9" t="n">
        <v>0.16836</v>
      </c>
      <c r="I11" s="9" t="n">
        <v>0.0856</v>
      </c>
      <c r="J11" s="9" t="n">
        <v>0.1</v>
      </c>
      <c r="K11" s="9" t="n">
        <v>0.0700376</v>
      </c>
    </row>
    <row r="12" customFormat="false" ht="15" hidden="false" customHeight="false" outlineLevel="0" collapsed="false">
      <c r="A12" s="9" t="n">
        <v>0.526610532</v>
      </c>
      <c r="B12" s="9" t="n">
        <v>0.4382</v>
      </c>
      <c r="C12" s="9" t="n">
        <v>0.49500192</v>
      </c>
      <c r="D12" s="9" t="n">
        <v>0.1</v>
      </c>
      <c r="E12" s="9" t="n">
        <v>0.22143</v>
      </c>
      <c r="G12" s="9" t="n">
        <v>0.379086</v>
      </c>
      <c r="H12" s="9" t="n">
        <v>0.384075</v>
      </c>
      <c r="I12" s="9" t="n">
        <v>0.52199</v>
      </c>
      <c r="J12" s="9" t="n">
        <v>0.47887</v>
      </c>
      <c r="K12" s="9" t="n">
        <v>0.1</v>
      </c>
    </row>
    <row r="13" customFormat="false" ht="15" hidden="false" customHeight="false" outlineLevel="0" collapsed="false">
      <c r="A13" s="9" t="n">
        <v>0.2535</v>
      </c>
      <c r="B13" s="9" t="n">
        <v>0.3197</v>
      </c>
      <c r="C13" s="9" t="n">
        <v>0.22277772</v>
      </c>
      <c r="D13" s="9" t="n">
        <v>0.292920705</v>
      </c>
      <c r="E13" s="9" t="n">
        <v>0.22143</v>
      </c>
      <c r="G13" s="9" t="n">
        <v>0.3783</v>
      </c>
      <c r="H13" s="9" t="n">
        <v>0.29495</v>
      </c>
      <c r="I13" s="9" t="n">
        <v>0.3559</v>
      </c>
      <c r="J13" s="9" t="n">
        <v>0.60942</v>
      </c>
      <c r="K13" s="9" t="n">
        <v>0.254113</v>
      </c>
    </row>
    <row r="14" customFormat="false" ht="15" hidden="false" customHeight="false" outlineLevel="0" collapsed="false">
      <c r="A14" s="9" t="n">
        <v>0.603312066</v>
      </c>
      <c r="B14" s="9" t="n">
        <v>0.68432616</v>
      </c>
      <c r="C14" s="9" t="n">
        <v>0.2885</v>
      </c>
      <c r="D14" s="9" t="n">
        <v>0.401293</v>
      </c>
      <c r="E14" s="9" t="n">
        <v>0.4279</v>
      </c>
      <c r="G14" s="9" t="n">
        <v>0.19737</v>
      </c>
      <c r="H14" s="9" t="n">
        <v>0.28974</v>
      </c>
      <c r="I14" s="9" t="n">
        <v>0.279888</v>
      </c>
      <c r="J14" s="9" t="n">
        <v>0.298285</v>
      </c>
      <c r="K14" s="9" t="n">
        <v>0.54642</v>
      </c>
    </row>
    <row r="15" customFormat="false" ht="15" hidden="false" customHeight="false" outlineLevel="0" collapsed="false">
      <c r="A15" s="9" t="n">
        <v>0.1714998285</v>
      </c>
      <c r="B15" s="9" t="n">
        <v>0.085</v>
      </c>
      <c r="C15" s="9" t="n">
        <v>0.4083</v>
      </c>
      <c r="D15" s="9" t="n">
        <v>0.187031295</v>
      </c>
      <c r="E15" s="9" t="n">
        <v>0.220839</v>
      </c>
      <c r="G15" s="9" t="n">
        <v>0.336602</v>
      </c>
      <c r="H15" s="9" t="n">
        <v>0.41275</v>
      </c>
      <c r="I15" s="9" t="n">
        <v>0.418432</v>
      </c>
      <c r="J15" s="9" t="n">
        <v>0.35343</v>
      </c>
      <c r="K15" s="9" t="n">
        <v>0.0761096</v>
      </c>
    </row>
    <row r="16" customFormat="false" ht="15" hidden="false" customHeight="false" outlineLevel="0" collapsed="false">
      <c r="A16" s="9" t="n">
        <v>0.2522997477</v>
      </c>
      <c r="B16" s="9" t="n">
        <v>0.256999743</v>
      </c>
      <c r="C16" s="9" t="n">
        <v>0.0562</v>
      </c>
      <c r="D16" s="9" t="n">
        <v>0.155264472</v>
      </c>
      <c r="E16" s="9" t="n">
        <v>0.5216456</v>
      </c>
      <c r="G16" s="9" t="n">
        <v>0.401962</v>
      </c>
      <c r="H16" s="9" t="n">
        <v>0.43465</v>
      </c>
      <c r="I16" s="9" t="n">
        <v>0.3128915</v>
      </c>
      <c r="J16" s="9" t="n">
        <v>0.286482</v>
      </c>
      <c r="K16" s="9" t="n">
        <v>0.0724664</v>
      </c>
    </row>
    <row r="17" customFormat="false" ht="15" hidden="false" customHeight="false" outlineLevel="0" collapsed="false">
      <c r="A17" s="9" t="n">
        <v>0.9</v>
      </c>
      <c r="B17" s="9" t="n">
        <v>0.9</v>
      </c>
      <c r="C17" s="9" t="n">
        <v>0.8383</v>
      </c>
      <c r="D17" s="9" t="n">
        <v>0.05294125</v>
      </c>
      <c r="E17" s="9" t="n">
        <v>0.5</v>
      </c>
      <c r="G17" s="9" t="n">
        <v>0.6947444</v>
      </c>
      <c r="H17" s="9" t="n">
        <v>0.41815</v>
      </c>
      <c r="I17" s="9" t="n">
        <v>0.442423</v>
      </c>
      <c r="J17" s="9" t="n">
        <v>0.5497926</v>
      </c>
      <c r="K17" s="9" t="n">
        <v>0.41175</v>
      </c>
    </row>
    <row r="18" customFormat="false" ht="15" hidden="false" customHeight="false" outlineLevel="0" collapsed="false">
      <c r="A18" s="9" t="n">
        <v>0.488209764</v>
      </c>
      <c r="B18" s="9" t="n">
        <v>0.64704108</v>
      </c>
      <c r="C18" s="9" t="n">
        <v>0.13528647</v>
      </c>
      <c r="D18" s="9" t="n">
        <v>0.29738935809</v>
      </c>
      <c r="E18" s="9" t="n">
        <v>0.17142</v>
      </c>
      <c r="G18" s="9" t="n">
        <v>0.30265</v>
      </c>
      <c r="H18" s="9" t="n">
        <v>0.20835</v>
      </c>
      <c r="I18" s="9" t="n">
        <v>0.2929875</v>
      </c>
      <c r="J18" s="9" t="n">
        <v>0.28755</v>
      </c>
      <c r="K18" s="9" t="n">
        <v>0.4838</v>
      </c>
    </row>
    <row r="19" customFormat="false" ht="15" hidden="false" customHeight="false" outlineLevel="0" collapsed="false">
      <c r="A19" s="9" t="n">
        <v>0.9</v>
      </c>
      <c r="B19" s="9" t="n">
        <v>0.35065968</v>
      </c>
      <c r="C19" s="9" t="n">
        <v>0.9</v>
      </c>
      <c r="D19" s="9" t="n">
        <v>0.05176475</v>
      </c>
      <c r="E19" s="9" t="n">
        <v>0.34375</v>
      </c>
      <c r="G19" s="9" t="n">
        <v>0.1</v>
      </c>
      <c r="H19" s="9" t="n">
        <v>0.1</v>
      </c>
      <c r="I19" s="9" t="n">
        <v>0.1</v>
      </c>
      <c r="J19" s="9" t="n">
        <v>0.2529</v>
      </c>
      <c r="K19" s="9" t="n">
        <v>0.15789</v>
      </c>
    </row>
    <row r="20" customFormat="false" ht="15" hidden="false" customHeight="false" outlineLevel="0" collapsed="false">
      <c r="A20" s="9" t="n">
        <v>0.0892</v>
      </c>
      <c r="B20" s="9" t="n">
        <v>0.2770997229</v>
      </c>
      <c r="C20" s="9" t="n">
        <v>0.0605</v>
      </c>
      <c r="D20" s="9" t="n">
        <v>0.407731</v>
      </c>
      <c r="E20" s="9" t="n">
        <v>0.357145</v>
      </c>
      <c r="G20" s="9" t="n">
        <v>0.2603895</v>
      </c>
      <c r="H20" s="9" t="n">
        <v>0.61159</v>
      </c>
      <c r="I20" s="9" t="n">
        <v>0.4878215</v>
      </c>
      <c r="J20" s="9" t="n">
        <v>0.4446386</v>
      </c>
      <c r="K20" s="9" t="n">
        <v>0.1667637</v>
      </c>
    </row>
    <row r="21" customFormat="false" ht="15" hidden="false" customHeight="false" outlineLevel="0" collapsed="false">
      <c r="A21" s="9" t="n">
        <v>0.3162</v>
      </c>
      <c r="B21" s="9" t="n">
        <v>0.35855652</v>
      </c>
      <c r="C21" s="9" t="n">
        <v>0.21217878</v>
      </c>
      <c r="D21" s="9" t="n">
        <v>0.439921</v>
      </c>
      <c r="E21" s="9" t="n">
        <v>0.5216456</v>
      </c>
      <c r="G21" s="9" t="n">
        <v>0.2184981</v>
      </c>
      <c r="H21" s="9" t="n">
        <v>0.2646159</v>
      </c>
      <c r="I21" s="9" t="n">
        <v>0.1562115</v>
      </c>
      <c r="J21" s="9" t="n">
        <v>0.312234</v>
      </c>
      <c r="K21" s="9" t="n">
        <v>0.1</v>
      </c>
    </row>
    <row r="22" customFormat="false" ht="15" hidden="false" customHeight="false" outlineLevel="0" collapsed="false">
      <c r="A22" s="9" t="n">
        <v>0.1657998342</v>
      </c>
      <c r="B22" s="9" t="n">
        <v>0.4735</v>
      </c>
      <c r="C22" s="9" t="n">
        <v>0.26177382</v>
      </c>
      <c r="D22" s="9" t="n">
        <v>0.19394770329</v>
      </c>
      <c r="E22" s="9" t="n">
        <v>0.4881</v>
      </c>
      <c r="G22" s="9" t="n">
        <v>0.2037795</v>
      </c>
      <c r="H22" s="9" t="n">
        <v>0.23498385</v>
      </c>
      <c r="I22" s="9" t="n">
        <v>0.1744155</v>
      </c>
      <c r="J22" s="9" t="n">
        <v>0.19314</v>
      </c>
      <c r="K22" s="9" t="n">
        <v>0.1702929</v>
      </c>
    </row>
    <row r="23" customFormat="false" ht="15" hidden="false" customHeight="false" outlineLevel="0" collapsed="false">
      <c r="A23" s="9" t="n">
        <v>0.677713554</v>
      </c>
      <c r="B23" s="9" t="n">
        <v>0.43102752</v>
      </c>
      <c r="C23" s="9" t="n">
        <v>0.24847515</v>
      </c>
      <c r="D23" s="9" t="n">
        <v>0.236436354</v>
      </c>
      <c r="E23" s="9" t="n">
        <v>0.50414</v>
      </c>
      <c r="G23" s="9" t="n">
        <v>0.0878</v>
      </c>
      <c r="H23" s="9" t="n">
        <v>0.0699</v>
      </c>
      <c r="I23" s="9" t="n">
        <v>0.1</v>
      </c>
      <c r="J23" s="9" t="n">
        <v>0.1</v>
      </c>
      <c r="K23" s="9" t="n">
        <v>0.5048055</v>
      </c>
    </row>
    <row r="24" customFormat="false" ht="15" hidden="false" customHeight="false" outlineLevel="0" collapsed="false">
      <c r="A24" s="9" t="n">
        <v>0.2006997993</v>
      </c>
      <c r="B24" s="9" t="n">
        <v>0.58606548</v>
      </c>
      <c r="C24" s="9" t="n">
        <v>0.9</v>
      </c>
      <c r="D24" s="9" t="n">
        <v>0.446359</v>
      </c>
      <c r="E24" s="9" t="n">
        <v>0.6730976</v>
      </c>
      <c r="G24" s="9" t="n">
        <v>0.6607923</v>
      </c>
      <c r="H24" s="9" t="n">
        <v>0.69902</v>
      </c>
      <c r="I24" s="9" t="n">
        <v>0.4944855</v>
      </c>
      <c r="J24" s="9" t="n">
        <v>0.33585</v>
      </c>
      <c r="K24" s="9" t="n">
        <v>0.051012</v>
      </c>
    </row>
    <row r="25" customFormat="false" ht="15" hidden="false" customHeight="false" outlineLevel="0" collapsed="false">
      <c r="A25" s="9" t="n">
        <v>0.1950998049</v>
      </c>
      <c r="B25" s="9" t="n">
        <v>0.3505</v>
      </c>
      <c r="C25" s="9" t="n">
        <v>0.1</v>
      </c>
      <c r="D25" s="9" t="n">
        <v>0.06000025</v>
      </c>
      <c r="E25" s="9" t="n">
        <v>0.285715</v>
      </c>
      <c r="G25" s="9" t="n">
        <v>0.45395</v>
      </c>
      <c r="H25" s="9" t="n">
        <v>0.2512</v>
      </c>
      <c r="I25" s="9" t="n">
        <v>0.3831</v>
      </c>
      <c r="J25" s="9" t="n">
        <v>0.21375</v>
      </c>
      <c r="K25" s="9" t="n">
        <v>0.349169</v>
      </c>
    </row>
    <row r="26" customFormat="false" ht="15" hidden="false" customHeight="false" outlineLevel="0" collapsed="false">
      <c r="A26" s="9" t="n">
        <v>0.2585997414</v>
      </c>
      <c r="B26" s="9" t="n">
        <v>0.1647998352</v>
      </c>
      <c r="C26" s="9" t="n">
        <v>0.4468</v>
      </c>
      <c r="D26" s="9" t="n">
        <v>0.257614236</v>
      </c>
      <c r="E26" s="9" t="n">
        <v>0.68663</v>
      </c>
      <c r="G26" s="9" t="n">
        <v>0.26448</v>
      </c>
      <c r="H26" s="9" t="n">
        <v>0.4597</v>
      </c>
      <c r="I26" s="9" t="n">
        <v>0.4878</v>
      </c>
      <c r="J26" s="9" t="n">
        <v>0.37445</v>
      </c>
      <c r="K26" s="9" t="n">
        <v>0.5389027</v>
      </c>
    </row>
    <row r="27" customFormat="false" ht="15" hidden="false" customHeight="false" outlineLevel="0" collapsed="false">
      <c r="A27" s="9" t="n">
        <v>0.2253997746</v>
      </c>
      <c r="B27" s="9" t="n">
        <v>0.084</v>
      </c>
      <c r="C27" s="9" t="n">
        <v>0.17778222</v>
      </c>
      <c r="D27" s="9" t="n">
        <v>0.257614236</v>
      </c>
      <c r="E27" s="9" t="n">
        <v>0.68663</v>
      </c>
      <c r="G27" s="9" t="n">
        <v>0.5001</v>
      </c>
      <c r="H27" s="9" t="n">
        <v>0.1614471</v>
      </c>
      <c r="I27" s="9" t="n">
        <v>0.2119</v>
      </c>
      <c r="J27" s="9" t="n">
        <v>0.56987</v>
      </c>
      <c r="K27" s="9" t="n">
        <v>0.0562744</v>
      </c>
    </row>
    <row r="28" customFormat="false" ht="15" hidden="false" customHeight="false" outlineLevel="0" collapsed="false">
      <c r="A28" s="9" t="n">
        <v>0.9</v>
      </c>
      <c r="B28" s="0"/>
      <c r="C28" s="9" t="n">
        <v>0.26987301</v>
      </c>
      <c r="D28" s="9" t="n">
        <v>0</v>
      </c>
      <c r="E28" s="9" t="n">
        <v>0.9</v>
      </c>
      <c r="G28" s="9" t="n">
        <v>0.4013</v>
      </c>
      <c r="H28" s="9" t="n">
        <v>0.29989905</v>
      </c>
      <c r="I28" s="0"/>
      <c r="J28" s="9" t="n">
        <v>0.2884056</v>
      </c>
      <c r="K28" s="0"/>
    </row>
    <row r="29" customFormat="false" ht="15" hidden="false" customHeight="false" outlineLevel="0" collapsed="false">
      <c r="A29" s="9" t="n">
        <v>0.3877</v>
      </c>
      <c r="B29" s="9" t="n">
        <v>0.07</v>
      </c>
      <c r="C29" s="9" t="n">
        <v>0.4743</v>
      </c>
      <c r="D29" s="9" t="n">
        <v>0.07764775</v>
      </c>
      <c r="E29" s="9" t="n">
        <v>0.4159</v>
      </c>
      <c r="G29" s="9" t="n">
        <v>0.2875623</v>
      </c>
      <c r="H29" s="9" t="n">
        <v>0.27816405</v>
      </c>
      <c r="I29" s="9" t="n">
        <v>0.270825</v>
      </c>
      <c r="J29" s="9" t="n">
        <v>0.64288</v>
      </c>
      <c r="K29" s="9" t="n">
        <v>0.5335183</v>
      </c>
    </row>
    <row r="30" customFormat="false" ht="15" hidden="false" customHeight="false" outlineLevel="0" collapsed="false">
      <c r="A30" s="9" t="n">
        <v>0.3485</v>
      </c>
      <c r="B30" s="9" t="n">
        <v>0.2741997258</v>
      </c>
      <c r="C30" s="9" t="n">
        <v>0.9</v>
      </c>
      <c r="D30" s="9" t="n">
        <v>0.457089</v>
      </c>
      <c r="E30" s="9" t="n">
        <v>0.072224</v>
      </c>
      <c r="G30" s="9" t="n">
        <v>0.5776</v>
      </c>
      <c r="H30" s="9" t="n">
        <v>0.0781</v>
      </c>
      <c r="I30" s="9" t="n">
        <v>0.0606</v>
      </c>
      <c r="J30" s="9" t="n">
        <v>0.582841</v>
      </c>
      <c r="K30" s="0"/>
    </row>
    <row r="31" customFormat="false" ht="15" hidden="false" customHeight="false" outlineLevel="0" collapsed="false">
      <c r="A31" s="9" t="n">
        <v>0.7526</v>
      </c>
      <c r="B31" s="9" t="n">
        <v>0.42353052</v>
      </c>
      <c r="C31" s="9" t="n">
        <v>0.7277</v>
      </c>
      <c r="D31" s="9" t="n">
        <v>0.366957</v>
      </c>
      <c r="E31" s="9" t="n">
        <v>0.56175</v>
      </c>
      <c r="G31" s="9" t="n">
        <v>0.1596237</v>
      </c>
      <c r="H31" s="9" t="n">
        <v>0.23498385</v>
      </c>
      <c r="I31" s="9" t="n">
        <v>0.196002</v>
      </c>
      <c r="J31" s="9" t="n">
        <v>0.37445</v>
      </c>
      <c r="K31" s="9" t="n">
        <v>0.50288</v>
      </c>
    </row>
    <row r="32" customFormat="false" ht="15" hidden="false" customHeight="false" outlineLevel="0" collapsed="false">
      <c r="A32" s="9" t="n">
        <v>0.1641998358</v>
      </c>
      <c r="B32" s="9" t="n">
        <v>0.0554</v>
      </c>
      <c r="C32" s="9" t="n">
        <v>0.0601</v>
      </c>
      <c r="D32" s="9" t="n">
        <v>0.07882425</v>
      </c>
      <c r="E32" s="9" t="n">
        <v>0.3701936</v>
      </c>
      <c r="G32" s="9" t="n">
        <v>0.66801</v>
      </c>
      <c r="H32" s="9" t="n">
        <v>0.6068384</v>
      </c>
      <c r="I32" s="9" t="n">
        <v>0.5589808</v>
      </c>
      <c r="J32" s="9" t="n">
        <v>0.28219</v>
      </c>
      <c r="K32" s="9" t="n">
        <v>0.465247</v>
      </c>
    </row>
    <row r="33" customFormat="false" ht="15" hidden="false" customHeight="false" outlineLevel="0" collapsed="false">
      <c r="A33" s="9" t="n">
        <v>0.2843997156</v>
      </c>
      <c r="B33" s="9" t="n">
        <v>0.2740997259</v>
      </c>
      <c r="C33" s="9" t="n">
        <v>0.28857114</v>
      </c>
      <c r="D33" s="9" t="n">
        <v>0.27411498576</v>
      </c>
      <c r="E33" s="9" t="n">
        <v>0.6394416</v>
      </c>
      <c r="G33" s="9" t="n">
        <v>0.2977521</v>
      </c>
      <c r="H33" s="9" t="n">
        <v>0.19953</v>
      </c>
      <c r="I33" s="9" t="n">
        <v>0.27455</v>
      </c>
      <c r="J33" s="9" t="n">
        <v>0.42595</v>
      </c>
      <c r="K33" s="9" t="n">
        <v>0.5685169</v>
      </c>
    </row>
    <row r="34" customFormat="false" ht="15" hidden="false" customHeight="false" outlineLevel="0" collapsed="false">
      <c r="A34" s="9" t="n">
        <v>0.5413</v>
      </c>
      <c r="B34" s="9" t="n">
        <v>0.41293476</v>
      </c>
      <c r="C34" s="9" t="n">
        <v>0.65303868</v>
      </c>
      <c r="D34" s="9" t="n">
        <v>0.439921</v>
      </c>
      <c r="E34" s="9" t="n">
        <v>0.5111</v>
      </c>
      <c r="G34" s="9" t="n">
        <v>0.2763</v>
      </c>
      <c r="H34" s="9" t="n">
        <v>0.28164165</v>
      </c>
      <c r="I34" s="9" t="n">
        <v>0.2939</v>
      </c>
      <c r="J34" s="9" t="n">
        <v>0.29075</v>
      </c>
      <c r="K34" s="9" t="n">
        <v>0.5644786</v>
      </c>
    </row>
    <row r="35" customFormat="false" ht="15" hidden="false" customHeight="false" outlineLevel="0" collapsed="false">
      <c r="A35" s="9" t="n">
        <v>0.1</v>
      </c>
      <c r="B35" s="9" t="n">
        <v>0.1</v>
      </c>
      <c r="C35" s="9" t="n">
        <v>0.0712</v>
      </c>
      <c r="D35" s="9" t="n">
        <v>0.7251</v>
      </c>
      <c r="E35" s="9" t="n">
        <v>0.1</v>
      </c>
      <c r="G35" s="9" t="n">
        <v>0.379086</v>
      </c>
      <c r="H35" s="9" t="n">
        <v>0.8795</v>
      </c>
      <c r="I35" s="9" t="n">
        <v>0.5563</v>
      </c>
      <c r="J35" s="9" t="n">
        <v>0.9</v>
      </c>
      <c r="K35" s="9" t="n">
        <v>0.4837126</v>
      </c>
    </row>
    <row r="36" customFormat="false" ht="15" hidden="false" customHeight="false" outlineLevel="0" collapsed="false">
      <c r="A36" s="9" t="n">
        <v>0.1</v>
      </c>
      <c r="B36" s="9" t="n">
        <v>0.1</v>
      </c>
      <c r="C36" s="9" t="n">
        <v>0.29967003</v>
      </c>
      <c r="D36" s="9" t="n">
        <v>0.27155</v>
      </c>
      <c r="E36" s="0"/>
      <c r="G36" s="9" t="n">
        <v>0.1</v>
      </c>
      <c r="H36" s="9" t="n">
        <v>0.24266355</v>
      </c>
      <c r="I36" s="9" t="n">
        <v>0.0711</v>
      </c>
      <c r="J36" s="9" t="n">
        <v>0.9</v>
      </c>
      <c r="K36" s="9" t="n">
        <v>0.470731</v>
      </c>
    </row>
    <row r="37" customFormat="false" ht="15" hidden="false" customHeight="false" outlineLevel="0" collapsed="false">
      <c r="A37" s="9" t="n">
        <v>0.2497997502</v>
      </c>
      <c r="B37" s="9" t="n">
        <v>0.071</v>
      </c>
      <c r="C37" s="9" t="n">
        <v>0.15618438</v>
      </c>
      <c r="D37" s="9" t="n">
        <v>0.1</v>
      </c>
      <c r="E37" s="9" t="n">
        <v>0.250008</v>
      </c>
      <c r="G37" s="9" t="n">
        <v>0.450982</v>
      </c>
      <c r="H37" s="9" t="n">
        <v>0.1986</v>
      </c>
      <c r="I37" s="9" t="n">
        <v>0.4270125</v>
      </c>
      <c r="J37" s="9" t="n">
        <v>0.4732</v>
      </c>
      <c r="K37" s="9" t="n">
        <v>0.1808805</v>
      </c>
    </row>
    <row r="38" customFormat="false" ht="15" hidden="false" customHeight="false" outlineLevel="0" collapsed="false">
      <c r="A38" s="9" t="n">
        <v>0.1638998361</v>
      </c>
      <c r="B38" s="9" t="n">
        <v>0.2516</v>
      </c>
      <c r="C38" s="9" t="n">
        <v>0.8232</v>
      </c>
      <c r="D38" s="9" t="n">
        <v>0.27411498576</v>
      </c>
      <c r="E38" s="9" t="n">
        <v>0.1</v>
      </c>
      <c r="G38" s="9" t="n">
        <v>0.23091</v>
      </c>
      <c r="H38" s="9" t="n">
        <v>0.1959333</v>
      </c>
      <c r="I38" s="9" t="n">
        <v>0.0911</v>
      </c>
      <c r="J38" s="9" t="n">
        <v>0.2365035</v>
      </c>
      <c r="K38" s="9" t="n">
        <v>0.57582</v>
      </c>
    </row>
    <row r="39" customFormat="false" ht="15" hidden="false" customHeight="false" outlineLevel="0" collapsed="false">
      <c r="A39" s="9" t="n">
        <v>0.1762998237</v>
      </c>
      <c r="B39" s="9" t="n">
        <v>0.3956</v>
      </c>
      <c r="C39" s="9" t="n">
        <v>0.17118288</v>
      </c>
      <c r="D39" s="9" t="n">
        <v>0.35345</v>
      </c>
      <c r="E39" s="9" t="n">
        <v>0.1</v>
      </c>
      <c r="G39" s="9" t="n">
        <v>0.1</v>
      </c>
      <c r="H39" s="9" t="n">
        <v>0.25266165</v>
      </c>
      <c r="I39" s="9" t="n">
        <v>0.0944</v>
      </c>
      <c r="J39" s="9" t="n">
        <v>0.3860528</v>
      </c>
      <c r="K39" s="0"/>
    </row>
    <row r="40" customFormat="false" ht="15" hidden="false" customHeight="false" outlineLevel="0" collapsed="false">
      <c r="A40" s="9" t="n">
        <v>0.1</v>
      </c>
      <c r="B40" s="9" t="n">
        <v>0.60635736</v>
      </c>
      <c r="C40" s="9" t="n">
        <v>0.0815</v>
      </c>
      <c r="D40" s="9" t="n">
        <v>0.9</v>
      </c>
      <c r="E40" s="9" t="n">
        <v>0</v>
      </c>
      <c r="G40" s="9" t="n">
        <v>0.6952</v>
      </c>
      <c r="H40" s="9" t="n">
        <v>0.9</v>
      </c>
      <c r="I40" s="9" t="n">
        <v>0.17439</v>
      </c>
      <c r="J40" s="9" t="n">
        <v>0.9</v>
      </c>
      <c r="K40" s="0"/>
    </row>
    <row r="41" customFormat="false" ht="15" hidden="false" customHeight="false" outlineLevel="0" collapsed="false">
      <c r="A41" s="9" t="n">
        <v>0.4127</v>
      </c>
      <c r="B41" s="9" t="n">
        <v>0.2506997493</v>
      </c>
      <c r="C41" s="9" t="n">
        <v>0.29517048</v>
      </c>
      <c r="D41" s="9" t="n">
        <v>0.865</v>
      </c>
      <c r="E41" s="9" t="n">
        <v>0.9</v>
      </c>
      <c r="G41" s="9" t="n">
        <v>0.48041</v>
      </c>
      <c r="H41" s="9" t="n">
        <v>0.3092875</v>
      </c>
      <c r="I41" s="9" t="n">
        <v>0.63686</v>
      </c>
      <c r="J41" s="9" t="n">
        <v>0.425972</v>
      </c>
      <c r="K41" s="9" t="n">
        <v>0.2902857</v>
      </c>
    </row>
    <row r="42" customFormat="false" ht="15" hidden="false" customHeight="false" outlineLevel="0" collapsed="false">
      <c r="A42" s="9" t="n">
        <v>0.4143</v>
      </c>
      <c r="B42" s="9" t="n">
        <v>0.49570164</v>
      </c>
      <c r="C42" s="9" t="n">
        <v>0.52192</v>
      </c>
      <c r="D42" s="9" t="n">
        <v>0.9</v>
      </c>
      <c r="E42" s="9" t="n">
        <v>0.3558</v>
      </c>
      <c r="G42" s="9" t="n">
        <v>0.57645</v>
      </c>
      <c r="H42" s="9" t="n">
        <v>0.54824</v>
      </c>
      <c r="I42" s="9" t="n">
        <v>0.4837056</v>
      </c>
      <c r="J42" s="9" t="n">
        <v>0.403439</v>
      </c>
      <c r="K42" s="9" t="n">
        <v>0.4635211</v>
      </c>
    </row>
    <row r="43" customFormat="false" ht="15" hidden="false" customHeight="false" outlineLevel="0" collapsed="false">
      <c r="A43" s="9" t="n">
        <v>0.4131</v>
      </c>
      <c r="B43" s="9" t="n">
        <v>0.4427</v>
      </c>
      <c r="C43" s="9" t="n">
        <v>0.61495392</v>
      </c>
      <c r="D43" s="9" t="n">
        <v>0.07529475</v>
      </c>
      <c r="E43" s="9" t="n">
        <v>0.5</v>
      </c>
      <c r="G43" s="9" t="n">
        <v>0.1</v>
      </c>
      <c r="H43" s="9" t="n">
        <v>0.0943</v>
      </c>
      <c r="I43" s="9" t="n">
        <v>0.1</v>
      </c>
      <c r="J43" s="9" t="n">
        <v>0.42903</v>
      </c>
      <c r="K43" s="9" t="n">
        <v>0.28176</v>
      </c>
    </row>
    <row r="44" customFormat="false" ht="15" hidden="false" customHeight="false" outlineLevel="0" collapsed="false">
      <c r="A44" s="9" t="n">
        <v>0.624412488</v>
      </c>
      <c r="B44" s="9" t="n">
        <v>0.2999997</v>
      </c>
      <c r="C44" s="9" t="n">
        <v>0.57047172</v>
      </c>
      <c r="D44" s="9" t="n">
        <v>0.9</v>
      </c>
      <c r="E44" s="9" t="n">
        <v>0.245841</v>
      </c>
      <c r="G44" s="9" t="n">
        <v>0.5978</v>
      </c>
      <c r="H44" s="9" t="n">
        <v>0.3429</v>
      </c>
      <c r="I44" s="9" t="n">
        <v>0.6469</v>
      </c>
      <c r="J44" s="9" t="n">
        <v>0.7857072</v>
      </c>
      <c r="K44" s="9" t="n">
        <v>0.281533</v>
      </c>
    </row>
    <row r="45" customFormat="false" ht="15" hidden="false" customHeight="false" outlineLevel="0" collapsed="false">
      <c r="A45" s="9" t="n">
        <v>0.452</v>
      </c>
      <c r="B45" s="9" t="n">
        <v>0.64454208</v>
      </c>
      <c r="C45" s="9" t="n">
        <v>0.27137286</v>
      </c>
      <c r="D45" s="0"/>
      <c r="E45" s="9" t="n">
        <v>0.6562696</v>
      </c>
      <c r="G45" s="9" t="n">
        <v>0.316994</v>
      </c>
      <c r="H45" s="9" t="n">
        <v>0.2553</v>
      </c>
      <c r="I45" s="9" t="n">
        <v>0.44715</v>
      </c>
      <c r="J45" s="9" t="n">
        <v>0.37985</v>
      </c>
      <c r="K45" s="9" t="n">
        <v>0.8988282</v>
      </c>
    </row>
    <row r="46" customFormat="false" ht="15" hidden="false" customHeight="false" outlineLevel="0" collapsed="false">
      <c r="A46" s="9" t="n">
        <v>0.435108702</v>
      </c>
      <c r="B46" s="9" t="n">
        <v>0.63944412</v>
      </c>
      <c r="C46" s="9" t="n">
        <v>0.41123544</v>
      </c>
      <c r="D46" s="9" t="n">
        <v>0.190570941</v>
      </c>
      <c r="E46" s="9" t="n">
        <v>0.476195</v>
      </c>
      <c r="G46" s="9" t="n">
        <v>0.496734</v>
      </c>
      <c r="H46" s="9" t="n">
        <v>0.31705</v>
      </c>
      <c r="I46" s="9" t="n">
        <v>0.4028555</v>
      </c>
      <c r="J46" s="9" t="n">
        <v>0.3740352</v>
      </c>
      <c r="K46" s="9" t="n">
        <v>0.646146</v>
      </c>
    </row>
    <row r="47" customFormat="false" ht="15" hidden="false" customHeight="false" outlineLevel="0" collapsed="false">
      <c r="A47" s="9" t="n">
        <v>0.3801</v>
      </c>
      <c r="B47" s="9" t="n">
        <v>0.061</v>
      </c>
      <c r="C47" s="9" t="n">
        <v>0.25557444</v>
      </c>
      <c r="D47" s="9" t="n">
        <v>0.3707</v>
      </c>
      <c r="E47" s="9" t="n">
        <v>0.61936</v>
      </c>
      <c r="G47" s="9" t="n">
        <v>0.395426</v>
      </c>
      <c r="H47" s="9" t="n">
        <v>0.25034325</v>
      </c>
      <c r="I47" s="9" t="n">
        <v>0.497401</v>
      </c>
      <c r="J47" s="9" t="n">
        <v>0.4853376</v>
      </c>
      <c r="K47" s="9" t="n">
        <v>0.29634</v>
      </c>
    </row>
    <row r="48" customFormat="false" ht="15" hidden="false" customHeight="false" outlineLevel="0" collapsed="false">
      <c r="A48" s="9" t="n">
        <v>0.370907418</v>
      </c>
      <c r="B48" s="9" t="n">
        <v>0.61965204</v>
      </c>
      <c r="C48" s="9" t="n">
        <v>0.567273</v>
      </c>
      <c r="D48" s="9" t="n">
        <v>0.55881</v>
      </c>
      <c r="E48" s="9" t="n">
        <v>0.41667</v>
      </c>
      <c r="G48" s="9" t="n">
        <v>0.261438</v>
      </c>
      <c r="H48" s="9" t="n">
        <v>0.35645</v>
      </c>
      <c r="I48" s="9" t="n">
        <v>0.355791</v>
      </c>
      <c r="J48" s="9" t="n">
        <v>0.1643559</v>
      </c>
      <c r="K48" s="9" t="n">
        <v>0.56175</v>
      </c>
    </row>
    <row r="49" customFormat="false" ht="15" hidden="false" customHeight="false" outlineLevel="0" collapsed="false">
      <c r="A49" s="9" t="n">
        <v>0.4484</v>
      </c>
      <c r="B49" s="9" t="n">
        <v>0.2252997747</v>
      </c>
      <c r="C49" s="9" t="n">
        <v>0.29717028</v>
      </c>
      <c r="D49" s="9" t="n">
        <v>0.18360353781</v>
      </c>
      <c r="E49" s="9" t="n">
        <v>0.3077</v>
      </c>
      <c r="G49" s="9" t="n">
        <v>0.4967</v>
      </c>
      <c r="H49" s="9" t="n">
        <v>0.19557</v>
      </c>
      <c r="I49" s="9" t="n">
        <v>0.46487</v>
      </c>
      <c r="J49" s="9" t="n">
        <v>0.4709817</v>
      </c>
      <c r="K49" s="9" t="n">
        <v>0.331803</v>
      </c>
    </row>
    <row r="50" customFormat="false" ht="15" hidden="false" customHeight="false" outlineLevel="0" collapsed="false">
      <c r="A50" s="9" t="n">
        <v>0.9</v>
      </c>
      <c r="B50" s="9" t="n">
        <v>0.53448612</v>
      </c>
      <c r="C50" s="9" t="n">
        <v>0.5952618</v>
      </c>
      <c r="D50" s="9" t="n">
        <v>0.9</v>
      </c>
      <c r="E50" s="9" t="n">
        <v>0.19287</v>
      </c>
      <c r="G50" s="9" t="n">
        <v>0.67256</v>
      </c>
      <c r="H50" s="9" t="n">
        <v>0.4191488</v>
      </c>
      <c r="I50" s="9" t="n">
        <v>0.5616128</v>
      </c>
      <c r="J50" s="9" t="n">
        <v>0.399147</v>
      </c>
      <c r="K50" s="9" t="n">
        <v>0.49651</v>
      </c>
    </row>
    <row r="51" customFormat="false" ht="15" hidden="false" customHeight="false" outlineLevel="0" collapsed="false">
      <c r="A51" s="9" t="n">
        <v>0.2252997747</v>
      </c>
      <c r="B51" s="9" t="n">
        <v>0.1530998469</v>
      </c>
      <c r="C51" s="9" t="n">
        <v>0.3876</v>
      </c>
      <c r="D51" s="9" t="n">
        <v>0.472111</v>
      </c>
      <c r="E51" s="9" t="n">
        <v>0.29762</v>
      </c>
      <c r="G51" s="9" t="n">
        <v>0.2422743</v>
      </c>
      <c r="H51" s="9" t="n">
        <v>0.473975</v>
      </c>
      <c r="I51" s="9" t="n">
        <v>0.3535</v>
      </c>
      <c r="J51" s="9" t="n">
        <v>0.3785418</v>
      </c>
      <c r="K51" s="9" t="n">
        <v>0.2858742</v>
      </c>
    </row>
    <row r="52" customFormat="false" ht="15" hidden="false" customHeight="false" outlineLevel="0" collapsed="false">
      <c r="A52" s="9" t="n">
        <v>0.2092997907</v>
      </c>
      <c r="B52" s="9" t="n">
        <v>0.1</v>
      </c>
      <c r="C52" s="9" t="n">
        <v>0.26577342</v>
      </c>
      <c r="D52" s="9" t="n">
        <v>0.427045</v>
      </c>
      <c r="E52" s="9" t="n">
        <v>0.5216456</v>
      </c>
      <c r="G52" s="9" t="n">
        <v>0.47579</v>
      </c>
      <c r="H52" s="9" t="n">
        <v>0.31645</v>
      </c>
      <c r="I52" s="9" t="n">
        <v>0.9</v>
      </c>
      <c r="J52" s="9" t="n">
        <v>0.5471784</v>
      </c>
      <c r="K52" s="9" t="n">
        <v>0.091492</v>
      </c>
    </row>
    <row r="53" customFormat="false" ht="15" hidden="false" customHeight="false" outlineLevel="0" collapsed="false">
      <c r="A53" s="9" t="n">
        <v>0.53051061</v>
      </c>
      <c r="B53" s="9" t="n">
        <v>0.523</v>
      </c>
      <c r="C53" s="9" t="n">
        <v>0.28247175</v>
      </c>
      <c r="D53" s="9" t="n">
        <v>0.24566853069</v>
      </c>
      <c r="E53" s="9" t="n">
        <v>0.158334</v>
      </c>
      <c r="G53" s="9" t="n">
        <v>0.27039</v>
      </c>
      <c r="H53" s="9" t="n">
        <v>0.18627</v>
      </c>
      <c r="I53" s="9" t="n">
        <v>0.2033205</v>
      </c>
      <c r="J53" s="9" t="n">
        <v>0.0555215</v>
      </c>
      <c r="K53" s="9" t="n">
        <v>0.4898061</v>
      </c>
    </row>
    <row r="54" customFormat="false" ht="15" hidden="false" customHeight="false" outlineLevel="0" collapsed="false">
      <c r="A54" s="9" t="n">
        <v>0.2577</v>
      </c>
      <c r="B54" s="9" t="n">
        <v>0.2668997331</v>
      </c>
      <c r="C54" s="9" t="n">
        <v>0.287</v>
      </c>
      <c r="D54" s="9" t="n">
        <v>0.06352975</v>
      </c>
      <c r="E54" s="9" t="n">
        <v>0.3077</v>
      </c>
      <c r="G54" s="9" t="n">
        <v>0.369282</v>
      </c>
      <c r="H54" s="9" t="n">
        <v>0.46855</v>
      </c>
      <c r="I54" s="9" t="n">
        <v>0.581616</v>
      </c>
      <c r="J54" s="9" t="n">
        <v>0.34657</v>
      </c>
      <c r="K54" s="9" t="n">
        <v>0.5415949</v>
      </c>
    </row>
    <row r="55" customFormat="false" ht="15" hidden="false" customHeight="false" outlineLevel="0" collapsed="false">
      <c r="A55" s="9" t="n">
        <v>0.436608732</v>
      </c>
      <c r="B55" s="9" t="n">
        <v>0.1966998033</v>
      </c>
      <c r="C55" s="9" t="n">
        <v>0.52998792</v>
      </c>
      <c r="D55" s="9" t="n">
        <v>0.55542025</v>
      </c>
      <c r="E55" s="9" t="n">
        <v>0.39286</v>
      </c>
      <c r="G55" s="9" t="n">
        <v>0.45752</v>
      </c>
      <c r="H55" s="9" t="n">
        <v>0.3629</v>
      </c>
      <c r="I55" s="9" t="n">
        <v>0.457912</v>
      </c>
      <c r="J55" s="9" t="n">
        <v>0.4055814</v>
      </c>
      <c r="K55" s="0"/>
    </row>
    <row r="56" customFormat="false" ht="15" hidden="false" customHeight="false" outlineLevel="0" collapsed="false">
      <c r="A56" s="9" t="n">
        <v>0.3415</v>
      </c>
      <c r="B56" s="9" t="n">
        <v>0.1</v>
      </c>
      <c r="C56" s="9" t="n">
        <v>0.65183916</v>
      </c>
      <c r="D56" s="9" t="n">
        <v>0.21980811699</v>
      </c>
      <c r="E56" s="9" t="n">
        <v>0.270843</v>
      </c>
      <c r="G56" s="9" t="n">
        <v>0.7187</v>
      </c>
      <c r="H56" s="9" t="n">
        <v>0.32995</v>
      </c>
      <c r="I56" s="9" t="n">
        <v>0.9</v>
      </c>
      <c r="J56" s="9" t="n">
        <v>0.388417</v>
      </c>
      <c r="K56" s="9" t="n">
        <v>0.22833</v>
      </c>
    </row>
    <row r="57" customFormat="false" ht="15" hidden="false" customHeight="false" outlineLevel="0" collapsed="false">
      <c r="A57" s="9" t="n">
        <v>0.53801076</v>
      </c>
      <c r="B57" s="9" t="n">
        <v>0.9</v>
      </c>
      <c r="C57" s="9" t="n">
        <v>0.554778</v>
      </c>
      <c r="D57" s="9" t="n">
        <v>0.47239325</v>
      </c>
      <c r="E57" s="9" t="n">
        <v>0.6562696</v>
      </c>
      <c r="G57" s="9" t="n">
        <v>0.23685</v>
      </c>
      <c r="H57" s="9" t="n">
        <v>0.43405</v>
      </c>
      <c r="I57" s="9" t="n">
        <v>0.29409</v>
      </c>
      <c r="J57" s="9" t="n">
        <v>0.0652148</v>
      </c>
      <c r="K57" s="9" t="n">
        <v>0.9</v>
      </c>
    </row>
    <row r="58" customFormat="false" ht="15" hidden="false" customHeight="false" outlineLevel="0" collapsed="false">
      <c r="A58" s="9" t="n">
        <v>0.7547</v>
      </c>
      <c r="B58" s="9" t="n">
        <v>0.9</v>
      </c>
      <c r="C58" s="9" t="n">
        <v>0.43362648</v>
      </c>
      <c r="D58" s="9" t="n">
        <v>0.8784</v>
      </c>
      <c r="E58" s="9" t="n">
        <v>0.9</v>
      </c>
      <c r="G58" s="9" t="n">
        <v>0.4903</v>
      </c>
      <c r="H58" s="9" t="n">
        <v>0.58744</v>
      </c>
      <c r="I58" s="9" t="n">
        <v>0.27985</v>
      </c>
      <c r="J58" s="9" t="n">
        <v>0.1</v>
      </c>
      <c r="K58" s="0"/>
    </row>
    <row r="59" customFormat="false" ht="15" hidden="false" customHeight="false" outlineLevel="0" collapsed="false">
      <c r="A59" s="9" t="n">
        <v>0.596611932</v>
      </c>
      <c r="B59" s="9" t="n">
        <v>0.36005592</v>
      </c>
      <c r="C59" s="9" t="n">
        <v>0.69192312</v>
      </c>
      <c r="D59" s="9" t="n">
        <v>0.35147</v>
      </c>
      <c r="E59" s="9" t="n">
        <v>0.4399</v>
      </c>
      <c r="G59" s="9" t="n">
        <v>0.415034</v>
      </c>
      <c r="H59" s="9" t="n">
        <v>0.3054125</v>
      </c>
      <c r="I59" s="9" t="n">
        <v>0.2977845</v>
      </c>
      <c r="J59" s="9" t="n">
        <v>0.0783437</v>
      </c>
      <c r="K59" s="9" t="n">
        <v>0.9</v>
      </c>
    </row>
    <row r="60" customFormat="false" ht="15" hidden="false" customHeight="false" outlineLevel="0" collapsed="false">
      <c r="A60" s="9" t="n">
        <v>0.9</v>
      </c>
      <c r="B60" s="9" t="n">
        <v>0.3013</v>
      </c>
      <c r="C60" s="0"/>
      <c r="D60" s="9" t="n">
        <v>0.69427575</v>
      </c>
      <c r="E60" s="9" t="n">
        <v>0.088892</v>
      </c>
      <c r="G60" s="9" t="n">
        <v>0.2184981</v>
      </c>
      <c r="H60" s="9" t="n">
        <v>0.0913</v>
      </c>
      <c r="I60" s="9" t="n">
        <v>0.26685</v>
      </c>
      <c r="J60" s="9" t="n">
        <v>0.32295</v>
      </c>
      <c r="K60" s="9" t="n">
        <v>0.0927064</v>
      </c>
    </row>
    <row r="61" customFormat="false" ht="15" hidden="false" customHeight="false" outlineLevel="0" collapsed="false">
      <c r="A61" s="9" t="n">
        <v>0.540410808</v>
      </c>
      <c r="B61" s="9" t="n">
        <v>0.3495</v>
      </c>
      <c r="C61" s="9" t="n">
        <v>0.6866</v>
      </c>
      <c r="D61" s="9" t="n">
        <v>0.18877562055</v>
      </c>
      <c r="E61" s="9" t="n">
        <v>0.68663</v>
      </c>
      <c r="G61" s="9" t="n">
        <v>0.58107</v>
      </c>
      <c r="H61" s="9" t="n">
        <v>0.33215</v>
      </c>
      <c r="I61" s="9" t="n">
        <v>0.459083</v>
      </c>
      <c r="J61" s="9" t="n">
        <v>0.0911045</v>
      </c>
      <c r="K61" s="9" t="n">
        <v>0.39705</v>
      </c>
    </row>
    <row r="62" customFormat="false" ht="15" hidden="false" customHeight="false" outlineLevel="0" collapsed="false">
      <c r="A62" s="9" t="n">
        <v>0.2551997448</v>
      </c>
      <c r="B62" s="9" t="n">
        <v>0.2597997402</v>
      </c>
      <c r="C62" s="9" t="n">
        <v>0.9</v>
      </c>
      <c r="D62" s="9" t="n">
        <v>0.300431</v>
      </c>
      <c r="E62" s="9" t="n">
        <v>0.1</v>
      </c>
      <c r="G62" s="9" t="n">
        <v>0.303922</v>
      </c>
      <c r="H62" s="9" t="n">
        <v>0.2713125</v>
      </c>
      <c r="I62" s="9" t="n">
        <v>0.4928195</v>
      </c>
      <c r="J62" s="9" t="n">
        <v>0.0875462</v>
      </c>
      <c r="K62" s="9" t="n">
        <v>0.19554</v>
      </c>
    </row>
    <row r="63" customFormat="false" ht="15" hidden="false" customHeight="false" outlineLevel="0" collapsed="false">
      <c r="A63" s="9" t="n">
        <v>0.1824998175</v>
      </c>
      <c r="B63" s="9" t="n">
        <v>0.4263</v>
      </c>
      <c r="C63" s="9" t="n">
        <v>0.3462</v>
      </c>
      <c r="D63" s="9" t="n">
        <v>0.20946395151</v>
      </c>
      <c r="E63" s="9" t="n">
        <v>0.8692</v>
      </c>
      <c r="G63" s="9" t="n">
        <v>0.6529572</v>
      </c>
      <c r="H63" s="9" t="n">
        <v>0.4333</v>
      </c>
      <c r="I63" s="9" t="n">
        <v>0.62286</v>
      </c>
      <c r="J63" s="9" t="n">
        <v>0.419534</v>
      </c>
      <c r="K63" s="9" t="n">
        <v>0.2364654</v>
      </c>
    </row>
    <row r="64" customFormat="false" ht="15" hidden="false" customHeight="false" outlineLevel="0" collapsed="false">
      <c r="A64" s="9" t="n">
        <v>0.530210604</v>
      </c>
      <c r="B64" s="9" t="n">
        <v>0.09</v>
      </c>
      <c r="C64" s="9" t="n">
        <v>0.50669724</v>
      </c>
      <c r="D64" s="9" t="n">
        <v>0.28963123398</v>
      </c>
      <c r="E64" s="9" t="n">
        <v>0.4711616</v>
      </c>
      <c r="G64" s="9" t="n">
        <v>0.1</v>
      </c>
      <c r="H64" s="9" t="n">
        <v>0.1</v>
      </c>
      <c r="I64" s="9" t="n">
        <v>0.31755</v>
      </c>
      <c r="J64" s="9" t="n">
        <v>0.30365</v>
      </c>
      <c r="K64" s="9" t="n">
        <v>0.25746</v>
      </c>
    </row>
    <row r="65" customFormat="false" ht="15" hidden="false" customHeight="false" outlineLevel="0" collapsed="false">
      <c r="A65" s="9" t="n">
        <v>0.1873998126</v>
      </c>
      <c r="B65" s="9" t="n">
        <v>0.062</v>
      </c>
      <c r="C65" s="9" t="n">
        <v>0.3151</v>
      </c>
      <c r="D65" s="9" t="n">
        <v>0.319745</v>
      </c>
      <c r="E65" s="9" t="n">
        <v>0.380955</v>
      </c>
      <c r="G65" s="9" t="n">
        <v>0.6246</v>
      </c>
      <c r="H65" s="9" t="n">
        <v>0.45661</v>
      </c>
      <c r="I65" s="9" t="n">
        <v>0.714</v>
      </c>
      <c r="J65" s="9" t="n">
        <v>0.46675</v>
      </c>
      <c r="K65" s="0"/>
    </row>
    <row r="66" customFormat="false" ht="15" hidden="false" customHeight="false" outlineLevel="0" collapsed="false">
      <c r="A66" s="9" t="n">
        <v>0.2994997005</v>
      </c>
      <c r="B66" s="9" t="n">
        <v>0.41763288</v>
      </c>
      <c r="C66" s="9" t="n">
        <v>0.59406228</v>
      </c>
      <c r="D66" s="9" t="n">
        <v>0.37555</v>
      </c>
      <c r="E66" s="9" t="n">
        <v>0.5216456</v>
      </c>
      <c r="G66" s="9" t="n">
        <v>0.67711</v>
      </c>
      <c r="H66" s="9" t="n">
        <v>0.62237</v>
      </c>
      <c r="I66" s="9" t="n">
        <v>0.2927</v>
      </c>
      <c r="J66" s="9" t="n">
        <v>0.092945</v>
      </c>
      <c r="K66" s="9" t="n">
        <v>0.6475</v>
      </c>
    </row>
    <row r="67" customFormat="false" ht="15" hidden="false" customHeight="false" outlineLevel="0" collapsed="false">
      <c r="A67" s="9" t="n">
        <v>0.4433</v>
      </c>
      <c r="B67" s="9" t="n">
        <v>0.4858</v>
      </c>
      <c r="C67" s="9" t="n">
        <v>0.51269484</v>
      </c>
      <c r="D67" s="9" t="n">
        <v>0.3707</v>
      </c>
      <c r="E67" s="9" t="n">
        <v>0.3678</v>
      </c>
      <c r="G67" s="9" t="n">
        <v>0.6398987</v>
      </c>
      <c r="H67" s="9" t="n">
        <v>0.3771656</v>
      </c>
      <c r="I67" s="9" t="n">
        <v>0.17211</v>
      </c>
      <c r="J67" s="9" t="n">
        <v>0.0589571</v>
      </c>
      <c r="K67" s="9" t="n">
        <v>0.4588</v>
      </c>
    </row>
    <row r="68" customFormat="false" ht="15" hidden="false" customHeight="false" outlineLevel="0" collapsed="false">
      <c r="A68" s="9" t="n">
        <v>0.670213404</v>
      </c>
      <c r="B68" s="9" t="n">
        <v>0.5557</v>
      </c>
      <c r="C68" s="9" t="n">
        <v>0.5775</v>
      </c>
      <c r="D68" s="9" t="n">
        <v>0.4224</v>
      </c>
      <c r="E68" s="9" t="n">
        <v>0.380955</v>
      </c>
      <c r="G68" s="9" t="n">
        <v>0.65891</v>
      </c>
      <c r="H68" s="9" t="n">
        <v>0.2882</v>
      </c>
      <c r="I68" s="9" t="n">
        <v>0.36845</v>
      </c>
      <c r="J68" s="9" t="n">
        <v>0.0798161</v>
      </c>
      <c r="K68" s="9" t="n">
        <v>0.4588</v>
      </c>
    </row>
    <row r="69" customFormat="false" ht="15" hidden="false" customHeight="false" outlineLevel="0" collapsed="false">
      <c r="A69" s="9" t="n">
        <v>0.9</v>
      </c>
      <c r="B69" s="9" t="n">
        <v>0.5775</v>
      </c>
      <c r="C69" s="9" t="n">
        <v>0.55897632</v>
      </c>
      <c r="D69" s="9" t="n">
        <v>0.35147</v>
      </c>
      <c r="E69" s="9" t="n">
        <v>0.5482</v>
      </c>
      <c r="G69" s="9" t="n">
        <v>0.310458</v>
      </c>
      <c r="H69" s="9" t="n">
        <v>0.3317625</v>
      </c>
      <c r="I69" s="9" t="n">
        <v>0.15018</v>
      </c>
      <c r="J69" s="9" t="n">
        <v>0.0739265</v>
      </c>
      <c r="K69" s="9" t="n">
        <v>0.5821101</v>
      </c>
    </row>
    <row r="70" customFormat="false" ht="15" hidden="false" customHeight="false" outlineLevel="0" collapsed="false">
      <c r="A70" s="9" t="n">
        <v>0.4722</v>
      </c>
      <c r="B70" s="9" t="n">
        <v>0.4304</v>
      </c>
      <c r="C70" s="9" t="n">
        <v>0.5962614</v>
      </c>
      <c r="D70" s="9" t="n">
        <v>0.26118477891</v>
      </c>
      <c r="E70" s="9" t="n">
        <v>0.5216456</v>
      </c>
      <c r="G70" s="9" t="n">
        <v>0.17367</v>
      </c>
      <c r="H70" s="9" t="n">
        <v>0.3674125</v>
      </c>
      <c r="I70" s="9" t="n">
        <v>0.493236</v>
      </c>
      <c r="J70" s="9" t="n">
        <v>0.0508589</v>
      </c>
      <c r="K70" s="9" t="n">
        <v>0.290673</v>
      </c>
    </row>
    <row r="71" customFormat="false" ht="15" hidden="false" customHeight="false" outlineLevel="0" collapsed="false">
      <c r="A71" s="9" t="n">
        <v>0.2162997837</v>
      </c>
      <c r="B71" s="9" t="n">
        <v>0.42273084</v>
      </c>
      <c r="C71" s="9" t="n">
        <v>0.3092</v>
      </c>
      <c r="D71" s="9" t="n">
        <v>0.26894290302</v>
      </c>
      <c r="E71" s="9" t="n">
        <v>0.4159</v>
      </c>
      <c r="G71" s="9" t="n">
        <v>0.5537126</v>
      </c>
      <c r="H71" s="9" t="n">
        <v>0.6694016</v>
      </c>
      <c r="I71" s="9" t="n">
        <v>0.29125</v>
      </c>
      <c r="J71" s="9" t="n">
        <v>0.24528</v>
      </c>
      <c r="K71" s="9" t="n">
        <v>0.466161</v>
      </c>
    </row>
    <row r="72" customFormat="false" ht="15" hidden="false" customHeight="false" outlineLevel="0" collapsed="false">
      <c r="A72" s="9" t="n">
        <v>0.2214997785</v>
      </c>
      <c r="B72" s="9" t="n">
        <v>0.48260688</v>
      </c>
      <c r="C72" s="9" t="n">
        <v>0.52209108</v>
      </c>
      <c r="D72" s="9" t="n">
        <v>0.5779</v>
      </c>
      <c r="E72" s="9" t="n">
        <v>0.27381</v>
      </c>
      <c r="G72" s="9" t="n">
        <v>0.3996223</v>
      </c>
      <c r="H72" s="9" t="n">
        <v>0.9</v>
      </c>
      <c r="I72" s="9" t="n">
        <v>0.64</v>
      </c>
      <c r="J72" s="9" t="n">
        <v>0.270387</v>
      </c>
      <c r="K72" s="9" t="n">
        <v>0.479871</v>
      </c>
    </row>
    <row r="73" customFormat="false" ht="15" hidden="false" customHeight="false" outlineLevel="0" collapsed="false">
      <c r="A73" s="9" t="n">
        <v>0.291999708</v>
      </c>
      <c r="B73" s="9" t="n">
        <v>0.417333</v>
      </c>
      <c r="C73" s="9" t="n">
        <v>0.0735</v>
      </c>
      <c r="D73" s="9" t="n">
        <v>0.5348</v>
      </c>
      <c r="E73" s="9" t="n">
        <v>0.476</v>
      </c>
      <c r="G73" s="9" t="n">
        <v>0.558936</v>
      </c>
      <c r="H73" s="9" t="n">
        <v>0.55909</v>
      </c>
      <c r="I73" s="9" t="n">
        <v>0.434</v>
      </c>
      <c r="J73" s="9" t="n">
        <v>0.3740352</v>
      </c>
      <c r="K73" s="9" t="n">
        <v>0.655116</v>
      </c>
    </row>
    <row r="74" customFormat="false" ht="15" hidden="false" customHeight="false" outlineLevel="0" collapsed="false">
      <c r="A74" s="9" t="n">
        <v>0.476109522</v>
      </c>
      <c r="B74" s="9" t="n">
        <v>0.9</v>
      </c>
      <c r="C74" s="9" t="n">
        <v>0.3787</v>
      </c>
      <c r="D74" s="9" t="n">
        <v>0.20429186877</v>
      </c>
      <c r="E74" s="9" t="n">
        <v>0.36008</v>
      </c>
      <c r="G74" s="9" t="n">
        <v>0.454468</v>
      </c>
      <c r="H74" s="9" t="n">
        <v>0.55244</v>
      </c>
      <c r="I74" s="9" t="n">
        <v>0.4836565</v>
      </c>
      <c r="J74" s="9" t="n">
        <v>0.38305</v>
      </c>
      <c r="K74" s="9" t="n">
        <v>0.5509575</v>
      </c>
    </row>
    <row r="75" customFormat="false" ht="15" hidden="false" customHeight="false" outlineLevel="0" collapsed="false">
      <c r="A75" s="9" t="n">
        <v>0.677313546</v>
      </c>
      <c r="B75" s="9" t="n">
        <v>0.9</v>
      </c>
      <c r="C75" s="9" t="n">
        <v>0.2509</v>
      </c>
      <c r="D75" s="9" t="n">
        <v>0.321891</v>
      </c>
      <c r="E75" s="9" t="n">
        <v>0.65779</v>
      </c>
      <c r="G75" s="9" t="n">
        <v>0.19341</v>
      </c>
      <c r="H75" s="9" t="n">
        <v>0.15558</v>
      </c>
      <c r="I75" s="9" t="n">
        <v>0.669</v>
      </c>
      <c r="J75" s="9" t="n">
        <v>0.1702455</v>
      </c>
      <c r="K75" s="9" t="n">
        <v>0.409493</v>
      </c>
    </row>
    <row r="76" customFormat="false" ht="15" hidden="false" customHeight="false" outlineLevel="0" collapsed="false">
      <c r="A76" s="9" t="n">
        <v>0.2721997278</v>
      </c>
      <c r="B76" s="9" t="n">
        <v>0.50219904</v>
      </c>
      <c r="C76" s="9" t="n">
        <v>0.17568243</v>
      </c>
      <c r="D76" s="9" t="n">
        <v>0.39354</v>
      </c>
      <c r="E76" s="9" t="n">
        <v>0.4279</v>
      </c>
      <c r="G76" s="9" t="n">
        <v>0.4466329</v>
      </c>
      <c r="H76" s="9" t="n">
        <v>0.5956</v>
      </c>
      <c r="I76" s="9" t="n">
        <v>0.5510848</v>
      </c>
      <c r="J76" s="9" t="n">
        <v>0.34765</v>
      </c>
      <c r="K76" s="0"/>
    </row>
    <row r="77" customFormat="false" ht="15" hidden="false" customHeight="false" outlineLevel="0" collapsed="false">
      <c r="A77" s="9" t="n">
        <v>0.3219</v>
      </c>
      <c r="B77" s="9" t="n">
        <v>0.67163124</v>
      </c>
      <c r="C77" s="9" t="n">
        <v>0.0684</v>
      </c>
      <c r="D77" s="0"/>
      <c r="E77" s="9" t="n">
        <v>0.39286</v>
      </c>
      <c r="G77" s="9" t="n">
        <v>0.6079</v>
      </c>
      <c r="H77" s="9" t="n">
        <v>0.9</v>
      </c>
      <c r="I77" s="9" t="n">
        <v>0.9</v>
      </c>
      <c r="J77" s="9" t="n">
        <v>0.21825</v>
      </c>
      <c r="K77" s="0"/>
    </row>
    <row r="78" customFormat="false" ht="15" hidden="false" customHeight="false" outlineLevel="0" collapsed="false">
      <c r="A78" s="9" t="n">
        <v>0.1</v>
      </c>
      <c r="B78" s="9" t="n">
        <v>0.477</v>
      </c>
      <c r="C78" s="9" t="n">
        <v>0.1</v>
      </c>
      <c r="D78" s="9" t="n">
        <v>0.5558</v>
      </c>
      <c r="E78" s="9" t="n">
        <v>0.6226136</v>
      </c>
      <c r="G78" s="9" t="n">
        <v>0.4701382</v>
      </c>
      <c r="H78" s="9" t="n">
        <v>0.9</v>
      </c>
      <c r="I78" s="9" t="n">
        <v>0.3957968</v>
      </c>
      <c r="J78" s="9" t="n">
        <v>0.2423931</v>
      </c>
      <c r="K78" s="9" t="n">
        <v>0.6214635</v>
      </c>
    </row>
    <row r="79" customFormat="false" ht="15" hidden="false" customHeight="false" outlineLevel="0" collapsed="false">
      <c r="A79" s="9" t="n">
        <v>0.0709</v>
      </c>
      <c r="B79" s="9" t="n">
        <v>0.082</v>
      </c>
      <c r="C79" s="9" t="n">
        <v>0.26837316</v>
      </c>
      <c r="D79" s="9" t="n">
        <v>0.06470625</v>
      </c>
      <c r="E79" s="9" t="n">
        <v>0.208338</v>
      </c>
      <c r="G79" s="9" t="n">
        <v>0.2977521</v>
      </c>
      <c r="H79" s="9" t="n">
        <v>0.33205</v>
      </c>
      <c r="I79" s="9" t="n">
        <v>0.262495</v>
      </c>
      <c r="J79" s="9" t="n">
        <v>0.474257</v>
      </c>
    </row>
    <row r="80" customFormat="false" ht="15" hidden="false" customHeight="false" outlineLevel="0" collapsed="false">
      <c r="A80" s="9" t="n">
        <v>0.0608</v>
      </c>
      <c r="B80" s="9" t="n">
        <v>0.4448</v>
      </c>
      <c r="C80" s="9" t="n">
        <v>0.2974</v>
      </c>
      <c r="D80" s="9" t="n">
        <v>0.09176575</v>
      </c>
      <c r="E80" s="9" t="n">
        <v>0.1</v>
      </c>
      <c r="G80" s="9" t="n">
        <v>0.9</v>
      </c>
      <c r="H80" s="9" t="n">
        <v>0.9</v>
      </c>
      <c r="I80" s="9" t="n">
        <v>0.9</v>
      </c>
      <c r="J80" s="9" t="n">
        <v>0.9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1" activeCellId="0" sqref="I31"/>
    </sheetView>
  </sheetViews>
  <sheetFormatPr defaultRowHeight="15"/>
  <cols>
    <col collapsed="false" hidden="false" max="1" min="1" style="0" width="22.7085020242915"/>
    <col collapsed="false" hidden="false" max="3" min="2" style="0" width="9.4251012145749"/>
    <col collapsed="false" hidden="false" max="1025" min="4" style="0" width="8.5748987854251"/>
  </cols>
  <sheetData>
    <row r="1" customFormat="false" ht="15" hidden="false" customHeight="false" outlineLevel="0" collapsed="false">
      <c r="A1" s="3" t="s">
        <v>142</v>
      </c>
      <c r="B1" s="3" t="s">
        <v>56</v>
      </c>
      <c r="C1" s="3" t="s">
        <v>141</v>
      </c>
    </row>
    <row r="2" customFormat="false" ht="15" hidden="false" customHeight="false" outlineLevel="0" collapsed="false">
      <c r="A2" s="0" t="s">
        <v>57</v>
      </c>
      <c r="B2" s="9" t="n">
        <v>0.23311602116609</v>
      </c>
      <c r="C2" s="9" t="n">
        <v>0.5463086475</v>
      </c>
    </row>
    <row r="3" customFormat="false" ht="15" hidden="false" customHeight="false" outlineLevel="0" collapsed="false">
      <c r="A3" s="0" t="s">
        <v>58</v>
      </c>
      <c r="B3" s="9" t="n">
        <v>0.2594291166045</v>
      </c>
      <c r="C3" s="9" t="n">
        <v>0.42857086</v>
      </c>
    </row>
    <row r="4" customFormat="false" ht="15" hidden="false" customHeight="false" outlineLevel="0" collapsed="false">
      <c r="A4" s="0" t="s">
        <v>59</v>
      </c>
      <c r="B4" s="9" t="n">
        <v>0.24667905467358</v>
      </c>
      <c r="C4" s="9" t="n">
        <v>0.4380656574</v>
      </c>
    </row>
    <row r="5" customFormat="false" ht="15" hidden="false" customHeight="false" outlineLevel="0" collapsed="false">
      <c r="A5" s="0" t="s">
        <v>60</v>
      </c>
      <c r="B5" s="9" t="n">
        <v>0.26381576989</v>
      </c>
      <c r="C5" s="9" t="n">
        <v>0.4641021757</v>
      </c>
    </row>
    <row r="6" customFormat="false" ht="15" hidden="false" customHeight="false" outlineLevel="0" collapsed="false">
      <c r="A6" s="0" t="s">
        <v>61</v>
      </c>
      <c r="B6" s="9" t="n">
        <v>0.274383868028</v>
      </c>
      <c r="C6" s="9" t="n">
        <v>0.2446868538</v>
      </c>
    </row>
    <row r="7" customFormat="false" ht="15" hidden="false" customHeight="false" outlineLevel="0" collapsed="false">
      <c r="A7" s="0" t="s">
        <v>62</v>
      </c>
      <c r="B7" s="9" t="n">
        <v>0.37528632146</v>
      </c>
      <c r="C7" s="9" t="n">
        <v>0.5353420978</v>
      </c>
    </row>
    <row r="8" customFormat="false" ht="15" hidden="false" customHeight="false" outlineLevel="0" collapsed="false">
      <c r="A8" s="0" t="s">
        <v>63</v>
      </c>
      <c r="B8" s="9" t="n">
        <v>0.31698435156</v>
      </c>
      <c r="C8" s="9" t="n">
        <v>0.285824527</v>
      </c>
    </row>
    <row r="9" customFormat="false" ht="15" hidden="false" customHeight="false" outlineLevel="0" collapsed="false">
      <c r="A9" s="0" t="s">
        <v>64</v>
      </c>
      <c r="B9" s="9" t="n">
        <v>0.34266730525</v>
      </c>
      <c r="C9" s="9" t="n">
        <v>0.2999120244</v>
      </c>
    </row>
    <row r="10" customFormat="false" ht="15" hidden="false" customHeight="false" outlineLevel="0" collapsed="false">
      <c r="A10" s="0" t="s">
        <v>65</v>
      </c>
      <c r="B10" s="9" t="n">
        <v>0.25383855116697</v>
      </c>
      <c r="C10" s="9" t="n">
        <v>0.2434231615</v>
      </c>
    </row>
    <row r="11" customFormat="false" ht="15" hidden="false" customHeight="false" outlineLevel="0" collapsed="false">
      <c r="A11" s="0" t="s">
        <v>66</v>
      </c>
      <c r="B11" s="9" t="n">
        <v>0.45939762165</v>
      </c>
      <c r="C11" s="9" t="n">
        <v>0.2182709612</v>
      </c>
    </row>
    <row r="12" customFormat="false" ht="15" hidden="false" customHeight="false" outlineLevel="0" collapsed="false">
      <c r="A12" s="0" t="s">
        <v>67</v>
      </c>
      <c r="B12" s="9" t="n">
        <v>0.431317009796</v>
      </c>
      <c r="C12" s="9" t="n">
        <v>0.403571373</v>
      </c>
    </row>
    <row r="13" customFormat="false" ht="15" hidden="false" customHeight="false" outlineLevel="0" collapsed="false">
      <c r="A13" s="0" t="s">
        <v>68</v>
      </c>
      <c r="B13" s="9" t="n">
        <v>0.256913028475</v>
      </c>
      <c r="C13" s="9" t="n">
        <v>0.373983981</v>
      </c>
    </row>
    <row r="14" customFormat="false" ht="15" hidden="false" customHeight="false" outlineLevel="0" collapsed="false">
      <c r="A14" s="0" t="s">
        <v>69</v>
      </c>
      <c r="B14" s="9" t="n">
        <v>0.498594980978</v>
      </c>
      <c r="C14" s="9" t="n">
        <v>0.275344435</v>
      </c>
    </row>
    <row r="15" customFormat="false" ht="15" hidden="false" customHeight="false" outlineLevel="0" collapsed="false">
      <c r="A15" s="0" t="s">
        <v>70</v>
      </c>
      <c r="B15" s="9" t="n">
        <v>0.2250282266555</v>
      </c>
      <c r="C15" s="9" t="n">
        <v>0.3580846492</v>
      </c>
    </row>
    <row r="16" customFormat="false" ht="15" hidden="false" customHeight="false" outlineLevel="0" collapsed="false">
      <c r="A16" s="0" t="s">
        <v>71</v>
      </c>
      <c r="B16" s="9" t="n">
        <v>0.2302027490081</v>
      </c>
      <c r="C16" s="9" t="n">
        <v>0.3554405508</v>
      </c>
    </row>
    <row r="17" customFormat="false" ht="15" hidden="false" customHeight="false" outlineLevel="0" collapsed="false">
      <c r="A17" s="0" t="s">
        <v>72</v>
      </c>
      <c r="B17" s="9" t="n">
        <v>0.77357316375</v>
      </c>
      <c r="C17" s="9" t="n">
        <v>0.532190201</v>
      </c>
    </row>
    <row r="18" customFormat="false" ht="15" hidden="false" customHeight="false" outlineLevel="0" collapsed="false">
      <c r="A18" s="0" t="s">
        <v>73</v>
      </c>
      <c r="B18" s="9" t="n">
        <v>0.37082750189403</v>
      </c>
      <c r="C18" s="9" t="n">
        <v>0.28566815</v>
      </c>
    </row>
    <row r="19" customFormat="false" ht="15" hidden="false" customHeight="false" outlineLevel="0" collapsed="false">
      <c r="A19" s="0" t="s">
        <v>74</v>
      </c>
      <c r="B19" s="9" t="n">
        <v>0.65931892425</v>
      </c>
      <c r="C19" s="9" t="n">
        <v>0.12421433</v>
      </c>
    </row>
    <row r="20" customFormat="false" ht="15" hidden="false" customHeight="false" outlineLevel="0" collapsed="false">
      <c r="A20" s="0" t="s">
        <v>75</v>
      </c>
      <c r="B20" s="9" t="n">
        <v>0.17609530658</v>
      </c>
      <c r="C20" s="9" t="n">
        <v>0.4178786352</v>
      </c>
    </row>
    <row r="21" customFormat="false" ht="15" hidden="false" customHeight="false" outlineLevel="0" collapsed="false">
      <c r="A21" s="0" t="s">
        <v>76</v>
      </c>
      <c r="B21" s="9" t="n">
        <v>0.33251121006</v>
      </c>
      <c r="C21" s="9" t="n">
        <v>0.2228817346</v>
      </c>
    </row>
    <row r="22" customFormat="false" ht="15" hidden="false" customHeight="false" outlineLevel="0" collapsed="false">
      <c r="A22" s="0" t="s">
        <v>77</v>
      </c>
      <c r="B22" s="9" t="n">
        <v>0.29771675084903</v>
      </c>
      <c r="C22" s="9" t="n">
        <v>0.20257960575</v>
      </c>
    </row>
    <row r="23" customFormat="false" ht="15" hidden="false" customHeight="false" outlineLevel="0" collapsed="false">
      <c r="A23" s="0" t="s">
        <v>78</v>
      </c>
      <c r="B23" s="9" t="n">
        <v>0.46111883825</v>
      </c>
      <c r="C23" s="9" t="n">
        <v>0.1150226685</v>
      </c>
    </row>
    <row r="24" customFormat="false" ht="15" hidden="false" customHeight="false" outlineLevel="0" collapsed="false">
      <c r="A24" s="0" t="s">
        <v>79</v>
      </c>
      <c r="B24" s="9" t="n">
        <v>0.5437741629669</v>
      </c>
      <c r="C24" s="9" t="n">
        <v>0.5536651299</v>
      </c>
    </row>
    <row r="25" customFormat="false" ht="15" hidden="false" customHeight="false" outlineLevel="0" collapsed="false">
      <c r="A25" s="0" t="s">
        <v>80</v>
      </c>
      <c r="B25" s="9" t="n">
        <v>0.2037883467817</v>
      </c>
      <c r="C25" s="9" t="n">
        <v>0.346678823</v>
      </c>
    </row>
    <row r="26" customFormat="false" ht="15" hidden="false" customHeight="false" outlineLevel="0" collapsed="false">
      <c r="A26" s="0" t="s">
        <v>81</v>
      </c>
      <c r="B26" s="9" t="n">
        <v>0.3469512247382</v>
      </c>
      <c r="C26" s="9" t="n">
        <v>0.3942800709</v>
      </c>
    </row>
    <row r="27" customFormat="false" ht="15" hidden="false" customHeight="false" outlineLevel="0" collapsed="false">
      <c r="A27" s="0" t="s">
        <v>82</v>
      </c>
      <c r="B27" s="9" t="n">
        <v>0.2479079214938</v>
      </c>
      <c r="C27" s="9" t="n">
        <v>0.3315827705</v>
      </c>
    </row>
    <row r="28" customFormat="false" ht="15" hidden="false" customHeight="false" outlineLevel="0" collapsed="false">
      <c r="A28" s="0" t="s">
        <v>83</v>
      </c>
      <c r="B28" s="9" t="n">
        <v>0.49145609367</v>
      </c>
      <c r="C28" s="9" t="n">
        <v>0.25206389115</v>
      </c>
    </row>
    <row r="29" customFormat="false" ht="15" hidden="false" customHeight="false" outlineLevel="0" collapsed="false">
      <c r="A29" s="0" t="s">
        <v>84</v>
      </c>
      <c r="B29" s="9" t="n">
        <v>0.33025929925</v>
      </c>
      <c r="C29" s="9" t="n">
        <v>0.34544181335</v>
      </c>
    </row>
    <row r="30" customFormat="false" ht="15" hidden="false" customHeight="false" outlineLevel="0" collapsed="false">
      <c r="A30" s="0" t="s">
        <v>85</v>
      </c>
      <c r="B30" s="9" t="n">
        <v>0.45142120016</v>
      </c>
      <c r="C30" s="9" t="n">
        <v>0.302831353</v>
      </c>
    </row>
    <row r="31" customFormat="false" ht="15" hidden="false" customHeight="false" outlineLevel="0" collapsed="false">
      <c r="A31" s="0" t="s">
        <v>86</v>
      </c>
      <c r="B31" s="9" t="n">
        <v>0.628916673</v>
      </c>
      <c r="C31" s="9" t="n">
        <v>0.23859059005</v>
      </c>
    </row>
    <row r="32" customFormat="false" ht="15" hidden="false" customHeight="false" outlineLevel="0" collapsed="false">
      <c r="A32" s="0" t="s">
        <v>87</v>
      </c>
      <c r="B32" s="9" t="n">
        <v>0.1363222188714</v>
      </c>
      <c r="C32" s="9" t="n">
        <v>0.5649721618</v>
      </c>
    </row>
    <row r="33" customFormat="false" ht="15" hidden="false" customHeight="false" outlineLevel="0" collapsed="false">
      <c r="A33" s="0" t="s">
        <v>88</v>
      </c>
      <c r="B33" s="9" t="n">
        <v>0.32998498170072</v>
      </c>
      <c r="C33" s="9" t="n">
        <v>0.3020779416</v>
      </c>
    </row>
    <row r="34" customFormat="false" ht="15" hidden="false" customHeight="false" outlineLevel="0" collapsed="false">
      <c r="A34" s="0" t="s">
        <v>89</v>
      </c>
      <c r="B34" s="9" t="n">
        <v>0.53465218656</v>
      </c>
      <c r="C34" s="9" t="n">
        <v>0.30247603675</v>
      </c>
    </row>
    <row r="35" customFormat="false" ht="15" hidden="false" customHeight="false" outlineLevel="0" collapsed="false">
      <c r="A35" s="0" t="s">
        <v>90</v>
      </c>
      <c r="B35" s="9" t="n">
        <v>0.1341921</v>
      </c>
      <c r="C35" s="9" t="n">
        <v>0.6244308822</v>
      </c>
    </row>
    <row r="36" customFormat="false" ht="15" hidden="false" customHeight="false" outlineLevel="0" collapsed="false">
      <c r="A36" s="0" t="s">
        <v>91</v>
      </c>
      <c r="B36" s="9" t="n">
        <v>0.15150574801</v>
      </c>
      <c r="C36" s="9" t="n">
        <v>0.26355014485</v>
      </c>
    </row>
    <row r="37" customFormat="false" ht="15" hidden="false" customHeight="false" outlineLevel="0" collapsed="false">
      <c r="A37" s="0" t="s">
        <v>92</v>
      </c>
      <c r="B37" s="9" t="n">
        <v>0.1790356102766</v>
      </c>
      <c r="C37" s="9" t="n">
        <v>0.3636602995</v>
      </c>
    </row>
    <row r="38" customFormat="false" ht="15" hidden="false" customHeight="false" outlineLevel="0" collapsed="false">
      <c r="A38" s="0" t="s">
        <v>93</v>
      </c>
      <c r="B38" s="9" t="n">
        <v>0.35635874946722</v>
      </c>
      <c r="C38" s="9" t="n">
        <v>0.2174621266</v>
      </c>
    </row>
    <row r="39" customFormat="false" ht="15" hidden="false" customHeight="false" outlineLevel="0" collapsed="false">
      <c r="A39" s="0" t="s">
        <v>94</v>
      </c>
      <c r="B39" s="9" t="n">
        <v>0.2205148202521</v>
      </c>
      <c r="C39" s="9" t="n">
        <v>0.17098568295</v>
      </c>
    </row>
    <row r="40" customFormat="false" ht="15" hidden="false" customHeight="false" outlineLevel="0" collapsed="false">
      <c r="A40" s="0" t="s">
        <v>95</v>
      </c>
      <c r="B40" s="9" t="n">
        <v>0.236631972</v>
      </c>
      <c r="C40" s="9" t="n">
        <v>0.6263796</v>
      </c>
    </row>
    <row r="41" customFormat="false" ht="15" hidden="false" customHeight="false" outlineLevel="0" collapsed="false">
      <c r="A41" s="0" t="s">
        <v>96</v>
      </c>
      <c r="B41" s="9" t="n">
        <v>0.44403456802</v>
      </c>
      <c r="C41" s="9" t="n">
        <v>0.4460317104</v>
      </c>
    </row>
    <row r="42" customFormat="false" ht="15" hidden="false" customHeight="false" outlineLevel="0" collapsed="false">
      <c r="A42" s="0" t="s">
        <v>97</v>
      </c>
      <c r="B42" s="9" t="n">
        <v>0.484076268</v>
      </c>
      <c r="C42" s="9" t="n">
        <v>0.5197923507</v>
      </c>
    </row>
    <row r="43" customFormat="false" ht="15" hidden="false" customHeight="false" outlineLevel="0" collapsed="false">
      <c r="A43" s="0" t="s">
        <v>98</v>
      </c>
      <c r="B43" s="9" t="n">
        <v>0.46183974489</v>
      </c>
      <c r="C43" s="9" t="n">
        <v>0.15441701</v>
      </c>
    </row>
    <row r="44" customFormat="false" ht="15" hidden="false" customHeight="false" outlineLevel="0" collapsed="false">
      <c r="A44" s="0" t="s">
        <v>99</v>
      </c>
      <c r="B44" s="9" t="n">
        <v>0.513242100744</v>
      </c>
      <c r="C44" s="9" t="n">
        <v>0.5433634686</v>
      </c>
    </row>
    <row r="45" customFormat="false" ht="15" hidden="false" customHeight="false" outlineLevel="0" collapsed="false">
      <c r="A45" s="0" t="s">
        <v>100</v>
      </c>
      <c r="B45" s="9" t="n">
        <v>0.43916482642</v>
      </c>
      <c r="C45" s="9" t="n">
        <v>0.3738956414</v>
      </c>
    </row>
    <row r="46" customFormat="false" ht="15" hidden="false" customHeight="false" outlineLevel="0" collapsed="false">
      <c r="A46" s="0" t="s">
        <v>101</v>
      </c>
      <c r="B46" s="9" t="n">
        <v>0.458682072293</v>
      </c>
      <c r="C46" s="9" t="n">
        <v>0.4236743356</v>
      </c>
    </row>
    <row r="47" customFormat="false" ht="15" hidden="false" customHeight="false" outlineLevel="0" collapsed="false">
      <c r="A47" s="0" t="s">
        <v>102</v>
      </c>
      <c r="B47" s="9" t="n">
        <v>0.31422345548</v>
      </c>
      <c r="C47" s="9" t="n">
        <v>0.38240338655</v>
      </c>
    </row>
    <row r="48" customFormat="false" ht="15" hidden="false" customHeight="false" outlineLevel="0" collapsed="false">
      <c r="A48" s="0" t="s">
        <v>103</v>
      </c>
      <c r="B48" s="9" t="n">
        <v>0.491761849194</v>
      </c>
      <c r="C48" s="9" t="n">
        <v>0.3128857887</v>
      </c>
    </row>
    <row r="49" customFormat="false" ht="15" hidden="false" customHeight="false" outlineLevel="0" collapsed="false">
      <c r="A49" s="0" t="s">
        <v>104</v>
      </c>
      <c r="B49" s="9" t="n">
        <v>0.32694715673327</v>
      </c>
      <c r="C49" s="9" t="n">
        <v>0.3954636571</v>
      </c>
    </row>
    <row r="50" customFormat="false" ht="15" hidden="false" customHeight="false" outlineLevel="0" collapsed="false">
      <c r="A50" s="0" t="s">
        <v>105</v>
      </c>
      <c r="B50" s="9" t="n">
        <v>0.6514838346</v>
      </c>
      <c r="C50" s="9" t="n">
        <v>0.5345504906</v>
      </c>
    </row>
    <row r="51" customFormat="false" ht="15" hidden="false" customHeight="false" outlineLevel="0" collapsed="false">
      <c r="A51" s="0" t="s">
        <v>106</v>
      </c>
      <c r="B51" s="9" t="n">
        <v>0.2803488913551</v>
      </c>
      <c r="C51" s="9" t="n">
        <v>0.3474282977</v>
      </c>
    </row>
    <row r="52" customFormat="false" ht="15" hidden="false" customHeight="false" outlineLevel="0" collapsed="false">
      <c r="A52" s="0" t="s">
        <v>107</v>
      </c>
      <c r="B52" s="9" t="n">
        <v>0.2586492132431</v>
      </c>
      <c r="C52" s="9" t="n">
        <v>0.5018349112</v>
      </c>
    </row>
    <row r="53" customFormat="false" ht="15" hidden="false" customHeight="false" outlineLevel="0" collapsed="false">
      <c r="A53" s="0" t="s">
        <v>108</v>
      </c>
      <c r="B53" s="9" t="n">
        <v>0.39419820393623</v>
      </c>
      <c r="C53" s="9" t="n">
        <v>0.2206394282</v>
      </c>
    </row>
    <row r="54" customFormat="false" ht="15" hidden="false" customHeight="false" outlineLevel="0" collapsed="false">
      <c r="A54" s="0" t="s">
        <v>109</v>
      </c>
      <c r="B54" s="9" t="n">
        <v>0.26100363987</v>
      </c>
      <c r="C54" s="9" t="n">
        <v>0.4467776243</v>
      </c>
    </row>
    <row r="55" customFormat="false" ht="15" hidden="false" customHeight="false" outlineLevel="0" collapsed="false">
      <c r="A55" s="0" t="s">
        <v>110</v>
      </c>
      <c r="B55" s="9" t="n">
        <v>0.415700979806</v>
      </c>
      <c r="C55" s="9" t="n">
        <v>0.3947731862</v>
      </c>
    </row>
    <row r="56" customFormat="false" ht="15" hidden="false" customHeight="false" outlineLevel="0" collapsed="false">
      <c r="A56" s="0" t="s">
        <v>111</v>
      </c>
      <c r="B56" s="9" t="n">
        <v>0.35850981855833</v>
      </c>
      <c r="C56" s="9" t="n">
        <v>0.574381321</v>
      </c>
    </row>
    <row r="57" customFormat="false" ht="15" hidden="false" customHeight="false" outlineLevel="0" collapsed="false">
      <c r="A57" s="0" t="s">
        <v>112</v>
      </c>
      <c r="B57" s="9" t="n">
        <v>0.62621751363</v>
      </c>
      <c r="C57" s="9" t="n">
        <v>0.3225539684</v>
      </c>
    </row>
    <row r="58" customFormat="false" ht="15" hidden="false" customHeight="false" outlineLevel="0" collapsed="false">
      <c r="A58" s="0" t="s">
        <v>113</v>
      </c>
      <c r="B58" s="9" t="n">
        <v>0.72564617016</v>
      </c>
      <c r="C58" s="9" t="n">
        <v>0.38938638</v>
      </c>
    </row>
    <row r="59" customFormat="false" ht="15" hidden="false" customHeight="false" outlineLevel="0" collapsed="false">
      <c r="A59" s="0" t="s">
        <v>114</v>
      </c>
      <c r="B59" s="9" t="n">
        <v>0.537481620396</v>
      </c>
      <c r="C59" s="9" t="n">
        <v>0.3500280716</v>
      </c>
    </row>
    <row r="60" customFormat="false" ht="15" hidden="false" customHeight="false" outlineLevel="0" collapsed="false">
      <c r="A60" s="0" t="s">
        <v>115</v>
      </c>
      <c r="B60" s="9" t="n">
        <v>0.41829911125</v>
      </c>
      <c r="C60" s="9" t="n">
        <v>0.1996706461</v>
      </c>
    </row>
    <row r="61" customFormat="false" ht="15" hidden="false" customHeight="false" outlineLevel="0" collapsed="false">
      <c r="A61" s="0" t="s">
        <v>116</v>
      </c>
      <c r="B61" s="9" t="n">
        <v>0.53714875564085</v>
      </c>
      <c r="C61" s="9" t="n">
        <v>0.4127162085</v>
      </c>
    </row>
    <row r="62" customFormat="false" ht="15" hidden="false" customHeight="false" outlineLevel="0" collapsed="false">
      <c r="A62" s="0" t="s">
        <v>117</v>
      </c>
      <c r="B62" s="9" t="n">
        <v>0.4106703400584</v>
      </c>
      <c r="C62" s="9" t="n">
        <v>0.2969551881</v>
      </c>
    </row>
    <row r="63" customFormat="false" ht="15" hidden="false" customHeight="false" outlineLevel="0" collapsed="false">
      <c r="A63" s="0" t="s">
        <v>118</v>
      </c>
      <c r="B63" s="9" t="n">
        <v>0.36810552397867</v>
      </c>
      <c r="C63" s="9" t="n">
        <v>0.5293390514</v>
      </c>
    </row>
    <row r="64" customFormat="false" ht="15" hidden="false" customHeight="false" outlineLevel="0" collapsed="false">
      <c r="A64" s="0" t="s">
        <v>119</v>
      </c>
      <c r="B64" s="9" t="n">
        <v>0.41191807968866</v>
      </c>
      <c r="C64" s="9" t="n">
        <v>0.18114527</v>
      </c>
    </row>
    <row r="65" customFormat="false" ht="15" hidden="false" customHeight="false" outlineLevel="0" collapsed="false">
      <c r="A65" s="0" t="s">
        <v>120</v>
      </c>
      <c r="B65" s="9" t="n">
        <v>0.2310257675958</v>
      </c>
      <c r="C65" s="9" t="n">
        <v>0.53478442</v>
      </c>
    </row>
    <row r="66" customFormat="false" ht="15" hidden="false" customHeight="false" outlineLevel="0" collapsed="false">
      <c r="A66" s="0" t="s">
        <v>121</v>
      </c>
      <c r="B66" s="9" t="n">
        <v>0.4364153198265</v>
      </c>
      <c r="C66" s="9" t="n">
        <v>0.505934605</v>
      </c>
    </row>
    <row r="67" customFormat="false" ht="15" hidden="false" customHeight="false" outlineLevel="0" collapsed="false">
      <c r="A67" s="0" t="s">
        <v>122</v>
      </c>
      <c r="B67" s="9" t="n">
        <v>0.45542272228</v>
      </c>
      <c r="C67" s="9" t="n">
        <v>0.3867923766</v>
      </c>
    </row>
    <row r="68" customFormat="false" ht="15" hidden="false" customHeight="false" outlineLevel="0" collapsed="false">
      <c r="A68" s="0" t="s">
        <v>123</v>
      </c>
      <c r="B68" s="9" t="n">
        <v>0.567481378532</v>
      </c>
      <c r="C68" s="9" t="n">
        <v>0.4114115713</v>
      </c>
    </row>
    <row r="69" customFormat="false" ht="15" hidden="false" customHeight="false" outlineLevel="0" collapsed="false">
      <c r="A69" s="0" t="s">
        <v>124</v>
      </c>
      <c r="B69" s="9" t="n">
        <v>0.66090576744</v>
      </c>
      <c r="C69" s="9" t="n">
        <v>0.2708327027</v>
      </c>
    </row>
    <row r="70" customFormat="false" ht="15" hidden="false" customHeight="false" outlineLevel="0" collapsed="false">
      <c r="A70" s="0" t="s">
        <v>125</v>
      </c>
      <c r="B70" s="9" t="n">
        <v>0.48940263878697</v>
      </c>
      <c r="C70" s="9" t="n">
        <v>0.2808177722</v>
      </c>
    </row>
    <row r="71" customFormat="false" ht="15" hidden="false" customHeight="false" outlineLevel="0" collapsed="false">
      <c r="A71" s="0" t="s">
        <v>126</v>
      </c>
      <c r="B71" s="9" t="n">
        <v>0.31246427047444</v>
      </c>
      <c r="C71" s="9" t="n">
        <v>0.48522155</v>
      </c>
    </row>
    <row r="72" customFormat="false" ht="15" hidden="false" customHeight="false" outlineLevel="0" collapsed="false">
      <c r="A72" s="0" t="s">
        <v>127</v>
      </c>
      <c r="B72" s="9" t="n">
        <v>0.3848151506005</v>
      </c>
      <c r="C72" s="9" t="n">
        <v>0.5694870539</v>
      </c>
    </row>
    <row r="73" customFormat="false" ht="15" hidden="false" customHeight="false" outlineLevel="0" collapsed="false">
      <c r="A73" s="0" t="s">
        <v>128</v>
      </c>
      <c r="B73" s="9" t="n">
        <v>0.299466602764</v>
      </c>
      <c r="C73" s="9" t="n">
        <v>0.5158421716</v>
      </c>
    </row>
    <row r="74" customFormat="false" ht="15" hidden="false" customHeight="false" outlineLevel="0" collapsed="false">
      <c r="A74" s="0" t="s">
        <v>129</v>
      </c>
      <c r="B74" s="9" t="n">
        <v>0.50123556603359</v>
      </c>
      <c r="C74" s="9" t="n">
        <v>0.4834304265</v>
      </c>
    </row>
    <row r="75" customFormat="false" ht="15" hidden="false" customHeight="false" outlineLevel="0" collapsed="false">
      <c r="A75" s="0" t="s">
        <v>130</v>
      </c>
      <c r="B75" s="9" t="n">
        <v>0.581588477818</v>
      </c>
      <c r="C75" s="9" t="n">
        <v>0.2898240725</v>
      </c>
    </row>
    <row r="76" customFormat="false" ht="15" hidden="false" customHeight="false" outlineLevel="0" collapsed="false">
      <c r="A76" s="0" t="s">
        <v>131</v>
      </c>
      <c r="B76" s="9" t="n">
        <v>0.3212674061674</v>
      </c>
      <c r="C76" s="9" t="n">
        <v>0.4642083657</v>
      </c>
    </row>
    <row r="77" customFormat="false" ht="15" hidden="false" customHeight="false" outlineLevel="0" collapsed="false">
      <c r="A77" s="0" t="s">
        <v>132</v>
      </c>
      <c r="B77" s="9" t="n">
        <v>0.312032128</v>
      </c>
      <c r="C77" s="9" t="n">
        <v>0.65175795</v>
      </c>
    </row>
    <row r="78" customFormat="false" ht="15" hidden="false" customHeight="false" outlineLevel="0" collapsed="false">
      <c r="A78" s="0" t="s">
        <v>133</v>
      </c>
      <c r="B78" s="9" t="n">
        <v>0.2754462088</v>
      </c>
      <c r="C78" s="9" t="n">
        <v>0.5498917174</v>
      </c>
    </row>
    <row r="79" customFormat="false" ht="15" hidden="false" customHeight="false" outlineLevel="0" collapsed="false">
      <c r="A79" s="0" t="s">
        <v>134</v>
      </c>
      <c r="B79" s="9" t="n">
        <v>0.14370960647</v>
      </c>
      <c r="C79" s="9" t="n">
        <v>0.3033839803</v>
      </c>
    </row>
    <row r="80" customFormat="false" ht="15" hidden="false" customHeight="false" outlineLevel="0" collapsed="false">
      <c r="A80" s="0" t="s">
        <v>135</v>
      </c>
      <c r="B80" s="9" t="n">
        <v>0.20806050525</v>
      </c>
      <c r="C80" s="9" t="n">
        <v>0.8397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AJ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/>
  <cols>
    <col collapsed="false" hidden="false" max="2" min="1" style="0" width="8.5748987854251"/>
    <col collapsed="false" hidden="false" max="3" min="3" style="0" width="7.2834008097166"/>
    <col collapsed="false" hidden="false" max="4" min="4" style="0" width="8.1417004048583"/>
    <col collapsed="false" hidden="false" max="5" min="5" style="0" width="7.57085020242915"/>
    <col collapsed="false" hidden="false" max="6" min="6" style="0" width="7.71255060728745"/>
    <col collapsed="false" hidden="false" max="7" min="7" style="0" width="8"/>
    <col collapsed="false" hidden="false" max="8" min="8" style="7" width="7.71255060728745"/>
    <col collapsed="false" hidden="false" max="9" min="9" style="47" width="9.1417004048583"/>
    <col collapsed="false" hidden="false" max="11" min="10" style="0" width="8"/>
    <col collapsed="false" hidden="false" max="12" min="12" style="0" width="7.85425101214575"/>
    <col collapsed="false" hidden="false" max="13" min="13" style="0" width="8"/>
    <col collapsed="false" hidden="false" max="14" min="14" style="0" width="7.1417004048583"/>
    <col collapsed="false" hidden="false" max="15" min="15" style="14" width="8.4251012145749"/>
    <col collapsed="false" hidden="false" max="21" min="16" style="0" width="8.5748987854251"/>
    <col collapsed="false" hidden="false" max="22" min="22" style="14" width="9.1417004048583"/>
    <col collapsed="false" hidden="false" max="28" min="23" style="0" width="8.5748987854251"/>
    <col collapsed="false" hidden="false" max="29" min="29" style="14" width="9.1417004048583"/>
    <col collapsed="false" hidden="false" max="30" min="30" style="0" width="8.5748987854251"/>
    <col collapsed="false" hidden="false" max="35" min="31" style="9" width="9.1417004048583"/>
    <col collapsed="false" hidden="false" max="36" min="36" style="37" width="9.1417004048583"/>
    <col collapsed="false" hidden="false" max="1025" min="37" style="0" width="8.5748987854251"/>
  </cols>
  <sheetData>
    <row r="1" customFormat="false" ht="15" hidden="false" customHeight="false" outlineLevel="0" collapsed="false">
      <c r="B1" s="3" t="s">
        <v>7</v>
      </c>
      <c r="H1" s="0"/>
      <c r="I1" s="48" t="s">
        <v>8</v>
      </c>
      <c r="O1" s="0"/>
      <c r="P1" s="0" t="s">
        <v>9</v>
      </c>
      <c r="V1" s="0"/>
      <c r="W1" s="0" t="s">
        <v>10</v>
      </c>
      <c r="AC1" s="0"/>
      <c r="AD1" s="0" t="s">
        <v>11</v>
      </c>
      <c r="AE1" s="0"/>
      <c r="AF1" s="0"/>
      <c r="AG1" s="0"/>
      <c r="AH1" s="0"/>
      <c r="AI1" s="0"/>
      <c r="AJ1" s="0"/>
    </row>
    <row r="2" customFormat="false" ht="15" hidden="false" customHeight="false" outlineLevel="0" collapsed="false">
      <c r="A2" s="9"/>
      <c r="B2" s="18" t="s">
        <v>20</v>
      </c>
      <c r="C2" s="18" t="s">
        <v>143</v>
      </c>
      <c r="D2" s="18" t="s">
        <v>144</v>
      </c>
      <c r="E2" s="18" t="s">
        <v>39</v>
      </c>
      <c r="F2" s="18" t="s">
        <v>40</v>
      </c>
      <c r="G2" s="18" t="s">
        <v>41</v>
      </c>
      <c r="H2" s="49" t="s">
        <v>145</v>
      </c>
      <c r="I2" s="50" t="s">
        <v>21</v>
      </c>
      <c r="J2" s="3" t="s">
        <v>37</v>
      </c>
      <c r="K2" s="3" t="s">
        <v>38</v>
      </c>
      <c r="L2" s="3" t="s">
        <v>39</v>
      </c>
      <c r="M2" s="3" t="s">
        <v>40</v>
      </c>
      <c r="N2" s="3" t="s">
        <v>41</v>
      </c>
      <c r="O2" s="28" t="s">
        <v>146</v>
      </c>
      <c r="P2" s="3" t="s">
        <v>22</v>
      </c>
      <c r="Q2" s="3" t="s">
        <v>37</v>
      </c>
      <c r="R2" s="3" t="s">
        <v>38</v>
      </c>
      <c r="S2" s="3" t="s">
        <v>39</v>
      </c>
      <c r="T2" s="3" t="s">
        <v>40</v>
      </c>
      <c r="U2" s="3" t="s">
        <v>41</v>
      </c>
      <c r="V2" s="28" t="s">
        <v>147</v>
      </c>
      <c r="W2" s="3" t="s">
        <v>23</v>
      </c>
      <c r="X2" s="3" t="s">
        <v>37</v>
      </c>
      <c r="Y2" s="3" t="s">
        <v>38</v>
      </c>
      <c r="Z2" s="3" t="s">
        <v>39</v>
      </c>
      <c r="AA2" s="3" t="s">
        <v>40</v>
      </c>
      <c r="AB2" s="3" t="s">
        <v>41</v>
      </c>
      <c r="AC2" s="28" t="s">
        <v>148</v>
      </c>
      <c r="AD2" s="3" t="s">
        <v>24</v>
      </c>
      <c r="AE2" s="18" t="s">
        <v>37</v>
      </c>
      <c r="AF2" s="18" t="s">
        <v>38</v>
      </c>
      <c r="AG2" s="18" t="s">
        <v>39</v>
      </c>
      <c r="AH2" s="18" t="s">
        <v>40</v>
      </c>
      <c r="AI2" s="18" t="s">
        <v>41</v>
      </c>
      <c r="AJ2" s="49" t="s">
        <v>149</v>
      </c>
    </row>
    <row r="3" customFormat="false" ht="15" hidden="false" customHeight="false" outlineLevel="0" collapsed="false">
      <c r="A3" s="51" t="n">
        <v>1</v>
      </c>
      <c r="B3" s="9" t="n">
        <v>0.0316</v>
      </c>
      <c r="C3" s="9" t="s">
        <v>150</v>
      </c>
      <c r="D3" s="9" t="n">
        <v>0.2843349544</v>
      </c>
      <c r="E3" s="9"/>
      <c r="F3" s="9" t="n">
        <v>0</v>
      </c>
      <c r="G3" s="9" t="s">
        <v>150</v>
      </c>
      <c r="H3" s="37" t="n">
        <f aca="false">SUM(C3:G3)</f>
        <v>0.2843349544</v>
      </c>
      <c r="I3" s="48" t="n">
        <v>19.15</v>
      </c>
      <c r="J3" s="9" t="s">
        <v>150</v>
      </c>
      <c r="K3" s="9" t="n">
        <v>0.1888205872</v>
      </c>
      <c r="L3" s="9" t="n">
        <v>0</v>
      </c>
      <c r="M3" s="9" t="n">
        <v>0</v>
      </c>
      <c r="N3" s="9" t="s">
        <v>150</v>
      </c>
      <c r="O3" s="17" t="n">
        <v>0.1888205872</v>
      </c>
      <c r="P3" s="0" t="n">
        <v>32.18</v>
      </c>
      <c r="Q3" s="9" t="str">
        <f aca="false">IF(AND(P3&lt;=107,P3&gt;82.6),0.0205*(P3-82.6)+0.5," ")</f>
        <v> </v>
      </c>
      <c r="R3" s="9" t="n">
        <v>0.222974864</v>
      </c>
      <c r="S3" s="9"/>
      <c r="T3" s="9" t="n">
        <v>0</v>
      </c>
      <c r="U3" s="9" t="str">
        <f aca="false">IF(AND(P3&lt;=22.45,P3&gt;15.8),0.0752*(22.45-P3)+0.5," ")</f>
        <v> </v>
      </c>
      <c r="V3" s="17" t="n">
        <f aca="false">SUM(Q3,R3,S3,T3,U3)</f>
        <v>0.222974864</v>
      </c>
      <c r="W3" s="0" t="n">
        <v>1.723</v>
      </c>
      <c r="X3" s="9"/>
      <c r="Y3" s="9" t="n">
        <v>0.279948662</v>
      </c>
      <c r="Z3" s="9" t="n">
        <v>0</v>
      </c>
      <c r="AA3" s="9" t="n">
        <v>0</v>
      </c>
      <c r="AB3" s="9"/>
      <c r="AC3" s="17" t="n">
        <f aca="false">Y3:Y11+Z3:Z11+AA3:AA11</f>
        <v>0.279948662</v>
      </c>
      <c r="AD3" s="0" t="n">
        <v>0.349</v>
      </c>
      <c r="AE3" s="9" t="n">
        <v>0</v>
      </c>
      <c r="AF3" s="9" t="n">
        <v>0</v>
      </c>
      <c r="AG3" s="9" t="n">
        <v>0</v>
      </c>
      <c r="AH3" s="9" t="n">
        <v>0.58674211785</v>
      </c>
      <c r="AI3" s="9" t="n">
        <v>0</v>
      </c>
      <c r="AJ3" s="37" t="n">
        <v>0.58674211785</v>
      </c>
    </row>
    <row r="4" customFormat="false" ht="15" hidden="false" customHeight="false" outlineLevel="0" collapsed="false">
      <c r="A4" s="51" t="n">
        <v>2</v>
      </c>
      <c r="B4" s="9" t="n">
        <v>0.0388</v>
      </c>
      <c r="C4" s="9" t="s">
        <v>150</v>
      </c>
      <c r="D4" s="9" t="n">
        <v>0.186282418</v>
      </c>
      <c r="E4" s="9"/>
      <c r="F4" s="9" t="n">
        <v>0</v>
      </c>
      <c r="G4" s="9" t="s">
        <v>150</v>
      </c>
      <c r="H4" s="37" t="n">
        <f aca="false">SUM(C4:G4)</f>
        <v>0.186282418</v>
      </c>
      <c r="I4" s="48" t="n">
        <v>24.35</v>
      </c>
      <c r="J4" s="9" t="s">
        <v>150</v>
      </c>
      <c r="K4" s="9" t="n">
        <v>0</v>
      </c>
      <c r="L4" s="9" t="n">
        <v>0.4811</v>
      </c>
      <c r="M4" s="9" t="n">
        <v>0</v>
      </c>
      <c r="N4" s="9" t="s">
        <v>150</v>
      </c>
      <c r="O4" s="17" t="n">
        <v>0.4811</v>
      </c>
      <c r="P4" s="0" t="n">
        <v>32.75</v>
      </c>
      <c r="Q4" s="9" t="str">
        <f aca="false">IF(AND(P4&lt;=107,P4&gt;82.6),0.0205*(P4-82.6)+0.5," ")</f>
        <v> </v>
      </c>
      <c r="R4" s="9" t="n">
        <v>0.208753916</v>
      </c>
      <c r="S4" s="9"/>
      <c r="T4" s="9" t="n">
        <v>0</v>
      </c>
      <c r="U4" s="9" t="str">
        <f aca="false">IF(AND(P4&lt;=22.45,P4&gt;15.8),0.0752*(22.45-P4)+0.5," ")</f>
        <v> </v>
      </c>
      <c r="V4" s="17" t="n">
        <f aca="false">SUM(Q4,R4,S4,T4,U4)</f>
        <v>0.208753916</v>
      </c>
      <c r="W4" s="0" t="n">
        <v>1.47</v>
      </c>
      <c r="X4" s="9"/>
      <c r="Y4" s="9" t="n">
        <v>0.186822454</v>
      </c>
      <c r="Z4" s="9" t="n">
        <v>0</v>
      </c>
      <c r="AA4" s="9" t="n">
        <v>0</v>
      </c>
      <c r="AB4" s="9"/>
      <c r="AC4" s="17" t="n">
        <f aca="false">Y4:Y12+Z4:Z12+AA4:AA12</f>
        <v>0.186822454</v>
      </c>
      <c r="AE4" s="9" t="n">
        <v>0</v>
      </c>
      <c r="AF4" s="9" t="n">
        <v>0</v>
      </c>
      <c r="AG4" s="9" t="n">
        <v>0</v>
      </c>
      <c r="AH4" s="9" t="n">
        <v>0</v>
      </c>
      <c r="AI4" s="9" t="n">
        <v>0</v>
      </c>
      <c r="AJ4" s="37" t="n">
        <v>0</v>
      </c>
    </row>
    <row r="5" customFormat="false" ht="15" hidden="false" customHeight="false" outlineLevel="0" collapsed="false">
      <c r="A5" s="51" t="n">
        <v>3</v>
      </c>
      <c r="B5" s="9" t="n">
        <v>0.04</v>
      </c>
      <c r="C5" s="9" t="s">
        <v>150</v>
      </c>
      <c r="D5" s="9" t="n">
        <v>0.16276085</v>
      </c>
      <c r="E5" s="9"/>
      <c r="F5" s="9" t="n">
        <v>0</v>
      </c>
      <c r="G5" s="9" t="s">
        <v>150</v>
      </c>
      <c r="H5" s="37" t="n">
        <f aca="false">SUM(C5:G5)</f>
        <v>0.16276085</v>
      </c>
      <c r="I5" s="48" t="n">
        <v>24.21</v>
      </c>
      <c r="J5" s="9" t="s">
        <v>150</v>
      </c>
      <c r="K5" s="9" t="n">
        <v>0</v>
      </c>
      <c r="L5" s="9" t="n">
        <v>0.48285</v>
      </c>
      <c r="M5" s="9" t="n">
        <v>0</v>
      </c>
      <c r="N5" s="9" t="s">
        <v>150</v>
      </c>
      <c r="O5" s="17" t="n">
        <v>0.48285</v>
      </c>
      <c r="P5" s="0" t="n">
        <v>26.64</v>
      </c>
      <c r="Q5" s="9" t="str">
        <f aca="false">IF(AND(P5&lt;=107,P5&gt;82.6),0.0205*(P5-82.6)+0.5," ")</f>
        <v> </v>
      </c>
      <c r="R5" s="9" t="n">
        <v>0.24454270176</v>
      </c>
      <c r="S5" s="9"/>
      <c r="T5" s="9" t="n">
        <v>0</v>
      </c>
      <c r="U5" s="9" t="str">
        <f aca="false">IF(AND(P5&lt;=22.45,P5&gt;15.8),0.0752*(22.45-P5)+0.5," ")</f>
        <v> </v>
      </c>
      <c r="V5" s="17" t="n">
        <f aca="false">SUM(Q5,R5,S5,T5,U5)</f>
        <v>0.24454270176</v>
      </c>
      <c r="W5" s="0" t="n">
        <v>1.918</v>
      </c>
      <c r="X5" s="9"/>
      <c r="Y5" s="9" t="n">
        <v>0.20988739156</v>
      </c>
      <c r="Z5" s="9" t="n">
        <v>0</v>
      </c>
      <c r="AA5" s="9" t="n">
        <v>0</v>
      </c>
      <c r="AB5" s="9"/>
      <c r="AC5" s="17" t="n">
        <f aca="false">Y5:Y13+Z5:Z13+AA5:AA13</f>
        <v>0.20988739156</v>
      </c>
      <c r="AD5" s="0" t="n">
        <v>0.167</v>
      </c>
      <c r="AE5" s="9" t="n">
        <v>0</v>
      </c>
      <c r="AF5" s="9" t="n">
        <v>0</v>
      </c>
      <c r="AG5" s="9" t="n">
        <v>0</v>
      </c>
      <c r="AH5" s="9" t="n">
        <v>0</v>
      </c>
      <c r="AI5" s="9" t="n">
        <v>0.4627512</v>
      </c>
      <c r="AJ5" s="37" t="n">
        <v>0.4627512</v>
      </c>
    </row>
    <row r="6" customFormat="false" ht="15" hidden="false" customHeight="false" outlineLevel="0" collapsed="false">
      <c r="A6" s="51" t="n">
        <v>4</v>
      </c>
      <c r="B6" s="9" t="n">
        <v>0.0309</v>
      </c>
      <c r="C6" s="9" t="s">
        <v>150</v>
      </c>
      <c r="D6" s="9" t="n">
        <v>0.27649933206</v>
      </c>
      <c r="E6" s="9"/>
      <c r="F6" s="9" t="n">
        <v>0</v>
      </c>
      <c r="G6" s="9" t="s">
        <v>150</v>
      </c>
      <c r="H6" s="37" t="n">
        <f aca="false">SUM(C6:G6)</f>
        <v>0.27649933206</v>
      </c>
      <c r="I6" s="48" t="n">
        <v>19.29</v>
      </c>
      <c r="J6" s="9" t="s">
        <v>150</v>
      </c>
      <c r="K6" s="9" t="n">
        <v>0.18388105792</v>
      </c>
      <c r="L6" s="9" t="n">
        <v>0</v>
      </c>
      <c r="M6" s="9" t="n">
        <v>0</v>
      </c>
      <c r="N6" s="9" t="s">
        <v>150</v>
      </c>
      <c r="O6" s="17" t="n">
        <v>0.18388105792</v>
      </c>
      <c r="P6" s="0" t="n">
        <v>22.16</v>
      </c>
      <c r="Q6" s="9" t="n">
        <v>0.0522</v>
      </c>
      <c r="R6" s="9" t="n">
        <v>0</v>
      </c>
      <c r="S6" s="9"/>
      <c r="T6" s="9" t="n">
        <v>0</v>
      </c>
      <c r="U6" s="9"/>
      <c r="V6" s="17" t="n">
        <f aca="false">SUM(Q6,R6,S6,T6,U6)</f>
        <v>0.0522</v>
      </c>
      <c r="W6" s="0" t="n">
        <v>2.017</v>
      </c>
      <c r="X6" s="9"/>
      <c r="Y6" s="9" t="n">
        <v>0</v>
      </c>
      <c r="Z6" s="9" t="n">
        <v>0.256438</v>
      </c>
      <c r="AA6" s="9" t="n">
        <v>0</v>
      </c>
      <c r="AB6" s="9"/>
      <c r="AC6" s="17" t="n">
        <f aca="false">Y6:Y14+Z6:Z14+AA6:AA14</f>
        <v>0.256438</v>
      </c>
      <c r="AD6" s="0" t="n">
        <v>0.003</v>
      </c>
      <c r="AE6" s="9" t="n">
        <v>0</v>
      </c>
      <c r="AF6" s="9" t="n">
        <v>0</v>
      </c>
      <c r="AG6" s="9" t="n">
        <v>0</v>
      </c>
      <c r="AH6" s="9" t="n">
        <v>0</v>
      </c>
      <c r="AI6" s="9" t="n">
        <v>0.9</v>
      </c>
      <c r="AJ6" s="37" t="n">
        <v>0.9</v>
      </c>
    </row>
    <row r="7" customFormat="false" ht="15" hidden="false" customHeight="false" outlineLevel="0" collapsed="false">
      <c r="A7" s="51" t="n">
        <v>5</v>
      </c>
      <c r="B7" s="9" t="n">
        <v>0.0758</v>
      </c>
      <c r="C7" s="9" t="s">
        <v>150</v>
      </c>
      <c r="D7" s="9" t="n">
        <v>0</v>
      </c>
      <c r="E7" s="9"/>
      <c r="F7" s="9" t="n">
        <v>0.37519464</v>
      </c>
      <c r="G7" s="9" t="s">
        <v>150</v>
      </c>
      <c r="H7" s="37" t="n">
        <f aca="false">SUM(C7:G7)</f>
        <v>0.37519464</v>
      </c>
      <c r="I7" s="48" t="n">
        <v>48.02</v>
      </c>
      <c r="J7" s="9" t="s">
        <v>150</v>
      </c>
      <c r="K7" s="9" t="n">
        <v>0</v>
      </c>
      <c r="L7" s="9" t="n">
        <v>0</v>
      </c>
      <c r="M7" s="9" t="n">
        <v>0.52039496568</v>
      </c>
      <c r="N7" s="9" t="s">
        <v>150</v>
      </c>
      <c r="O7" s="17" t="n">
        <v>0.52039496568</v>
      </c>
      <c r="P7" s="0" t="n">
        <v>53.73</v>
      </c>
      <c r="Q7" s="9" t="str">
        <f aca="false">IF(AND(P7&lt;=107,P7&gt;82.6),0.0205*(P7-82.6)+0.5," ")</f>
        <v> </v>
      </c>
      <c r="R7" s="9" t="n">
        <v>0</v>
      </c>
      <c r="S7" s="9"/>
      <c r="T7" s="9" t="n">
        <v>0.517082613</v>
      </c>
      <c r="U7" s="9" t="str">
        <f aca="false">IF(AND(P7&lt;=22.45,P7&gt;15.8),0.0752*(22.45-P7)+0.5," ")</f>
        <v> </v>
      </c>
      <c r="V7" s="17" t="n">
        <f aca="false">SUM(Q7,R7,S7,T7,U7)</f>
        <v>0.517082613</v>
      </c>
      <c r="W7" s="0" t="n">
        <v>1.866</v>
      </c>
      <c r="X7" s="9"/>
      <c r="Y7" s="9" t="n">
        <v>0.2433672234</v>
      </c>
      <c r="Z7" s="9" t="n">
        <v>0</v>
      </c>
      <c r="AA7" s="9" t="n">
        <v>0</v>
      </c>
      <c r="AB7" s="9"/>
      <c r="AC7" s="17" t="n">
        <f aca="false">Y7:Y15+Z7:Z15+AA7:AA15</f>
        <v>0.2433672234</v>
      </c>
      <c r="AD7" s="0" t="n">
        <v>0.435</v>
      </c>
      <c r="AE7" s="9" t="n">
        <v>0</v>
      </c>
      <c r="AF7" s="9" t="n">
        <v>0</v>
      </c>
      <c r="AG7" s="9" t="n">
        <v>0</v>
      </c>
      <c r="AH7" s="9" t="n">
        <v>0.40969644711</v>
      </c>
      <c r="AI7" s="9" t="n">
        <v>0</v>
      </c>
      <c r="AJ7" s="37" t="n">
        <v>0.40969644711</v>
      </c>
    </row>
    <row r="8" customFormat="false" ht="15" hidden="false" customHeight="false" outlineLevel="0" collapsed="false">
      <c r="A8" s="51" t="n">
        <v>6</v>
      </c>
      <c r="B8" s="9" t="n">
        <v>0.0322</v>
      </c>
      <c r="C8" s="9" t="s">
        <v>150</v>
      </c>
      <c r="D8" s="9" t="n">
        <v>0.29105120212</v>
      </c>
      <c r="E8" s="9"/>
      <c r="F8" s="9" t="n">
        <v>0</v>
      </c>
      <c r="G8" s="9" t="s">
        <v>150</v>
      </c>
      <c r="H8" s="37" t="n">
        <f aca="false">SUM(C8:G8)</f>
        <v>0.29105120212</v>
      </c>
      <c r="I8" s="48" t="n">
        <v>18.35</v>
      </c>
      <c r="J8" s="9" t="s">
        <v>150</v>
      </c>
      <c r="K8" s="9" t="n">
        <v>0.2170464688</v>
      </c>
      <c r="L8" s="9" t="n">
        <v>0</v>
      </c>
      <c r="M8" s="9" t="n">
        <v>0</v>
      </c>
      <c r="N8" s="9" t="s">
        <v>150</v>
      </c>
      <c r="O8" s="17" t="n">
        <v>0.2170464688</v>
      </c>
      <c r="P8" s="0" t="n">
        <v>37.82</v>
      </c>
      <c r="Q8" s="9" t="str">
        <f aca="false">IF(AND(P8&lt;=107,P8&gt;82.6),0.0205*(P8-82.6)+0.5," ")</f>
        <v> </v>
      </c>
      <c r="R8" s="9" t="n">
        <v>0</v>
      </c>
      <c r="S8" s="9" t="n">
        <v>0.363288</v>
      </c>
      <c r="T8" s="9" t="n">
        <v>0</v>
      </c>
      <c r="U8" s="9" t="str">
        <f aca="false">IF(AND(P8&lt;=22.45,P8&gt;15.8),0.0752*(22.45-P8)+0.5," ")</f>
        <v> </v>
      </c>
      <c r="V8" s="17" t="n">
        <f aca="false">SUM(Q8,R8,S8,T8,U8)</f>
        <v>0.363288</v>
      </c>
      <c r="W8" s="0" t="n">
        <v>1.537</v>
      </c>
      <c r="X8" s="9"/>
      <c r="Y8" s="9" t="n">
        <v>0.211484098</v>
      </c>
      <c r="Z8" s="9" t="n">
        <v>0</v>
      </c>
      <c r="AA8" s="9" t="n">
        <v>0</v>
      </c>
      <c r="AB8" s="9"/>
      <c r="AC8" s="17" t="n">
        <f aca="false">Y8:Y16+Z8:Z16+AA8:AA16</f>
        <v>0.211484098</v>
      </c>
      <c r="AD8" s="0" t="n">
        <v>1.553</v>
      </c>
      <c r="AE8" s="9" t="n">
        <v>0</v>
      </c>
      <c r="AF8" s="9" t="n">
        <v>0.22847363056</v>
      </c>
      <c r="AG8" s="9" t="n">
        <v>0</v>
      </c>
      <c r="AH8" s="9" t="n">
        <v>0</v>
      </c>
      <c r="AI8" s="9" t="n">
        <v>0</v>
      </c>
      <c r="AJ8" s="37" t="n">
        <v>0.22847363056</v>
      </c>
    </row>
    <row r="9" customFormat="false" ht="15" hidden="false" customHeight="false" outlineLevel="0" collapsed="false">
      <c r="A9" s="51" t="n">
        <v>7</v>
      </c>
      <c r="B9" s="9" t="n">
        <v>0.0625</v>
      </c>
      <c r="C9" s="9" t="s">
        <v>150</v>
      </c>
      <c r="D9" s="9" t="n">
        <v>0</v>
      </c>
      <c r="E9" s="9"/>
      <c r="F9" s="9" t="n">
        <v>0.653930658</v>
      </c>
      <c r="G9" s="9" t="s">
        <v>150</v>
      </c>
      <c r="H9" s="37" t="n">
        <f aca="false">SUM(C9:G9)</f>
        <v>0.653930658</v>
      </c>
      <c r="I9" s="48" t="n">
        <v>31.96</v>
      </c>
      <c r="J9" s="9" t="s">
        <v>150</v>
      </c>
      <c r="K9" s="9" t="n">
        <v>0</v>
      </c>
      <c r="L9" s="9" t="n">
        <v>0</v>
      </c>
      <c r="M9" s="9" t="n">
        <v>0.404804217</v>
      </c>
      <c r="N9" s="9" t="s">
        <v>150</v>
      </c>
      <c r="O9" s="17" t="n">
        <v>0.404804217</v>
      </c>
      <c r="P9" s="0" t="n">
        <v>41.65</v>
      </c>
      <c r="Q9" s="9" t="str">
        <f aca="false">IF(AND(P9&lt;=107,P9&gt;82.6),0.0205*(P9-82.6)+0.5," ")</f>
        <v> </v>
      </c>
      <c r="R9" s="9" t="n">
        <v>0</v>
      </c>
      <c r="S9" s="9" t="n">
        <v>0.484</v>
      </c>
      <c r="T9" s="9" t="n">
        <v>0</v>
      </c>
      <c r="U9" s="9" t="str">
        <f aca="false">IF(AND(P9&lt;=22.45,P9&gt;15.8),0.0752*(22.45-P9)+0.5," ")</f>
        <v> </v>
      </c>
      <c r="V9" s="17" t="n">
        <f aca="false">SUM(Q9,R9,S9,T9,U9)</f>
        <v>0.484</v>
      </c>
      <c r="W9" s="0" t="n">
        <v>2.124</v>
      </c>
      <c r="X9" s="9"/>
      <c r="Y9" s="9" t="n">
        <v>0</v>
      </c>
      <c r="Z9" s="9" t="n">
        <v>0.371249</v>
      </c>
      <c r="AA9" s="9" t="n">
        <v>0</v>
      </c>
      <c r="AB9" s="9"/>
      <c r="AC9" s="17" t="n">
        <f aca="false">Y9:Y17+Z9:Z17+AA9:AA17</f>
        <v>0.371249</v>
      </c>
      <c r="AE9" s="9" t="n">
        <v>0</v>
      </c>
      <c r="AF9" s="9" t="n">
        <v>0</v>
      </c>
      <c r="AG9" s="9" t="n">
        <v>0</v>
      </c>
      <c r="AH9" s="9" t="n">
        <v>0</v>
      </c>
      <c r="AI9" s="9" t="n">
        <v>0</v>
      </c>
      <c r="AJ9" s="37" t="n">
        <v>0</v>
      </c>
    </row>
    <row r="10" customFormat="false" ht="15" hidden="false" customHeight="false" outlineLevel="0" collapsed="false">
      <c r="A10" s="51" t="n">
        <v>8</v>
      </c>
      <c r="B10" s="9" t="n">
        <v>0.0604</v>
      </c>
      <c r="C10" s="9" t="s">
        <v>150</v>
      </c>
      <c r="D10" s="9" t="n">
        <v>0</v>
      </c>
      <c r="E10" s="9"/>
      <c r="F10" s="9" t="n">
        <v>0.557262039</v>
      </c>
      <c r="G10" s="9" t="s">
        <v>150</v>
      </c>
      <c r="H10" s="37" t="n">
        <f aca="false">SUM(C10:G10)</f>
        <v>0.557262039</v>
      </c>
      <c r="I10" s="48" t="n">
        <v>50.46</v>
      </c>
      <c r="J10" s="9" t="s">
        <v>150</v>
      </c>
      <c r="K10" s="9" t="n">
        <v>0</v>
      </c>
      <c r="L10" s="9" t="n">
        <v>0</v>
      </c>
      <c r="M10" s="9" t="n">
        <v>0.47914735494</v>
      </c>
      <c r="N10" s="9" t="s">
        <v>150</v>
      </c>
      <c r="O10" s="17" t="n">
        <v>0.47914735494</v>
      </c>
      <c r="P10" s="0" t="n">
        <v>80.04</v>
      </c>
      <c r="Q10" s="9" t="str">
        <f aca="false">IF(AND(P10&lt;=107,P10&gt;82.6),0.0205*(P10-82.6)+0.5," ")</f>
        <v> </v>
      </c>
      <c r="R10" s="9" t="n">
        <v>0</v>
      </c>
      <c r="S10" s="9"/>
      <c r="T10" s="9" t="n">
        <v>0.3867304752</v>
      </c>
      <c r="U10" s="9" t="str">
        <f aca="false">IF(AND(P10&lt;=22.45,P10&gt;15.8),0.0752*(22.45-P10)+0.5," ")</f>
        <v> </v>
      </c>
      <c r="V10" s="17" t="n">
        <f aca="false">SUM(Q10,R10,S10,T10,U10)</f>
        <v>0.3867304752</v>
      </c>
      <c r="W10" s="0" t="n">
        <v>1.798</v>
      </c>
      <c r="X10" s="9"/>
      <c r="Y10" s="9" t="n">
        <v>0.28714854196</v>
      </c>
      <c r="Z10" s="9" t="n">
        <v>0</v>
      </c>
      <c r="AA10" s="9" t="n">
        <v>0</v>
      </c>
      <c r="AB10" s="9"/>
      <c r="AC10" s="17" t="n">
        <f aca="false">Y10:Y18+Z10:Z18+AA10:AA18</f>
        <v>0.28714854196</v>
      </c>
      <c r="AD10" s="0" t="n">
        <v>1.139</v>
      </c>
      <c r="AE10" s="9" t="n">
        <v>0</v>
      </c>
      <c r="AF10" s="9" t="n">
        <v>0.276978464</v>
      </c>
      <c r="AG10" s="9" t="n">
        <v>0</v>
      </c>
      <c r="AH10" s="9" t="n">
        <v>0</v>
      </c>
      <c r="AI10" s="9" t="n">
        <v>0</v>
      </c>
      <c r="AJ10" s="37" t="n">
        <v>0.276978464</v>
      </c>
    </row>
    <row r="11" customFormat="false" ht="15" hidden="false" customHeight="false" outlineLevel="0" collapsed="false">
      <c r="A11" s="51" t="n">
        <v>9</v>
      </c>
      <c r="B11" s="9" t="n">
        <v>0.0921</v>
      </c>
      <c r="C11" s="9"/>
      <c r="D11" s="9" t="n">
        <v>0</v>
      </c>
      <c r="E11" s="9"/>
      <c r="F11" s="9" t="n">
        <v>0</v>
      </c>
      <c r="G11" s="9" t="n">
        <v>0.9</v>
      </c>
      <c r="H11" s="37" t="n">
        <f aca="false">SUM(C11:G11)</f>
        <v>0.9</v>
      </c>
      <c r="I11" s="48" t="n">
        <v>50</v>
      </c>
      <c r="J11" s="9" t="s">
        <v>150</v>
      </c>
      <c r="K11" s="9" t="n">
        <v>0</v>
      </c>
      <c r="L11" s="9" t="n">
        <v>0</v>
      </c>
      <c r="M11" s="9" t="n">
        <v>0.48692354385</v>
      </c>
      <c r="N11" s="9" t="s">
        <v>150</v>
      </c>
      <c r="O11" s="17" t="n">
        <v>0.48692354385</v>
      </c>
      <c r="P11" s="0" t="n">
        <v>69.22</v>
      </c>
      <c r="Q11" s="9" t="str">
        <f aca="false">IF(AND(P11&lt;=107,P11&gt;82.6),0.0205*(P11-82.6)+0.5," ")</f>
        <v> </v>
      </c>
      <c r="R11" s="9" t="n">
        <v>0</v>
      </c>
      <c r="S11" s="9"/>
      <c r="T11" s="9" t="n">
        <v>0.5419952571</v>
      </c>
      <c r="U11" s="9" t="str">
        <f aca="false">IF(AND(P11&lt;=22.45,P11&gt;15.8),0.0752*(22.45-P11)+0.5," ")</f>
        <v> </v>
      </c>
      <c r="V11" s="17" t="n">
        <f aca="false">SUM(Q11,R11,S11,T11,U11)</f>
        <v>0.5419952571</v>
      </c>
      <c r="W11" s="0" t="n">
        <v>1.826</v>
      </c>
      <c r="X11" s="9"/>
      <c r="Y11" s="9" t="n">
        <v>0.2691209402</v>
      </c>
      <c r="Z11" s="9" t="n">
        <v>0</v>
      </c>
      <c r="AA11" s="9" t="n">
        <v>0</v>
      </c>
      <c r="AB11" s="9"/>
      <c r="AC11" s="17" t="n">
        <f aca="false">Y11:Y19+Z11:Z19+AA11:AA19</f>
        <v>0.2691209402</v>
      </c>
      <c r="AD11" s="0" t="n">
        <v>0.782</v>
      </c>
      <c r="AE11" s="9" t="n">
        <v>0</v>
      </c>
      <c r="AF11" s="9" t="n">
        <v>0</v>
      </c>
      <c r="AG11" s="9" t="n">
        <v>0.364707</v>
      </c>
      <c r="AH11" s="9" t="n">
        <v>0</v>
      </c>
      <c r="AI11" s="9" t="n">
        <v>0</v>
      </c>
      <c r="AJ11" s="37" t="n">
        <v>0.364707</v>
      </c>
    </row>
    <row r="12" customFormat="false" ht="15" hidden="false" customHeight="false" outlineLevel="0" collapsed="false">
      <c r="A12" s="51" t="n">
        <v>10</v>
      </c>
      <c r="B12" s="9" t="n">
        <v>0.0457</v>
      </c>
      <c r="C12" s="9" t="s">
        <v>150</v>
      </c>
      <c r="D12" s="9" t="n">
        <v>0</v>
      </c>
      <c r="E12" s="9" t="n">
        <v>0.415034</v>
      </c>
      <c r="F12" s="9" t="n">
        <v>0</v>
      </c>
      <c r="G12" s="9" t="s">
        <v>150</v>
      </c>
      <c r="H12" s="37" t="n">
        <f aca="false">SUM(C12:G12)</f>
        <v>0.415034</v>
      </c>
      <c r="I12" s="48" t="n">
        <v>31.74</v>
      </c>
      <c r="J12" s="9" t="s">
        <v>150</v>
      </c>
      <c r="K12" s="9" t="n">
        <v>0</v>
      </c>
      <c r="L12" s="9" t="n">
        <v>0</v>
      </c>
      <c r="M12" s="9" t="n">
        <v>0.392834388</v>
      </c>
      <c r="N12" s="9" t="s">
        <v>150</v>
      </c>
      <c r="O12" s="17" t="n">
        <v>0.392834388</v>
      </c>
      <c r="P12" s="0" t="n">
        <v>99.94</v>
      </c>
      <c r="Q12" s="9"/>
      <c r="R12" s="9" t="n">
        <v>0</v>
      </c>
      <c r="S12" s="9"/>
      <c r="T12" s="9" t="n">
        <v>0</v>
      </c>
      <c r="U12" s="9" t="n">
        <v>0.7704</v>
      </c>
      <c r="V12" s="17" t="n">
        <f aca="false">SUM(Q12,R12,S12,T12,U12)</f>
        <v>0.7704</v>
      </c>
      <c r="W12" s="0" t="n">
        <v>4.304</v>
      </c>
      <c r="X12" s="9"/>
      <c r="Y12" s="9" t="n">
        <v>0</v>
      </c>
      <c r="Z12" s="9" t="n">
        <v>0</v>
      </c>
      <c r="AA12" s="9" t="n">
        <v>0</v>
      </c>
      <c r="AB12" s="9" t="n">
        <v>0.9</v>
      </c>
      <c r="AC12" s="17" t="n">
        <v>0.9</v>
      </c>
      <c r="AD12" s="0" t="n">
        <v>0.121</v>
      </c>
      <c r="AE12" s="9" t="n">
        <v>0</v>
      </c>
      <c r="AF12" s="9" t="n">
        <v>0</v>
      </c>
      <c r="AG12" s="9" t="n">
        <v>0</v>
      </c>
      <c r="AH12" s="9" t="n">
        <v>0</v>
      </c>
      <c r="AI12" s="9" t="n">
        <v>0.6303384</v>
      </c>
      <c r="AJ12" s="37" t="n">
        <v>0.6303384</v>
      </c>
    </row>
    <row r="13" customFormat="false" ht="15" hidden="false" customHeight="false" outlineLevel="0" collapsed="false">
      <c r="A13" s="51" t="n">
        <v>11</v>
      </c>
      <c r="B13" s="9" t="n">
        <v>0.0446</v>
      </c>
      <c r="C13" s="9" t="s">
        <v>150</v>
      </c>
      <c r="D13" s="9" t="n">
        <v>0</v>
      </c>
      <c r="E13" s="9" t="n">
        <v>0.379086</v>
      </c>
      <c r="F13" s="9" t="n">
        <v>0</v>
      </c>
      <c r="G13" s="9" t="s">
        <v>150</v>
      </c>
      <c r="H13" s="37" t="n">
        <f aca="false">SUM(C13:G13)</f>
        <v>0.379086</v>
      </c>
      <c r="I13" s="48" t="n">
        <v>27.49</v>
      </c>
      <c r="J13" s="9" t="s">
        <v>150</v>
      </c>
      <c r="K13" s="9" t="n">
        <v>0</v>
      </c>
      <c r="L13" s="9" t="n">
        <v>0.384075</v>
      </c>
      <c r="M13" s="9" t="n">
        <v>0</v>
      </c>
      <c r="N13" s="9" t="s">
        <v>150</v>
      </c>
      <c r="O13" s="17" t="n">
        <v>0.384075</v>
      </c>
      <c r="P13" s="0" t="n">
        <v>32.15</v>
      </c>
      <c r="Q13" s="9" t="str">
        <f aca="false">IF(AND(P13&lt;=107,P13&gt;82.6),0.0205*(P13-82.6)+0.5," ")</f>
        <v> </v>
      </c>
      <c r="R13" s="9" t="n">
        <v>0.223724914</v>
      </c>
      <c r="S13" s="9"/>
      <c r="T13" s="9" t="n">
        <v>0</v>
      </c>
      <c r="U13" s="9" t="str">
        <f aca="false">IF(AND(P13&lt;=22.45,P13&gt;15.8),0.0752*(22.45-P13)+0.5," ")</f>
        <v> </v>
      </c>
      <c r="V13" s="17" t="n">
        <f aca="false">SUM(Q13,R13,S13,T13,U13)</f>
        <v>0.223724914</v>
      </c>
      <c r="W13" s="0" t="n">
        <v>1.52</v>
      </c>
      <c r="X13" s="9"/>
      <c r="Y13" s="9" t="n">
        <v>0.205243682</v>
      </c>
      <c r="Z13" s="9" t="n">
        <v>0</v>
      </c>
      <c r="AA13" s="9" t="n">
        <v>0</v>
      </c>
      <c r="AB13" s="9"/>
      <c r="AC13" s="17" t="n">
        <f aca="false">Y13:Y23+Z13:Z23+AA13:AA23</f>
        <v>0.205243682</v>
      </c>
      <c r="AD13" s="0" t="n">
        <v>0.026</v>
      </c>
      <c r="AE13" s="9" t="n">
        <v>0</v>
      </c>
      <c r="AF13" s="9" t="n">
        <v>0</v>
      </c>
      <c r="AG13" s="9" t="n">
        <v>0</v>
      </c>
      <c r="AH13" s="9" t="n">
        <v>0</v>
      </c>
      <c r="AI13" s="9" t="n">
        <v>0.9</v>
      </c>
      <c r="AJ13" s="37" t="n">
        <v>0.9</v>
      </c>
    </row>
    <row r="14" customFormat="false" ht="15" hidden="false" customHeight="false" outlineLevel="0" collapsed="false">
      <c r="A14" s="51" t="n">
        <v>12</v>
      </c>
      <c r="B14" s="9" t="n">
        <v>0.052</v>
      </c>
      <c r="C14" s="9" t="s">
        <v>150</v>
      </c>
      <c r="D14" s="9" t="n">
        <v>0</v>
      </c>
      <c r="E14" s="9" t="n">
        <v>0.3783</v>
      </c>
      <c r="F14" s="9" t="n">
        <v>0</v>
      </c>
      <c r="G14" s="9" t="s">
        <v>150</v>
      </c>
      <c r="H14" s="37" t="n">
        <f aca="false">SUM(C14:G14)</f>
        <v>0.3783</v>
      </c>
      <c r="I14" s="48" t="n">
        <v>29.79</v>
      </c>
      <c r="J14" s="9" t="s">
        <v>150</v>
      </c>
      <c r="K14" s="9" t="n">
        <v>0</v>
      </c>
      <c r="L14" s="9" t="n">
        <v>0.29495</v>
      </c>
      <c r="M14" s="9" t="n">
        <v>0</v>
      </c>
      <c r="N14" s="9" t="s">
        <v>150</v>
      </c>
      <c r="O14" s="17" t="n">
        <v>0.29495</v>
      </c>
      <c r="P14" s="0" t="n">
        <v>46.03</v>
      </c>
      <c r="Q14" s="9" t="str">
        <f aca="false">IF(AND(P14&lt;=107,P14&gt;82.6),0.0205*(P14-82.6)+0.5," ")</f>
        <v> </v>
      </c>
      <c r="R14" s="9" t="n">
        <v>0</v>
      </c>
      <c r="S14" s="9" t="n">
        <v>0.3559</v>
      </c>
      <c r="T14" s="9" t="n">
        <v>0</v>
      </c>
      <c r="U14" s="9" t="str">
        <f aca="false">IF(AND(P14&lt;=22.45,P14&gt;15.8),0.0752*(22.45-P14)+0.5," ")</f>
        <v> </v>
      </c>
      <c r="V14" s="17" t="n">
        <f aca="false">SUM(Q14,R14,S14,T14,U14)</f>
        <v>0.3559</v>
      </c>
      <c r="W14" s="0" t="n">
        <v>1.672</v>
      </c>
      <c r="X14" s="9"/>
      <c r="Y14" s="9" t="n">
        <v>0.261197412</v>
      </c>
      <c r="Z14" s="9" t="n">
        <v>0</v>
      </c>
      <c r="AA14" s="9" t="n">
        <v>0</v>
      </c>
      <c r="AB14" s="9"/>
      <c r="AC14" s="17" t="n">
        <f aca="false">Y14:Y24+Z14:Z24+AA14:AA24</f>
        <v>0.261197412</v>
      </c>
      <c r="AD14" s="0" t="n">
        <v>0.903</v>
      </c>
      <c r="AE14" s="9" t="n">
        <v>0</v>
      </c>
      <c r="AF14" s="9" t="n">
        <v>0</v>
      </c>
      <c r="AG14" s="9" t="n">
        <v>0.254113</v>
      </c>
      <c r="AH14" s="9" t="n">
        <v>0</v>
      </c>
      <c r="AI14" s="9" t="n">
        <v>0</v>
      </c>
      <c r="AJ14" s="37" t="n">
        <v>0.254113</v>
      </c>
    </row>
    <row r="15" customFormat="false" ht="15" hidden="false" customHeight="false" outlineLevel="0" collapsed="false">
      <c r="A15" s="51" t="n">
        <v>13</v>
      </c>
      <c r="B15" s="9" t="n">
        <v>0.0583</v>
      </c>
      <c r="C15" s="9" t="s">
        <v>150</v>
      </c>
      <c r="D15" s="9" t="n">
        <v>0</v>
      </c>
      <c r="E15" s="9"/>
      <c r="F15" s="9" t="n">
        <v>0.460523421</v>
      </c>
      <c r="G15" s="9" t="s">
        <v>150</v>
      </c>
      <c r="H15" s="37" t="n">
        <f aca="false">SUM(C15:G15)</f>
        <v>0.460523421</v>
      </c>
      <c r="I15" s="48" t="n">
        <v>36.96</v>
      </c>
      <c r="J15" s="9" t="s">
        <v>150</v>
      </c>
      <c r="K15" s="9" t="n">
        <v>0</v>
      </c>
      <c r="L15" s="9" t="n">
        <v>0</v>
      </c>
      <c r="M15" s="9" t="n">
        <v>0.676050342</v>
      </c>
      <c r="N15" s="9" t="s">
        <v>150</v>
      </c>
      <c r="O15" s="17" t="n">
        <v>0.676050342</v>
      </c>
      <c r="P15" s="0" t="n">
        <v>61.48</v>
      </c>
      <c r="Q15" s="9" t="str">
        <f aca="false">IF(AND(P15&lt;=107,P15&gt;82.6),0.0205*(P15-82.6)+0.5," ")</f>
        <v> </v>
      </c>
      <c r="R15" s="9" t="n">
        <v>0</v>
      </c>
      <c r="S15" s="9"/>
      <c r="T15" s="9" t="n">
        <v>0.6530626704</v>
      </c>
      <c r="U15" s="9" t="str">
        <f aca="false">IF(AND(P15&lt;=22.45,P15&gt;15.8),0.0752*(22.45-P15)+0.5," ")</f>
        <v> </v>
      </c>
      <c r="V15" s="17" t="n">
        <f aca="false">SUM(Q15,R15,S15,T15,U15)</f>
        <v>0.6530626704</v>
      </c>
      <c r="W15" s="0" t="n">
        <v>2.056</v>
      </c>
      <c r="X15" s="9"/>
      <c r="Y15" s="9" t="n">
        <v>0</v>
      </c>
      <c r="Z15" s="9" t="n">
        <v>0.298285</v>
      </c>
      <c r="AA15" s="9" t="n">
        <v>0</v>
      </c>
      <c r="AB15" s="9"/>
      <c r="AC15" s="17" t="n">
        <f aca="false">Y15:Y25+Z15:Z25+AA15:AA25</f>
        <v>0.298285</v>
      </c>
      <c r="AD15" s="0" t="n">
        <v>1.061</v>
      </c>
      <c r="AE15" s="9" t="n">
        <v>0</v>
      </c>
      <c r="AF15" s="9" t="n">
        <v>0.234195612</v>
      </c>
      <c r="AG15" s="9" t="n">
        <v>0</v>
      </c>
      <c r="AH15" s="9" t="n">
        <v>0</v>
      </c>
      <c r="AI15" s="9" t="n">
        <v>0</v>
      </c>
      <c r="AJ15" s="37" t="n">
        <v>0.234195612</v>
      </c>
    </row>
    <row r="16" customFormat="false" ht="15" hidden="false" customHeight="false" outlineLevel="0" collapsed="false">
      <c r="A16" s="51" t="n">
        <v>14</v>
      </c>
      <c r="B16" s="9" t="n">
        <v>0.0433</v>
      </c>
      <c r="C16" s="9" t="s">
        <v>150</v>
      </c>
      <c r="D16" s="9" t="n">
        <v>0</v>
      </c>
      <c r="E16" s="9" t="n">
        <v>0.336602</v>
      </c>
      <c r="F16" s="9" t="n">
        <v>0</v>
      </c>
      <c r="G16" s="9" t="s">
        <v>150</v>
      </c>
      <c r="H16" s="37" t="n">
        <f aca="false">SUM(C16:G16)</f>
        <v>0.336602</v>
      </c>
      <c r="I16" s="48" t="n">
        <v>26.75</v>
      </c>
      <c r="J16" s="9" t="s">
        <v>150</v>
      </c>
      <c r="K16" s="9" t="n">
        <v>0</v>
      </c>
      <c r="L16" s="9" t="n">
        <v>0.41275</v>
      </c>
      <c r="M16" s="9" t="n">
        <v>0</v>
      </c>
      <c r="N16" s="9" t="s">
        <v>150</v>
      </c>
      <c r="O16" s="17" t="n">
        <v>0.41275</v>
      </c>
      <c r="P16" s="0" t="n">
        <v>23.75</v>
      </c>
      <c r="Q16" s="9" t="str">
        <f aca="false">IF(AND(P16&lt;=107,P16&gt;82.6),0.0205*(P16-82.6)+0.5," ")</f>
        <v> </v>
      </c>
      <c r="R16" s="9" t="n">
        <v>0.1793399552</v>
      </c>
      <c r="S16" s="9"/>
      <c r="T16" s="9" t="n">
        <v>0</v>
      </c>
      <c r="U16" s="9" t="str">
        <f aca="false">IF(AND(P16&lt;=22.45,P16&gt;15.8),0.0752*(22.45-P16)+0.5," ")</f>
        <v> </v>
      </c>
      <c r="V16" s="17" t="n">
        <f aca="false">SUM(Q16,R16,S16,T16,U16)</f>
        <v>0.1793399552</v>
      </c>
      <c r="W16" s="0" t="n">
        <v>1.374</v>
      </c>
      <c r="X16" s="9"/>
      <c r="Y16" s="9" t="n">
        <v>0.151480098</v>
      </c>
      <c r="Z16" s="9" t="n">
        <v>0</v>
      </c>
      <c r="AA16" s="9" t="n">
        <v>0</v>
      </c>
      <c r="AB16" s="9"/>
      <c r="AC16" s="17" t="n">
        <f aca="false">Y16:Y26+Z16:Z26+AA16:AA26</f>
        <v>0.151480098</v>
      </c>
      <c r="AD16" s="0" t="n">
        <v>0.106</v>
      </c>
      <c r="AE16" s="9" t="n">
        <v>0</v>
      </c>
      <c r="AF16" s="9" t="n">
        <v>0</v>
      </c>
      <c r="AG16" s="9" t="n">
        <v>0</v>
      </c>
      <c r="AH16" s="9" t="n">
        <v>0</v>
      </c>
      <c r="AI16" s="9" t="n">
        <v>0.6849864</v>
      </c>
      <c r="AJ16" s="37" t="n">
        <v>0.6849864</v>
      </c>
    </row>
    <row r="17" customFormat="false" ht="15" hidden="false" customHeight="false" outlineLevel="0" collapsed="false">
      <c r="A17" s="51" t="n">
        <v>15</v>
      </c>
      <c r="B17" s="9" t="n">
        <v>0.0453</v>
      </c>
      <c r="C17" s="9" t="s">
        <v>150</v>
      </c>
      <c r="D17" s="9" t="n">
        <v>0</v>
      </c>
      <c r="E17" s="9" t="n">
        <v>0.401962</v>
      </c>
      <c r="F17" s="9" t="n">
        <v>0</v>
      </c>
      <c r="G17" s="9" t="s">
        <v>150</v>
      </c>
      <c r="H17" s="37" t="n">
        <f aca="false">SUM(C17:G17)</f>
        <v>0.401962</v>
      </c>
      <c r="I17" s="48" t="n">
        <v>23.39</v>
      </c>
      <c r="J17" s="9" t="s">
        <v>150</v>
      </c>
      <c r="K17" s="9" t="n">
        <v>0</v>
      </c>
      <c r="L17" s="9" t="n">
        <v>0.43465</v>
      </c>
      <c r="M17" s="9" t="n">
        <v>0</v>
      </c>
      <c r="N17" s="9" t="s">
        <v>150</v>
      </c>
      <c r="O17" s="17" t="n">
        <v>0.43465</v>
      </c>
      <c r="P17" s="0" t="n">
        <v>36.61</v>
      </c>
      <c r="Q17" s="9" t="str">
        <f aca="false">IF(AND(P17&lt;=107,P17&gt;82.6),0.0205*(P17-82.6)+0.5," ")</f>
        <v> </v>
      </c>
      <c r="R17" s="9" t="n">
        <v>0</v>
      </c>
      <c r="S17" s="9" t="n">
        <v>0.3128915</v>
      </c>
      <c r="T17" s="9" t="n">
        <v>0</v>
      </c>
      <c r="U17" s="9" t="str">
        <f aca="false">IF(AND(P17&lt;=22.45,P17&gt;15.8),0.0752*(22.45-P17)+0.5," ")</f>
        <v> </v>
      </c>
      <c r="V17" s="17" t="n">
        <f aca="false">SUM(Q17,R17,S17,T17,U17)</f>
        <v>0.3128915</v>
      </c>
      <c r="W17" s="0" t="n">
        <v>2.045</v>
      </c>
      <c r="X17" s="9"/>
      <c r="Y17" s="9" t="n">
        <v>0</v>
      </c>
      <c r="Z17" s="9" t="n">
        <v>0.286482</v>
      </c>
      <c r="AA17" s="9" t="n">
        <v>0</v>
      </c>
      <c r="AB17" s="9"/>
      <c r="AC17" s="17" t="n">
        <f aca="false">Y17:Y27+Z17:Z27+AA17:AA27</f>
        <v>0.286482</v>
      </c>
      <c r="AD17" s="0" t="n">
        <v>0.115</v>
      </c>
      <c r="AE17" s="9" t="n">
        <v>0</v>
      </c>
      <c r="AF17" s="9" t="n">
        <v>0</v>
      </c>
      <c r="AG17" s="9" t="n">
        <v>0</v>
      </c>
      <c r="AH17" s="9" t="n">
        <v>0</v>
      </c>
      <c r="AI17" s="9" t="n">
        <v>0.6521976</v>
      </c>
      <c r="AJ17" s="37" t="n">
        <v>0.6521976</v>
      </c>
    </row>
    <row r="18" customFormat="false" ht="15" hidden="false" customHeight="false" outlineLevel="0" collapsed="false">
      <c r="A18" s="51" t="n">
        <v>16</v>
      </c>
      <c r="B18" s="9" t="n">
        <v>0.0328</v>
      </c>
      <c r="C18" s="9" t="s">
        <v>150</v>
      </c>
      <c r="D18" s="9" t="n">
        <v>0.29776744984</v>
      </c>
      <c r="E18" s="9"/>
      <c r="F18" s="9" t="n">
        <v>0</v>
      </c>
      <c r="G18" s="9" t="s">
        <v>150</v>
      </c>
      <c r="H18" s="37" t="n">
        <f aca="false">SUM(C18:G18)</f>
        <v>0.29776744984</v>
      </c>
      <c r="I18" s="48" t="n">
        <v>23.11</v>
      </c>
      <c r="J18" s="9" t="s">
        <v>150</v>
      </c>
      <c r="K18" s="9" t="n">
        <v>0</v>
      </c>
      <c r="L18" s="9" t="n">
        <v>0.41815</v>
      </c>
      <c r="M18" s="9" t="n">
        <v>0</v>
      </c>
      <c r="N18" s="9" t="s">
        <v>150</v>
      </c>
      <c r="O18" s="17" t="n">
        <v>0.41815</v>
      </c>
      <c r="P18" s="0" t="n">
        <v>39.72</v>
      </c>
      <c r="Q18" s="9" t="str">
        <f aca="false">IF(AND(P18&lt;=107,P18&gt;82.6),0.0205*(P18-82.6)+0.5," ")</f>
        <v> </v>
      </c>
      <c r="R18" s="9" t="n">
        <v>0</v>
      </c>
      <c r="S18" s="9" t="n">
        <v>0.442423</v>
      </c>
      <c r="T18" s="9" t="n">
        <v>0</v>
      </c>
      <c r="U18" s="9" t="str">
        <f aca="false">IF(AND(P18&lt;=22.45,P18&gt;15.8),0.0752*(22.45-P18)+0.5," ")</f>
        <v> </v>
      </c>
      <c r="V18" s="17" t="n">
        <f aca="false">SUM(Q18,R18,S18,T18,U18)</f>
        <v>0.442423</v>
      </c>
      <c r="W18" s="0" t="n">
        <v>1.878</v>
      </c>
      <c r="X18" s="9"/>
      <c r="Y18" s="9" t="n">
        <v>0.23564110836</v>
      </c>
      <c r="Z18" s="9" t="n">
        <v>0</v>
      </c>
      <c r="AA18" s="9" t="n">
        <v>0</v>
      </c>
      <c r="AB18" s="9"/>
      <c r="AC18" s="17" t="n">
        <f aca="false">Y18:Y28+Z18:Z28+AA18:AA28</f>
        <v>0.23564110836</v>
      </c>
      <c r="AD18" s="0" t="n">
        <v>0.574</v>
      </c>
      <c r="AE18" s="9" t="n">
        <v>0</v>
      </c>
      <c r="AF18" s="9" t="n">
        <v>0</v>
      </c>
      <c r="AG18" s="9" t="n">
        <v>0.41175</v>
      </c>
      <c r="AH18" s="9" t="n">
        <v>0</v>
      </c>
      <c r="AI18" s="9" t="n">
        <v>0</v>
      </c>
      <c r="AJ18" s="37" t="n">
        <v>0.41175</v>
      </c>
    </row>
    <row r="19" customFormat="false" ht="15" hidden="false" customHeight="false" outlineLevel="0" collapsed="false">
      <c r="A19" s="51" t="n">
        <v>17</v>
      </c>
      <c r="B19" s="9" t="n">
        <v>0.0543</v>
      </c>
      <c r="C19" s="9" t="s">
        <v>150</v>
      </c>
      <c r="D19" s="9" t="n">
        <v>0</v>
      </c>
      <c r="E19" s="9" t="n">
        <v>0.30265</v>
      </c>
      <c r="F19" s="9" t="n">
        <v>0</v>
      </c>
      <c r="G19" s="9" t="s">
        <v>150</v>
      </c>
      <c r="H19" s="37" t="n">
        <f aca="false">SUM(C19:G19)</f>
        <v>0.30265</v>
      </c>
      <c r="I19" s="48" t="n">
        <v>33.46</v>
      </c>
      <c r="J19" s="9" t="s">
        <v>150</v>
      </c>
      <c r="K19" s="9" t="n">
        <v>0</v>
      </c>
      <c r="L19" s="9" t="n">
        <v>0</v>
      </c>
      <c r="M19" s="9" t="n">
        <v>0.486143055</v>
      </c>
      <c r="N19" s="9" t="s">
        <v>150</v>
      </c>
      <c r="O19" s="17" t="n">
        <v>0.486143055</v>
      </c>
      <c r="P19" s="0" t="n">
        <v>59.35</v>
      </c>
      <c r="Q19" s="9" t="str">
        <f aca="false">IF(AND(P19&lt;=107,P19&gt;82.6),0.0205*(P19-82.6)+0.5," ")</f>
        <v> </v>
      </c>
      <c r="R19" s="9" t="n">
        <v>0</v>
      </c>
      <c r="S19" s="9"/>
      <c r="T19" s="9" t="n">
        <v>0.68362773375</v>
      </c>
      <c r="U19" s="9" t="str">
        <f aca="false">IF(AND(P19&lt;=22.45,P19&gt;15.8),0.0752*(22.45-P19)+0.5," ")</f>
        <v> </v>
      </c>
      <c r="V19" s="17" t="n">
        <f aca="false">SUM(Q19,R19,S19,T19,U19)</f>
        <v>0.68362773375</v>
      </c>
      <c r="W19" s="0" t="n">
        <v>2.442</v>
      </c>
      <c r="X19" s="9"/>
      <c r="Y19" s="9" t="n">
        <v>0</v>
      </c>
      <c r="Z19" s="9" t="n">
        <v>0.28755</v>
      </c>
      <c r="AA19" s="9" t="n">
        <v>0</v>
      </c>
      <c r="AB19" s="9"/>
      <c r="AC19" s="17" t="n">
        <f aca="false">Y19:Y29+Z19:Z29+AA19:AA29</f>
        <v>0.28755</v>
      </c>
      <c r="AD19" s="0" t="n">
        <v>0.623</v>
      </c>
      <c r="AE19" s="9" t="n">
        <v>0</v>
      </c>
      <c r="AF19" s="9" t="n">
        <v>0</v>
      </c>
      <c r="AG19" s="9" t="n">
        <v>0.4838</v>
      </c>
      <c r="AH19" s="9" t="n">
        <v>0</v>
      </c>
      <c r="AI19" s="9" t="n">
        <v>0</v>
      </c>
      <c r="AJ19" s="37" t="n">
        <v>0.4838</v>
      </c>
    </row>
    <row r="20" customFormat="false" ht="15" hidden="false" customHeight="false" outlineLevel="0" collapsed="false">
      <c r="A20" s="51" t="n">
        <v>19</v>
      </c>
      <c r="B20" s="9" t="n">
        <v>0.1435</v>
      </c>
      <c r="C20" s="9"/>
      <c r="D20" s="9" t="n">
        <v>0</v>
      </c>
      <c r="E20" s="9"/>
      <c r="F20" s="9" t="n">
        <v>0</v>
      </c>
      <c r="G20" s="9" t="n">
        <v>0.9</v>
      </c>
      <c r="H20" s="37" t="n">
        <v>0.9</v>
      </c>
      <c r="I20" s="48" t="n">
        <v>79.1</v>
      </c>
      <c r="J20" s="9"/>
      <c r="K20" s="9" t="n">
        <v>0</v>
      </c>
      <c r="L20" s="9" t="n">
        <v>0</v>
      </c>
      <c r="M20" s="9" t="n">
        <v>0</v>
      </c>
      <c r="N20" s="9" t="n">
        <v>0.9</v>
      </c>
      <c r="O20" s="17" t="n">
        <v>0.9</v>
      </c>
      <c r="P20" s="0" t="n">
        <v>109.52</v>
      </c>
      <c r="Q20" s="9"/>
      <c r="R20" s="9" t="n">
        <v>0</v>
      </c>
      <c r="S20" s="9"/>
      <c r="T20" s="9" t="n">
        <v>0</v>
      </c>
      <c r="U20" s="9" t="n">
        <v>0.9</v>
      </c>
      <c r="V20" s="17" t="n">
        <f aca="false">SUM(Q20,R20,S20,T20,U20)</f>
        <v>0.9</v>
      </c>
      <c r="W20" s="0" t="n">
        <v>2.437</v>
      </c>
      <c r="X20" s="9"/>
      <c r="Y20" s="9" t="n">
        <v>0</v>
      </c>
      <c r="Z20" s="9" t="n">
        <v>0.2529</v>
      </c>
      <c r="AA20" s="9" t="n">
        <v>0</v>
      </c>
      <c r="AB20" s="9"/>
      <c r="AC20" s="17" t="n">
        <f aca="false">Y20:Y31+Z20:Z31+AA20:AA31</f>
        <v>0.2529</v>
      </c>
      <c r="AD20" s="0" t="n">
        <v>0.177</v>
      </c>
      <c r="AE20" s="9" t="n">
        <v>0</v>
      </c>
      <c r="AF20" s="9" t="n">
        <v>0</v>
      </c>
      <c r="AG20" s="9" t="n">
        <v>0</v>
      </c>
      <c r="AH20" s="9" t="n">
        <v>0.368404737</v>
      </c>
      <c r="AI20" s="9" t="n">
        <v>0</v>
      </c>
      <c r="AJ20" s="37" t="n">
        <v>0.368404737</v>
      </c>
    </row>
    <row r="21" customFormat="false" ht="15" hidden="false" customHeight="false" outlineLevel="0" collapsed="false">
      <c r="A21" s="51" t="n">
        <v>20</v>
      </c>
      <c r="B21" s="9" t="n">
        <v>0.067</v>
      </c>
      <c r="C21" s="9" t="s">
        <v>150</v>
      </c>
      <c r="D21" s="9" t="n">
        <v>0</v>
      </c>
      <c r="E21" s="9"/>
      <c r="F21" s="9" t="n">
        <v>0.60756682035</v>
      </c>
      <c r="G21" s="9" t="s">
        <v>150</v>
      </c>
      <c r="H21" s="37" t="n">
        <f aca="false">D21:D23+F21:F23</f>
        <v>0.60756682035</v>
      </c>
      <c r="I21" s="48" t="n">
        <v>14.94</v>
      </c>
      <c r="J21" s="9" t="s">
        <v>150</v>
      </c>
      <c r="K21" s="9" t="n">
        <v>0.262127474</v>
      </c>
      <c r="L21" s="9" t="n">
        <v>0</v>
      </c>
      <c r="M21" s="9" t="n">
        <v>0</v>
      </c>
      <c r="N21" s="9" t="s">
        <v>150</v>
      </c>
      <c r="O21" s="17" t="n">
        <v>0.262127474</v>
      </c>
      <c r="P21" s="0" t="n">
        <v>40.81</v>
      </c>
      <c r="Q21" s="9" t="str">
        <f aca="false">IF(AND(P21&lt;=107,P21&gt;82.6),0.0205*(P21-82.6)+0.5," ")</f>
        <v> </v>
      </c>
      <c r="R21" s="9" t="n">
        <v>0</v>
      </c>
      <c r="S21" s="9" t="n">
        <v>0.4878215</v>
      </c>
      <c r="T21" s="9" t="n">
        <v>0</v>
      </c>
      <c r="U21" s="9" t="str">
        <f aca="false">IF(AND(P21&lt;=22.45,P21&gt;15.8),0.0752*(22.45-P21)+0.5," ")</f>
        <v> </v>
      </c>
      <c r="V21" s="17" t="n">
        <f aca="false">SUM(Q21,R21,S21,T21,U21)</f>
        <v>0.4878215</v>
      </c>
      <c r="W21" s="0" t="n">
        <v>1.948</v>
      </c>
      <c r="X21" s="9"/>
      <c r="Y21" s="9" t="n">
        <v>0.19057210396</v>
      </c>
      <c r="Z21" s="9" t="n">
        <v>0</v>
      </c>
      <c r="AA21" s="9" t="n">
        <v>0</v>
      </c>
      <c r="AB21" s="9"/>
      <c r="AC21" s="17" t="n">
        <f aca="false">Y21:Y32+Z21:Z32+AA21:AA32</f>
        <v>0.19057210396</v>
      </c>
      <c r="AD21" s="0" t="n">
        <v>0.445</v>
      </c>
      <c r="AE21" s="9" t="n">
        <v>0</v>
      </c>
      <c r="AF21" s="9" t="n">
        <v>0</v>
      </c>
      <c r="AG21" s="9" t="n">
        <v>0</v>
      </c>
      <c r="AH21" s="9" t="n">
        <v>0.38910974121</v>
      </c>
      <c r="AI21" s="9" t="n">
        <v>0</v>
      </c>
      <c r="AJ21" s="37" t="n">
        <v>0.38910974121</v>
      </c>
    </row>
    <row r="22" customFormat="false" ht="15" hidden="false" customHeight="false" outlineLevel="0" collapsed="false">
      <c r="A22" s="51" t="n">
        <v>21</v>
      </c>
      <c r="B22" s="9" t="n">
        <v>0.0707</v>
      </c>
      <c r="C22" s="9" t="s">
        <v>150</v>
      </c>
      <c r="D22" s="9" t="n">
        <v>0</v>
      </c>
      <c r="E22" s="9"/>
      <c r="F22" s="9" t="n">
        <v>0.50982161673</v>
      </c>
      <c r="G22" s="9" t="s">
        <v>150</v>
      </c>
      <c r="H22" s="37" t="n">
        <f aca="false">D22:D24+F22:F24</f>
        <v>0.50982161673</v>
      </c>
      <c r="I22" s="48" t="n">
        <v>42.28</v>
      </c>
      <c r="J22" s="9" t="s">
        <v>150</v>
      </c>
      <c r="K22" s="9" t="n">
        <v>0</v>
      </c>
      <c r="L22" s="9" t="n">
        <v>0</v>
      </c>
      <c r="M22" s="9" t="n">
        <v>0.61742827947</v>
      </c>
      <c r="N22" s="9" t="s">
        <v>150</v>
      </c>
      <c r="O22" s="17" t="n">
        <v>0.61742827947</v>
      </c>
      <c r="P22" s="0" t="n">
        <v>81.59</v>
      </c>
      <c r="Q22" s="9" t="str">
        <f aca="false">IF(AND(P22&lt;=107,P22&gt;82.6),0.0205*(P22-82.6)+0.5," ")</f>
        <v> </v>
      </c>
      <c r="R22" s="9" t="n">
        <v>0</v>
      </c>
      <c r="S22" s="9"/>
      <c r="T22" s="9" t="n">
        <v>0.36448829295</v>
      </c>
      <c r="U22" s="9" t="str">
        <f aca="false">IF(AND(P22&lt;=22.45,P22&gt;15.8),0.0752*(22.45-P22)+0.5," ")</f>
        <v> </v>
      </c>
      <c r="V22" s="17" t="n">
        <f aca="false">SUM(Q22,R22,S22,T22,U22)</f>
        <v>0.36448829295</v>
      </c>
      <c r="W22" s="0" t="n">
        <v>2.069</v>
      </c>
      <c r="X22" s="9"/>
      <c r="Y22" s="9" t="n">
        <v>0</v>
      </c>
      <c r="Z22" s="9" t="n">
        <v>0.312234</v>
      </c>
      <c r="AA22" s="9" t="n">
        <v>0</v>
      </c>
      <c r="AB22" s="9"/>
      <c r="AC22" s="17" t="n">
        <f aca="false">Y22:Y33+Z22:Z33+AA22:AA33</f>
        <v>0.312234</v>
      </c>
      <c r="AD22" s="0" t="n">
        <v>0.032</v>
      </c>
      <c r="AE22" s="9" t="n">
        <v>0</v>
      </c>
      <c r="AF22" s="9" t="n">
        <v>0</v>
      </c>
      <c r="AG22" s="9" t="n">
        <v>0</v>
      </c>
      <c r="AH22" s="9" t="n">
        <v>0</v>
      </c>
      <c r="AI22" s="9" t="n">
        <v>0.9</v>
      </c>
      <c r="AJ22" s="37" t="n">
        <v>0.9</v>
      </c>
    </row>
    <row r="23" customFormat="false" ht="15" hidden="false" customHeight="false" outlineLevel="0" collapsed="false">
      <c r="A23" s="51" t="n">
        <v>22</v>
      </c>
      <c r="B23" s="9" t="n">
        <v>0.072</v>
      </c>
      <c r="C23" s="9" t="s">
        <v>150</v>
      </c>
      <c r="D23" s="9" t="n">
        <v>0</v>
      </c>
      <c r="E23" s="9"/>
      <c r="F23" s="9" t="n">
        <v>0.47547870735</v>
      </c>
      <c r="G23" s="9" t="s">
        <v>150</v>
      </c>
      <c r="H23" s="37" t="n">
        <f aca="false">D23:D25+F23:F25</f>
        <v>0.47547870735</v>
      </c>
      <c r="I23" s="48" t="n">
        <v>46.37</v>
      </c>
      <c r="J23" s="9" t="s">
        <v>150</v>
      </c>
      <c r="K23" s="9" t="n">
        <v>0</v>
      </c>
      <c r="L23" s="9" t="n">
        <v>0</v>
      </c>
      <c r="M23" s="9" t="n">
        <v>0.548287817205</v>
      </c>
      <c r="N23" s="9" t="s">
        <v>150</v>
      </c>
      <c r="O23" s="17" t="n">
        <v>0.548287817205</v>
      </c>
      <c r="P23" s="0" t="n">
        <v>78.63</v>
      </c>
      <c r="Q23" s="9" t="str">
        <f aca="false">IF(AND(P23&lt;=107,P23&gt;82.6),0.0205*(P23-82.6)+0.5," ")</f>
        <v> </v>
      </c>
      <c r="R23" s="9" t="n">
        <v>0</v>
      </c>
      <c r="S23" s="9"/>
      <c r="T23" s="9" t="n">
        <v>0.40696368615</v>
      </c>
      <c r="U23" s="9" t="str">
        <f aca="false">IF(AND(P23&lt;=22.45,P23&gt;15.8),0.0752*(22.45-P23)+0.5," ")</f>
        <v> </v>
      </c>
      <c r="V23" s="17" t="n">
        <f aca="false">SUM(Q23,R23,S23,T23,U23)</f>
        <v>0.40696368615</v>
      </c>
      <c r="W23" s="0" t="n">
        <v>2.544</v>
      </c>
      <c r="X23" s="9"/>
      <c r="Y23" s="9" t="n">
        <v>0</v>
      </c>
      <c r="Z23" s="9" t="n">
        <v>0</v>
      </c>
      <c r="AA23" s="9" t="n">
        <v>0.450653562</v>
      </c>
      <c r="AB23" s="9"/>
      <c r="AC23" s="17" t="n">
        <f aca="false">Y23:Y34+Z23:Z34+AA23:AA34</f>
        <v>0.450653562</v>
      </c>
      <c r="AD23" s="0" t="n">
        <v>0.441</v>
      </c>
      <c r="AE23" s="9" t="n">
        <v>0</v>
      </c>
      <c r="AF23" s="9" t="n">
        <v>0</v>
      </c>
      <c r="AG23" s="9" t="n">
        <v>0</v>
      </c>
      <c r="AH23" s="9" t="n">
        <v>0.39734442357</v>
      </c>
      <c r="AI23" s="9" t="n">
        <v>0</v>
      </c>
      <c r="AJ23" s="37" t="n">
        <v>0.39734442357</v>
      </c>
    </row>
    <row r="24" customFormat="false" ht="15" hidden="false" customHeight="false" outlineLevel="0" collapsed="false">
      <c r="A24" s="51" t="n">
        <v>23</v>
      </c>
      <c r="B24" s="9" t="n">
        <v>0.0857</v>
      </c>
      <c r="C24" s="9"/>
      <c r="D24" s="9" t="n">
        <v>0</v>
      </c>
      <c r="E24" s="9"/>
      <c r="F24" s="9" t="n">
        <v>0</v>
      </c>
      <c r="G24" s="9" t="n">
        <v>0.7902</v>
      </c>
      <c r="H24" s="37" t="n">
        <v>0.7902</v>
      </c>
      <c r="I24" s="48" t="n">
        <v>66.34</v>
      </c>
      <c r="J24" s="9"/>
      <c r="K24" s="9" t="n">
        <v>0</v>
      </c>
      <c r="L24" s="9" t="n">
        <v>0</v>
      </c>
      <c r="M24" s="9" t="n">
        <v>0</v>
      </c>
      <c r="N24" s="9" t="n">
        <v>0.6291</v>
      </c>
      <c r="O24" s="17" t="n">
        <v>0.6291</v>
      </c>
      <c r="P24" s="0" t="n">
        <v>130.03</v>
      </c>
      <c r="Q24" s="9"/>
      <c r="R24" s="9" t="n">
        <v>0</v>
      </c>
      <c r="S24" s="9"/>
      <c r="T24" s="9" t="n">
        <v>0</v>
      </c>
      <c r="U24" s="9" t="n">
        <v>0.9</v>
      </c>
      <c r="V24" s="17" t="n">
        <f aca="false">SUM(Q24,R24,S24,T24,U24)</f>
        <v>0.9</v>
      </c>
      <c r="W24" s="0" t="n">
        <v>3.621</v>
      </c>
      <c r="X24" s="9"/>
      <c r="Y24" s="9" t="n">
        <v>0</v>
      </c>
      <c r="Z24" s="9" t="n">
        <v>0</v>
      </c>
      <c r="AA24" s="9" t="n">
        <v>0</v>
      </c>
      <c r="AB24" s="9" t="n">
        <v>0.9</v>
      </c>
      <c r="AC24" s="17" t="n">
        <v>0.9</v>
      </c>
      <c r="AD24" s="0" t="n">
        <v>2.056</v>
      </c>
      <c r="AE24" s="9" t="n">
        <v>0.05608389105</v>
      </c>
      <c r="AF24" s="9" t="n">
        <v>0</v>
      </c>
      <c r="AG24" s="9" t="n">
        <v>0</v>
      </c>
      <c r="AH24" s="9" t="n">
        <v>0</v>
      </c>
      <c r="AI24" s="9" t="n">
        <v>0</v>
      </c>
      <c r="AJ24" s="37" t="n">
        <v>0.05608389105</v>
      </c>
    </row>
    <row r="25" customFormat="false" ht="15" hidden="false" customHeight="false" outlineLevel="0" collapsed="false">
      <c r="A25" s="51" t="n">
        <v>24</v>
      </c>
      <c r="B25" s="9" t="n">
        <v>0.0315</v>
      </c>
      <c r="C25" s="9" t="s">
        <v>150</v>
      </c>
      <c r="D25" s="9" t="n">
        <v>0.28321557978</v>
      </c>
      <c r="E25" s="9"/>
      <c r="F25" s="9" t="n">
        <v>0</v>
      </c>
      <c r="G25" s="9" t="s">
        <v>150</v>
      </c>
      <c r="H25" s="37" t="n">
        <v>0.2832</v>
      </c>
      <c r="I25" s="48" t="n">
        <v>15.99</v>
      </c>
      <c r="J25" s="9" t="s">
        <v>150</v>
      </c>
      <c r="K25" s="9" t="n">
        <v>0.299599972</v>
      </c>
      <c r="L25" s="9" t="n">
        <v>0</v>
      </c>
      <c r="M25" s="9" t="n">
        <v>0</v>
      </c>
      <c r="N25" s="9" t="s">
        <v>150</v>
      </c>
      <c r="O25" s="17" t="n">
        <v>0.299599972</v>
      </c>
      <c r="P25" s="0" t="n">
        <v>40.97</v>
      </c>
      <c r="Q25" s="9" t="str">
        <f aca="false">IF(AND(P25&lt;=107,P25&gt;82.6),0.0205*(P25-82.6)+0.5," ")</f>
        <v> </v>
      </c>
      <c r="R25" s="9" t="n">
        <v>0</v>
      </c>
      <c r="S25" s="9" t="n">
        <v>0.4944855</v>
      </c>
      <c r="T25" s="9" t="n">
        <v>0</v>
      </c>
      <c r="U25" s="9" t="str">
        <f aca="false">IF(AND(P25&lt;=22.45,P25&gt;15.8),0.0752*(22.45-P25)+0.5," ")</f>
        <v> </v>
      </c>
      <c r="V25" s="17" t="n">
        <f aca="false">SUM(Q25,R25,S25,T25,U25)</f>
        <v>0.4944855</v>
      </c>
      <c r="W25" s="0" t="n">
        <v>2.397</v>
      </c>
      <c r="X25" s="9"/>
      <c r="Y25" s="9" t="n">
        <v>0</v>
      </c>
      <c r="Z25" s="9" t="n">
        <v>0.33585</v>
      </c>
      <c r="AA25" s="9" t="n">
        <v>0</v>
      </c>
      <c r="AB25" s="9"/>
      <c r="AC25" s="17" t="n">
        <f aca="false">Y25:Y35+Z25:Z35+AA25:AA35</f>
        <v>0.33585</v>
      </c>
      <c r="AD25" s="0" t="n">
        <v>0.168</v>
      </c>
      <c r="AE25" s="9" t="n">
        <v>0</v>
      </c>
      <c r="AF25" s="9" t="n">
        <v>0</v>
      </c>
      <c r="AG25" s="9" t="n">
        <v>0</v>
      </c>
      <c r="AH25" s="9" t="n">
        <v>0</v>
      </c>
      <c r="AI25" s="9" t="n">
        <v>0.459108</v>
      </c>
      <c r="AJ25" s="37" t="n">
        <v>0.459108</v>
      </c>
    </row>
    <row r="26" customFormat="false" ht="15" hidden="false" customHeight="false" outlineLevel="0" collapsed="false">
      <c r="A26" s="51" t="n">
        <v>25</v>
      </c>
      <c r="B26" s="9" t="n">
        <v>0.0497</v>
      </c>
      <c r="C26" s="9" t="s">
        <v>150</v>
      </c>
      <c r="D26" s="9" t="n">
        <v>0</v>
      </c>
      <c r="E26" s="9" t="n">
        <v>0.45395</v>
      </c>
      <c r="F26" s="9" t="n">
        <v>0</v>
      </c>
      <c r="G26" s="9" t="s">
        <v>150</v>
      </c>
      <c r="H26" s="37" t="n">
        <v>0.454</v>
      </c>
      <c r="I26" s="48" t="n">
        <v>20.27</v>
      </c>
      <c r="J26" s="9" t="s">
        <v>150</v>
      </c>
      <c r="K26" s="9" t="n">
        <v>0</v>
      </c>
      <c r="L26" s="9" t="n">
        <v>0.2512</v>
      </c>
      <c r="M26" s="9" t="n">
        <v>0</v>
      </c>
      <c r="N26" s="9" t="s">
        <v>150</v>
      </c>
      <c r="O26" s="17" t="n">
        <v>0.2512</v>
      </c>
      <c r="P26" s="0" t="n">
        <v>45.1</v>
      </c>
      <c r="Q26" s="9" t="str">
        <f aca="false">IF(AND(P26&lt;=107,P26&gt;82.6),0.0205*(P26-82.6)+0.5," ")</f>
        <v> </v>
      </c>
      <c r="R26" s="9" t="n">
        <v>0</v>
      </c>
      <c r="S26" s="9" t="n">
        <v>0.3831</v>
      </c>
      <c r="T26" s="9" t="n">
        <v>0</v>
      </c>
      <c r="U26" s="9" t="str">
        <f aca="false">IF(AND(P26&lt;=22.45,P26&gt;15.8),0.0752*(22.45-P26)+0.5," ")</f>
        <v> </v>
      </c>
      <c r="V26" s="17" t="n">
        <f aca="false">SUM(Q26,R26,S26,T26,U26)</f>
        <v>0.3831</v>
      </c>
      <c r="W26" s="0" t="n">
        <v>2.576</v>
      </c>
      <c r="X26" s="9"/>
      <c r="Y26" s="9" t="n">
        <v>0</v>
      </c>
      <c r="Z26" s="9" t="n">
        <v>0</v>
      </c>
      <c r="AA26" s="9" t="n">
        <v>0.498742875</v>
      </c>
      <c r="AB26" s="9"/>
      <c r="AC26" s="17" t="n">
        <f aca="false">Y26:Y36+Z26:Z36+AA26:AA36</f>
        <v>0.498742875</v>
      </c>
      <c r="AD26" s="0" t="n">
        <v>0.799</v>
      </c>
      <c r="AE26" s="9" t="n">
        <v>0</v>
      </c>
      <c r="AF26" s="9" t="n">
        <v>0</v>
      </c>
      <c r="AG26" s="9" t="n">
        <v>0.349169</v>
      </c>
      <c r="AH26" s="9" t="n">
        <v>0</v>
      </c>
      <c r="AI26" s="9" t="n">
        <v>0</v>
      </c>
      <c r="AJ26" s="37" t="n">
        <v>0.349169</v>
      </c>
    </row>
    <row r="27" customFormat="false" ht="15" hidden="false" customHeight="false" outlineLevel="0" collapsed="false">
      <c r="A27" s="51" t="n">
        <v>26</v>
      </c>
      <c r="B27" s="9" t="n">
        <v>0.0617</v>
      </c>
      <c r="C27" s="9" t="s">
        <v>150</v>
      </c>
      <c r="D27" s="9" t="n">
        <v>0</v>
      </c>
      <c r="E27" s="9"/>
      <c r="F27" s="9" t="n">
        <v>0.617111184</v>
      </c>
      <c r="G27" s="9" t="s">
        <v>150</v>
      </c>
      <c r="H27" s="37" t="n">
        <v>0.6171</v>
      </c>
      <c r="I27" s="48" t="n">
        <v>25.54</v>
      </c>
      <c r="J27" s="9" t="s">
        <v>150</v>
      </c>
      <c r="K27" s="9" t="n">
        <v>0</v>
      </c>
      <c r="L27" s="9" t="n">
        <v>0.4597</v>
      </c>
      <c r="M27" s="9" t="n">
        <v>0</v>
      </c>
      <c r="N27" s="9" t="s">
        <v>150</v>
      </c>
      <c r="O27" s="17" t="n">
        <v>0.4597</v>
      </c>
      <c r="P27" s="0" t="n">
        <v>41.52</v>
      </c>
      <c r="Q27" s="9" t="str">
        <f aca="false">IF(AND(P27&lt;=107,P27&gt;82.6),0.0205*(P27-82.6)+0.5," ")</f>
        <v> </v>
      </c>
      <c r="R27" s="9" t="n">
        <v>0</v>
      </c>
      <c r="S27" s="9" t="n">
        <v>0.4878</v>
      </c>
      <c r="T27" s="9" t="n">
        <v>0</v>
      </c>
      <c r="U27" s="9" t="str">
        <f aca="false">IF(AND(P27&lt;=22.45,P27&gt;15.8),0.0752*(22.45-P27)+0.5," ")</f>
        <v> </v>
      </c>
      <c r="V27" s="17" t="n">
        <f aca="false">SUM(Q27,R27,S27,T27,U27)</f>
        <v>0.4878</v>
      </c>
      <c r="W27" s="0" t="n">
        <v>2.361</v>
      </c>
      <c r="X27" s="9"/>
      <c r="Y27" s="9" t="n">
        <v>0</v>
      </c>
      <c r="Z27" s="9" t="n">
        <v>0.37445</v>
      </c>
      <c r="AA27" s="9" t="n">
        <v>0</v>
      </c>
      <c r="AB27" s="9"/>
      <c r="AC27" s="17" t="n">
        <f aca="false">Y27:Y37+Z27:Z37+AA27:AA37</f>
        <v>0.37445</v>
      </c>
      <c r="AD27" s="0" t="n">
        <v>1.54</v>
      </c>
      <c r="AE27" s="9" t="n">
        <v>0</v>
      </c>
      <c r="AF27" s="9" t="n">
        <v>0.23097369722</v>
      </c>
      <c r="AG27" s="9" t="n">
        <v>0</v>
      </c>
      <c r="AH27" s="9" t="n">
        <v>0</v>
      </c>
      <c r="AI27" s="9" t="n">
        <v>0</v>
      </c>
      <c r="AJ27" s="37" t="n">
        <v>0.23097369722</v>
      </c>
    </row>
    <row r="28" customFormat="false" ht="15" hidden="false" customHeight="false" outlineLevel="0" collapsed="false">
      <c r="A28" s="51" t="n">
        <v>27</v>
      </c>
      <c r="B28" s="9" t="n">
        <v>0.0181</v>
      </c>
      <c r="C28" s="9" t="n">
        <v>0.05</v>
      </c>
      <c r="D28" s="9" t="n">
        <v>0</v>
      </c>
      <c r="E28" s="9"/>
      <c r="F28" s="9" t="n">
        <v>0</v>
      </c>
      <c r="G28" s="9"/>
      <c r="H28" s="37" t="n">
        <v>0.05</v>
      </c>
      <c r="I28" s="48" t="n">
        <v>56.52</v>
      </c>
      <c r="J28" s="9" t="s">
        <v>150</v>
      </c>
      <c r="K28" s="9" t="n">
        <v>0</v>
      </c>
      <c r="L28" s="9" t="n">
        <v>0</v>
      </c>
      <c r="M28" s="9" t="n">
        <v>0.37670451843</v>
      </c>
      <c r="N28" s="9" t="s">
        <v>150</v>
      </c>
      <c r="O28" s="17" t="n">
        <v>0.37670451843</v>
      </c>
      <c r="P28" s="0" t="n">
        <v>53.18</v>
      </c>
      <c r="Q28" s="9" t="str">
        <f aca="false">IF(AND(P28&lt;=107,P28&gt;82.6),0.0205*(P28-82.6)+0.5," ")</f>
        <v> </v>
      </c>
      <c r="R28" s="9" t="n">
        <v>0</v>
      </c>
      <c r="S28" s="9"/>
      <c r="T28" s="9" t="n">
        <v>0.49442627</v>
      </c>
      <c r="U28" s="9"/>
      <c r="V28" s="17" t="n">
        <f aca="false">SUM(Q28,R28,S28,T28,U28)</f>
        <v>0.49442627</v>
      </c>
      <c r="W28" s="0" t="n">
        <v>1.626</v>
      </c>
      <c r="X28" s="9"/>
      <c r="Y28" s="9" t="n">
        <v>0.244246282</v>
      </c>
      <c r="Z28" s="9" t="n">
        <v>0</v>
      </c>
      <c r="AA28" s="9" t="n">
        <v>0</v>
      </c>
      <c r="AB28" s="9"/>
      <c r="AC28" s="17" t="n">
        <f aca="false">Y28:Y38+Z28:Z38+AA28:AA38</f>
        <v>0.244246282</v>
      </c>
      <c r="AD28" s="0" t="n">
        <v>0.155</v>
      </c>
      <c r="AE28" s="9" t="n">
        <v>0</v>
      </c>
      <c r="AF28" s="9" t="n">
        <v>0</v>
      </c>
      <c r="AG28" s="9" t="n">
        <v>0</v>
      </c>
      <c r="AH28" s="9" t="n">
        <v>0</v>
      </c>
      <c r="AI28" s="9" t="n">
        <v>0.5064696</v>
      </c>
      <c r="AJ28" s="37" t="n">
        <v>0.5064696</v>
      </c>
    </row>
    <row r="29" customFormat="false" ht="15" hidden="false" customHeight="false" outlineLevel="0" collapsed="false">
      <c r="A29" s="51" t="n">
        <v>28</v>
      </c>
      <c r="B29" s="9" t="n">
        <v>0.0513</v>
      </c>
      <c r="C29" s="9" t="s">
        <v>150</v>
      </c>
      <c r="D29" s="9" t="n">
        <v>0</v>
      </c>
      <c r="E29" s="9" t="n">
        <v>0.4013</v>
      </c>
      <c r="F29" s="9" t="n">
        <v>0</v>
      </c>
      <c r="G29" s="9" t="s">
        <v>150</v>
      </c>
      <c r="H29" s="37" t="n">
        <v>0.4013</v>
      </c>
      <c r="I29" s="48" t="n">
        <v>37.41</v>
      </c>
      <c r="J29" s="9" t="s">
        <v>150</v>
      </c>
      <c r="K29" s="9" t="n">
        <v>0</v>
      </c>
      <c r="L29" s="9" t="n">
        <v>0</v>
      </c>
      <c r="M29" s="9" t="n">
        <v>0.699754453365</v>
      </c>
      <c r="N29" s="9" t="s">
        <v>150</v>
      </c>
      <c r="O29" s="17" t="n">
        <v>0.699754453365</v>
      </c>
      <c r="Q29" s="9" t="str">
        <f aca="false">IF(AND(P29&lt;=107,P29&gt;82.6),0.0205*(P29-82.6)+0.5," ")</f>
        <v> </v>
      </c>
      <c r="R29" s="9" t="n">
        <v>0</v>
      </c>
      <c r="S29" s="9"/>
      <c r="T29" s="9" t="n">
        <v>0</v>
      </c>
      <c r="U29" s="9" t="str">
        <f aca="false">IF(AND(P29&lt;=22.45,P29&gt;15.8),0.0752*(22.45-P29)+0.5," ")</f>
        <v> </v>
      </c>
      <c r="V29" s="17"/>
      <c r="W29" s="0" t="n">
        <v>2.744</v>
      </c>
      <c r="X29" s="9"/>
      <c r="Y29" s="9" t="n">
        <v>0</v>
      </c>
      <c r="Z29" s="9" t="n">
        <v>0</v>
      </c>
      <c r="AA29" s="9" t="n">
        <v>0.67293678648</v>
      </c>
      <c r="AB29" s="9"/>
      <c r="AC29" s="17" t="n">
        <f aca="false">Y29:Y39+Z29:Z39+AA29:AA39</f>
        <v>0.67293678648</v>
      </c>
      <c r="AE29" s="9" t="n">
        <v>0</v>
      </c>
      <c r="AF29" s="9" t="n">
        <v>0</v>
      </c>
      <c r="AG29" s="9" t="n">
        <v>0</v>
      </c>
      <c r="AH29" s="9" t="n">
        <v>0</v>
      </c>
      <c r="AI29" s="9" t="n">
        <v>0</v>
      </c>
      <c r="AJ29" s="37" t="n">
        <v>0</v>
      </c>
    </row>
    <row r="30" customFormat="false" ht="15" hidden="false" customHeight="false" outlineLevel="0" collapsed="false">
      <c r="A30" s="51" t="n">
        <v>29</v>
      </c>
      <c r="B30" s="9" t="n">
        <v>0.0646</v>
      </c>
      <c r="C30" s="9" t="s">
        <v>150</v>
      </c>
      <c r="D30" s="9" t="n">
        <v>0</v>
      </c>
      <c r="E30" s="9"/>
      <c r="F30" s="9" t="n">
        <v>0.67096911459</v>
      </c>
      <c r="G30" s="9" t="s">
        <v>150</v>
      </c>
      <c r="H30" s="37" t="n">
        <v>0.671</v>
      </c>
      <c r="I30" s="48" t="n">
        <v>40.41</v>
      </c>
      <c r="J30" s="9" t="s">
        <v>150</v>
      </c>
      <c r="K30" s="9" t="n">
        <v>0</v>
      </c>
      <c r="L30" s="9" t="n">
        <v>0</v>
      </c>
      <c r="M30" s="9" t="n">
        <v>0.649040177865</v>
      </c>
      <c r="N30" s="9" t="s">
        <v>150</v>
      </c>
      <c r="O30" s="17" t="n">
        <v>0.649040177865</v>
      </c>
      <c r="P30" s="0" t="n">
        <v>35.6</v>
      </c>
      <c r="Q30" s="9" t="str">
        <f aca="false">IF(AND(P30&lt;=107,P30&gt;82.6),0.0205*(P30-82.6)+0.5," ")</f>
        <v> </v>
      </c>
      <c r="R30" s="9" t="n">
        <v>0</v>
      </c>
      <c r="S30" s="9" t="n">
        <v>0.270825</v>
      </c>
      <c r="T30" s="9" t="n">
        <v>0</v>
      </c>
      <c r="U30" s="9" t="str">
        <f aca="false">IF(AND(P30&lt;=22.45,P30&gt;15.8),0.0752*(22.45-P30)+0.5," ")</f>
        <v> </v>
      </c>
      <c r="V30" s="17" t="n">
        <f aca="false">SUM(Q30,R30,S30,T30,U30)</f>
        <v>0.270825</v>
      </c>
      <c r="W30" s="0" t="n">
        <v>1.711</v>
      </c>
      <c r="X30" s="9"/>
      <c r="Y30" s="9" t="n">
        <v>0.275538368</v>
      </c>
      <c r="Z30" s="9" t="n">
        <v>0</v>
      </c>
      <c r="AA30" s="9" t="n">
        <v>0</v>
      </c>
      <c r="AB30" s="9"/>
      <c r="AC30" s="17" t="n">
        <f aca="false">Y30:Y40+Z30:Z40+AA30:AA40</f>
        <v>0.275538368</v>
      </c>
      <c r="AD30" s="0" t="n">
        <v>1.552</v>
      </c>
      <c r="AE30" s="9" t="n">
        <v>0</v>
      </c>
      <c r="AF30" s="9" t="n">
        <v>0.22866594338</v>
      </c>
      <c r="AG30" s="9" t="n">
        <v>0</v>
      </c>
      <c r="AH30" s="9" t="n">
        <v>0</v>
      </c>
      <c r="AI30" s="9" t="n">
        <v>0</v>
      </c>
      <c r="AJ30" s="37" t="n">
        <v>0.22866594338</v>
      </c>
    </row>
    <row r="31" customFormat="false" ht="15" hidden="false" customHeight="false" outlineLevel="0" collapsed="false">
      <c r="A31" s="51" t="n">
        <v>30</v>
      </c>
      <c r="B31" s="9" t="n">
        <v>0.0158</v>
      </c>
      <c r="C31" s="9" t="n">
        <v>0.0577</v>
      </c>
      <c r="D31" s="9" t="n">
        <v>0</v>
      </c>
      <c r="E31" s="9"/>
      <c r="F31" s="9" t="n">
        <v>0</v>
      </c>
      <c r="G31" s="9"/>
      <c r="H31" s="37" t="n">
        <v>0.0577</v>
      </c>
      <c r="I31" s="48" t="n">
        <v>69.71</v>
      </c>
      <c r="J31" s="9"/>
      <c r="K31" s="9" t="n">
        <v>0</v>
      </c>
      <c r="L31" s="9" t="n">
        <v>0</v>
      </c>
      <c r="M31" s="9" t="n">
        <v>0</v>
      </c>
      <c r="N31" s="9" t="n">
        <v>0.7029</v>
      </c>
      <c r="O31" s="17" t="n">
        <v>0.7029</v>
      </c>
      <c r="P31" s="0" t="n">
        <v>87.78</v>
      </c>
      <c r="Q31" s="9"/>
      <c r="R31" s="9" t="n">
        <v>0</v>
      </c>
      <c r="S31" s="9"/>
      <c r="T31" s="9" t="n">
        <v>0</v>
      </c>
      <c r="U31" s="9" t="n">
        <v>0.5454</v>
      </c>
      <c r="V31" s="17" t="n">
        <f aca="false">SUM(Q31,R31,S31,T31,U31)</f>
        <v>0.5454</v>
      </c>
      <c r="W31" s="0" t="n">
        <v>1.856</v>
      </c>
      <c r="X31" s="9"/>
      <c r="Y31" s="9" t="n">
        <v>0.2498056526</v>
      </c>
      <c r="Z31" s="9" t="n">
        <v>0</v>
      </c>
      <c r="AA31" s="9" t="n">
        <v>0</v>
      </c>
      <c r="AB31" s="9"/>
      <c r="AC31" s="17" t="n">
        <f aca="false">Y31:Y41+Z31:Z41+AA31:AA41</f>
        <v>0.2498056526</v>
      </c>
      <c r="AE31" s="9" t="n">
        <v>0</v>
      </c>
      <c r="AF31" s="9" t="n">
        <v>0</v>
      </c>
      <c r="AG31" s="9" t="n">
        <v>0</v>
      </c>
      <c r="AH31" s="9" t="n">
        <v>0</v>
      </c>
      <c r="AI31" s="9" t="n">
        <v>0</v>
      </c>
      <c r="AJ31" s="37" t="n">
        <v>0</v>
      </c>
    </row>
    <row r="32" customFormat="false" ht="15" hidden="false" customHeight="false" outlineLevel="0" collapsed="false">
      <c r="A32" s="51" t="n">
        <v>31</v>
      </c>
      <c r="B32" s="9" t="n">
        <v>0.0759</v>
      </c>
      <c r="C32" s="9" t="s">
        <v>150</v>
      </c>
      <c r="D32" s="9" t="n">
        <v>0</v>
      </c>
      <c r="E32" s="9"/>
      <c r="F32" s="9" t="n">
        <v>0.37244997921</v>
      </c>
      <c r="G32" s="9" t="s">
        <v>150</v>
      </c>
      <c r="H32" s="37" t="n">
        <v>0.3724</v>
      </c>
      <c r="I32" s="48" t="n">
        <v>46.37</v>
      </c>
      <c r="J32" s="9" t="s">
        <v>150</v>
      </c>
      <c r="K32" s="9" t="n">
        <v>0</v>
      </c>
      <c r="L32" s="9" t="n">
        <v>0</v>
      </c>
      <c r="M32" s="9" t="n">
        <v>0.548287817205</v>
      </c>
      <c r="N32" s="9" t="s">
        <v>150</v>
      </c>
      <c r="O32" s="17" t="n">
        <v>0.548287817205</v>
      </c>
      <c r="P32" s="0" t="n">
        <v>75.12</v>
      </c>
      <c r="Q32" s="9" t="str">
        <f aca="false">IF(AND(P32&lt;=107,P32&gt;82.6),0.0205*(P32-82.6)+0.5," ")</f>
        <v> </v>
      </c>
      <c r="R32" s="9" t="n">
        <v>0</v>
      </c>
      <c r="S32" s="9"/>
      <c r="T32" s="9" t="n">
        <v>0.4573314666</v>
      </c>
      <c r="U32" s="9" t="str">
        <f aca="false">IF(AND(P32&lt;=22.45,P32&gt;15.8),0.0752*(22.45-P32)+0.5," ")</f>
        <v> </v>
      </c>
      <c r="V32" s="17" t="n">
        <f aca="false">SUM(Q32,R32,S32,T32,U32)</f>
        <v>0.4573314666</v>
      </c>
      <c r="W32" s="0" t="n">
        <v>2.361</v>
      </c>
      <c r="X32" s="9"/>
      <c r="Y32" s="9" t="n">
        <v>0</v>
      </c>
      <c r="Z32" s="9" t="n">
        <v>0.37445</v>
      </c>
      <c r="AA32" s="9" t="n">
        <v>0</v>
      </c>
      <c r="AB32" s="9"/>
      <c r="AC32" s="17" t="n">
        <f aca="false">Y32:Y42+Z32:Z42+AA32:AA42</f>
        <v>0.37445</v>
      </c>
      <c r="AD32" s="0" t="n">
        <v>1.027</v>
      </c>
      <c r="AE32" s="9" t="n">
        <v>0</v>
      </c>
      <c r="AF32" s="9" t="n">
        <v>0.215534368</v>
      </c>
      <c r="AG32" s="9" t="n">
        <v>0</v>
      </c>
      <c r="AH32" s="9" t="n">
        <v>0</v>
      </c>
      <c r="AI32" s="9" t="n">
        <v>0</v>
      </c>
      <c r="AJ32" s="37" t="n">
        <v>0.215534368</v>
      </c>
    </row>
    <row r="33" customFormat="false" ht="15" hidden="false" customHeight="false" outlineLevel="0" collapsed="false">
      <c r="A33" s="51" t="n">
        <v>32</v>
      </c>
      <c r="B33" s="9" t="n">
        <v>0.0337</v>
      </c>
      <c r="C33" s="9" t="s">
        <v>150</v>
      </c>
      <c r="D33" s="9" t="n">
        <v>0.286309086</v>
      </c>
      <c r="E33" s="9"/>
      <c r="F33" s="9" t="n">
        <v>0</v>
      </c>
      <c r="G33" s="9" t="s">
        <v>150</v>
      </c>
      <c r="H33" s="37" t="n">
        <v>0.2863</v>
      </c>
      <c r="I33" s="48" t="n">
        <v>17.13</v>
      </c>
      <c r="J33" s="9" t="s">
        <v>150</v>
      </c>
      <c r="K33" s="9" t="n">
        <v>0.26009093824</v>
      </c>
      <c r="L33" s="9" t="n">
        <v>0</v>
      </c>
      <c r="M33" s="9" t="n">
        <v>0</v>
      </c>
      <c r="N33" s="9" t="s">
        <v>150</v>
      </c>
      <c r="O33" s="17" t="n">
        <v>0.26009093824</v>
      </c>
      <c r="P33" s="0" t="n">
        <v>26.42</v>
      </c>
      <c r="Q33" s="9" t="str">
        <f aca="false">IF(AND(P33&lt;=107,P33&gt;82.6),0.0205*(P33-82.6)+0.5," ")</f>
        <v> </v>
      </c>
      <c r="R33" s="9" t="n">
        <v>0.23957917088</v>
      </c>
      <c r="S33" s="9"/>
      <c r="T33" s="9" t="n">
        <v>0</v>
      </c>
      <c r="U33" s="9" t="str">
        <f aca="false">IF(AND(P33&lt;=22.45,P33&gt;15.8),0.0752*(22.45-P33)+0.5," ")</f>
        <v> </v>
      </c>
      <c r="V33" s="17" t="n">
        <f aca="false">SUM(Q33,R33,S33,T33,U33)</f>
        <v>0.23957917088</v>
      </c>
      <c r="W33" s="0" t="n">
        <v>2.041</v>
      </c>
      <c r="X33" s="9"/>
      <c r="Y33" s="9" t="n">
        <v>0</v>
      </c>
      <c r="Z33" s="9" t="n">
        <v>0.28219</v>
      </c>
      <c r="AA33" s="9" t="n">
        <v>0</v>
      </c>
      <c r="AB33" s="9"/>
      <c r="AC33" s="17" t="n">
        <f aca="false">Y33:Y43+Z33:Z43+AA33:AA43</f>
        <v>0.28219</v>
      </c>
      <c r="AD33" s="0" t="n">
        <v>0.672</v>
      </c>
      <c r="AE33" s="9" t="n">
        <v>0</v>
      </c>
      <c r="AF33" s="9" t="n">
        <v>0</v>
      </c>
      <c r="AG33" s="9" t="n">
        <v>0.465247</v>
      </c>
      <c r="AH33" s="9" t="n">
        <v>0</v>
      </c>
      <c r="AI33" s="9" t="n">
        <v>0</v>
      </c>
      <c r="AJ33" s="37" t="n">
        <v>0.465247</v>
      </c>
    </row>
    <row r="34" customFormat="false" ht="15" hidden="false" customHeight="false" outlineLevel="0" collapsed="false">
      <c r="A34" s="51" t="n">
        <v>33</v>
      </c>
      <c r="B34" s="9" t="n">
        <v>0.0637</v>
      </c>
      <c r="C34" s="9" t="s">
        <v>150</v>
      </c>
      <c r="D34" s="9" t="n">
        <v>0</v>
      </c>
      <c r="E34" s="9"/>
      <c r="F34" s="9" t="n">
        <v>0.69474497493</v>
      </c>
      <c r="G34" s="9" t="s">
        <v>150</v>
      </c>
      <c r="H34" s="37" t="n">
        <f aca="false">D32:D34+F32:F34</f>
        <v>0.69474497493</v>
      </c>
      <c r="I34" s="48" t="n">
        <v>33.08</v>
      </c>
      <c r="J34" s="9" t="s">
        <v>150</v>
      </c>
      <c r="K34" s="9" t="n">
        <v>0</v>
      </c>
      <c r="L34" s="9" t="n">
        <v>0</v>
      </c>
      <c r="M34" s="9" t="n">
        <v>0.465563349</v>
      </c>
      <c r="N34" s="9" t="s">
        <v>150</v>
      </c>
      <c r="O34" s="17" t="n">
        <v>0.465563349</v>
      </c>
      <c r="P34" s="0" t="n">
        <v>48.81</v>
      </c>
      <c r="Q34" s="9" t="str">
        <f aca="false">IF(AND(P34&lt;=107,P34&gt;82.6),0.0205*(P34-82.6)+0.5," ")</f>
        <v> </v>
      </c>
      <c r="R34" s="9" t="n">
        <v>0</v>
      </c>
      <c r="S34" s="9" t="n">
        <v>0.27455</v>
      </c>
      <c r="T34" s="9" t="n">
        <v>0</v>
      </c>
      <c r="U34" s="9" t="str">
        <f aca="false">IF(AND(P34&lt;=22.45,P34&gt;15.8),0.0752*(22.45-P34)+0.5," ")</f>
        <v> </v>
      </c>
      <c r="V34" s="17" t="n">
        <f aca="false">SUM(Q34,R34,S34,T34,U34)</f>
        <v>0.27455</v>
      </c>
      <c r="W34" s="0" t="n">
        <v>2.313</v>
      </c>
      <c r="X34" s="9"/>
      <c r="Y34" s="9" t="n">
        <v>0</v>
      </c>
      <c r="Z34" s="9" t="n">
        <v>0.42595</v>
      </c>
      <c r="AA34" s="9" t="n">
        <v>0</v>
      </c>
      <c r="AB34" s="9"/>
      <c r="AC34" s="17" t="n">
        <f aca="false">Y34:Y44+Z34:Z44+AA34:AA44</f>
        <v>0.42595</v>
      </c>
      <c r="AD34" s="0" t="n">
        <v>1.474</v>
      </c>
      <c r="AE34" s="9" t="n">
        <v>0</v>
      </c>
      <c r="AF34" s="9" t="n">
        <v>0.24366634334</v>
      </c>
      <c r="AG34" s="9" t="n">
        <v>0</v>
      </c>
      <c r="AH34" s="9" t="n">
        <v>0</v>
      </c>
      <c r="AI34" s="9" t="n">
        <v>0</v>
      </c>
      <c r="AJ34" s="37" t="n">
        <v>0.24366634334</v>
      </c>
    </row>
    <row r="35" customFormat="false" ht="15" hidden="false" customHeight="false" outlineLevel="0" collapsed="false">
      <c r="A35" s="51" t="n">
        <v>34</v>
      </c>
      <c r="B35" s="9" t="n">
        <v>0.0551</v>
      </c>
      <c r="C35" s="9" t="s">
        <v>150</v>
      </c>
      <c r="D35" s="9" t="n">
        <v>0</v>
      </c>
      <c r="E35" s="9" t="n">
        <v>0.2763</v>
      </c>
      <c r="F35" s="9" t="n">
        <v>0</v>
      </c>
      <c r="G35" s="9" t="s">
        <v>150</v>
      </c>
      <c r="H35" s="37" t="n">
        <f aca="false">E35:E36+F35:F36</f>
        <v>0.2763</v>
      </c>
      <c r="I35" s="48" t="n">
        <v>39.93</v>
      </c>
      <c r="J35" s="9" t="s">
        <v>150</v>
      </c>
      <c r="K35" s="9" t="n">
        <v>0</v>
      </c>
      <c r="L35" s="9" t="n">
        <v>0</v>
      </c>
      <c r="M35" s="9" t="n">
        <v>0.657154461945</v>
      </c>
      <c r="N35" s="9" t="s">
        <v>150</v>
      </c>
      <c r="O35" s="17" t="n">
        <v>0.657154461945</v>
      </c>
      <c r="P35" s="0" t="n">
        <v>48.15</v>
      </c>
      <c r="Q35" s="9" t="str">
        <f aca="false">IF(AND(P35&lt;=107,P35&gt;82.6),0.0205*(P35-82.6)+0.5," ")</f>
        <v> </v>
      </c>
      <c r="R35" s="9" t="n">
        <v>0</v>
      </c>
      <c r="S35" s="9" t="n">
        <v>0.2939</v>
      </c>
      <c r="T35" s="9" t="n">
        <v>0</v>
      </c>
      <c r="U35" s="9" t="str">
        <f aca="false">IF(AND(P35&lt;=22.45,P35&gt;15.8),0.0752*(22.45-P35)+0.5," ")</f>
        <v> </v>
      </c>
      <c r="V35" s="17" t="n">
        <f aca="false">SUM(Q35,R35,S35,T35,U35)</f>
        <v>0.2939</v>
      </c>
      <c r="W35" s="0" t="n">
        <v>2.439</v>
      </c>
      <c r="X35" s="9"/>
      <c r="Y35" s="9" t="n">
        <v>0</v>
      </c>
      <c r="Z35" s="9" t="n">
        <v>0.29075</v>
      </c>
      <c r="AA35" s="9" t="n">
        <v>0</v>
      </c>
      <c r="AB35" s="9"/>
      <c r="AC35" s="17" t="n">
        <f aca="false">Y35:Y45+Z35:Z45+AA35:AA45</f>
        <v>0.29075</v>
      </c>
      <c r="AD35" s="0" t="n">
        <v>1.483</v>
      </c>
      <c r="AE35" s="9" t="n">
        <v>0</v>
      </c>
      <c r="AF35" s="9" t="n">
        <v>0.24193552796</v>
      </c>
      <c r="AG35" s="9" t="n">
        <v>0</v>
      </c>
      <c r="AH35" s="9" t="n">
        <v>0</v>
      </c>
      <c r="AI35" s="9" t="n">
        <v>0</v>
      </c>
      <c r="AJ35" s="37" t="n">
        <v>0.24193552796</v>
      </c>
    </row>
    <row r="36" customFormat="false" ht="15" hidden="false" customHeight="false" outlineLevel="0" collapsed="false">
      <c r="A36" s="51" t="n">
        <v>35</v>
      </c>
      <c r="B36" s="9" t="n">
        <v>0.0446</v>
      </c>
      <c r="C36" s="9" t="s">
        <v>150</v>
      </c>
      <c r="D36" s="9" t="n">
        <v>0</v>
      </c>
      <c r="E36" s="9" t="n">
        <v>0.379086</v>
      </c>
      <c r="F36" s="9" t="n">
        <v>0</v>
      </c>
      <c r="G36" s="9" t="s">
        <v>150</v>
      </c>
      <c r="H36" s="37" t="n">
        <f aca="false">E36:E37+F36:F37</f>
        <v>0.379086</v>
      </c>
      <c r="I36" s="48" t="n">
        <v>7.79</v>
      </c>
      <c r="J36" s="9" t="n">
        <v>0.0879</v>
      </c>
      <c r="K36" s="9" t="n">
        <v>0</v>
      </c>
      <c r="L36" s="9" t="n">
        <v>0</v>
      </c>
      <c r="M36" s="9" t="n">
        <v>0</v>
      </c>
      <c r="N36" s="9"/>
      <c r="O36" s="17" t="n">
        <v>0.0879</v>
      </c>
      <c r="P36" s="0" t="n">
        <v>20.88</v>
      </c>
      <c r="Q36" s="9" t="n">
        <v>0.0618</v>
      </c>
      <c r="R36" s="9" t="n">
        <v>0</v>
      </c>
      <c r="S36" s="9"/>
      <c r="T36" s="9" t="n">
        <v>0</v>
      </c>
      <c r="U36" s="9"/>
      <c r="V36" s="17" t="n">
        <f aca="false">SUM(Q36,R36,S36,T36,U36)</f>
        <v>0.0618</v>
      </c>
      <c r="W36" s="0" t="n">
        <v>0.507</v>
      </c>
      <c r="X36" s="9" t="n">
        <v>0.1</v>
      </c>
      <c r="Y36" s="9" t="n">
        <v>0</v>
      </c>
      <c r="Z36" s="9" t="n">
        <v>0</v>
      </c>
      <c r="AA36" s="9" t="n">
        <v>0</v>
      </c>
      <c r="AB36" s="9"/>
      <c r="AC36" s="17" t="n">
        <v>0.1</v>
      </c>
      <c r="AD36" s="0" t="n">
        <v>1.663</v>
      </c>
      <c r="AE36" s="9" t="n">
        <v>0</v>
      </c>
      <c r="AF36" s="9" t="n">
        <v>0.20731922036</v>
      </c>
      <c r="AG36" s="9" t="n">
        <v>0</v>
      </c>
      <c r="AH36" s="9" t="n">
        <v>0</v>
      </c>
      <c r="AI36" s="9" t="n">
        <v>0</v>
      </c>
      <c r="AJ36" s="37" t="n">
        <v>0.20731922036</v>
      </c>
    </row>
    <row r="37" customFormat="false" ht="15" hidden="false" customHeight="false" outlineLevel="0" collapsed="false">
      <c r="A37" s="51" t="n">
        <v>36</v>
      </c>
      <c r="B37" s="9" t="n">
        <v>0.1139</v>
      </c>
      <c r="C37" s="9"/>
      <c r="D37" s="9" t="n">
        <v>0</v>
      </c>
      <c r="E37" s="9"/>
      <c r="F37" s="9" t="n">
        <v>0</v>
      </c>
      <c r="G37" s="9" t="n">
        <v>0.9</v>
      </c>
      <c r="H37" s="37" t="n">
        <v>0.9</v>
      </c>
      <c r="I37" s="48" t="n">
        <v>45.31</v>
      </c>
      <c r="J37" s="9" t="s">
        <v>150</v>
      </c>
      <c r="K37" s="9" t="n">
        <v>0</v>
      </c>
      <c r="L37" s="9" t="n">
        <v>0</v>
      </c>
      <c r="M37" s="9" t="n">
        <v>0.566206861215</v>
      </c>
      <c r="N37" s="9" t="s">
        <v>150</v>
      </c>
      <c r="O37" s="17" t="n">
        <v>0.566206861215</v>
      </c>
      <c r="P37" s="0" t="n">
        <v>92.88</v>
      </c>
      <c r="Q37" s="9"/>
      <c r="R37" s="9" t="n">
        <v>0</v>
      </c>
      <c r="S37" s="9"/>
      <c r="T37" s="9" t="n">
        <v>0</v>
      </c>
      <c r="U37" s="9" t="n">
        <v>0.6399</v>
      </c>
      <c r="V37" s="17" t="n">
        <f aca="false">SUM(Q37,R37,S37,T37,U37)</f>
        <v>0.6399</v>
      </c>
      <c r="W37" s="0" t="n">
        <v>0.856</v>
      </c>
      <c r="X37" s="9" t="n">
        <v>0.1</v>
      </c>
      <c r="Y37" s="9" t="n">
        <v>0</v>
      </c>
      <c r="Z37" s="9" t="n">
        <v>0</v>
      </c>
      <c r="AA37" s="9" t="n">
        <v>0</v>
      </c>
      <c r="AB37" s="9"/>
      <c r="AC37" s="17" t="n">
        <v>0.1</v>
      </c>
      <c r="AD37" s="0" t="n">
        <v>0.666</v>
      </c>
      <c r="AE37" s="9" t="n">
        <v>0</v>
      </c>
      <c r="AF37" s="9" t="n">
        <v>0</v>
      </c>
      <c r="AG37" s="9" t="n">
        <v>0.470731</v>
      </c>
      <c r="AH37" s="9" t="n">
        <v>0</v>
      </c>
      <c r="AI37" s="9" t="n">
        <v>0</v>
      </c>
      <c r="AJ37" s="37" t="n">
        <v>0.470731</v>
      </c>
    </row>
    <row r="38" customFormat="false" ht="15" hidden="false" customHeight="false" outlineLevel="0" collapsed="false">
      <c r="A38" s="51" t="n">
        <v>37</v>
      </c>
      <c r="B38" s="9" t="n">
        <v>0.0468</v>
      </c>
      <c r="C38" s="9" t="s">
        <v>150</v>
      </c>
      <c r="D38" s="9" t="n">
        <v>0</v>
      </c>
      <c r="E38" s="9" t="n">
        <v>0.450982</v>
      </c>
      <c r="F38" s="9" t="n">
        <v>0</v>
      </c>
      <c r="G38" s="9" t="s">
        <v>150</v>
      </c>
      <c r="H38" s="37" t="n">
        <v>0.451</v>
      </c>
      <c r="I38" s="48" t="n">
        <v>33.04</v>
      </c>
      <c r="J38" s="9" t="s">
        <v>150</v>
      </c>
      <c r="K38" s="9" t="n">
        <v>0</v>
      </c>
      <c r="L38" s="9" t="n">
        <v>0</v>
      </c>
      <c r="M38" s="9" t="n">
        <v>0.46339338</v>
      </c>
      <c r="N38" s="9" t="s">
        <v>150</v>
      </c>
      <c r="O38" s="17" t="n">
        <v>0.46339338</v>
      </c>
      <c r="P38" s="0" t="n">
        <v>39.35</v>
      </c>
      <c r="Q38" s="9" t="str">
        <f aca="false">IF(AND(P38&lt;=107,P38&gt;82.6),0.0205*(P38-82.6)+0.5," ")</f>
        <v> </v>
      </c>
      <c r="R38" s="9" t="n">
        <v>0</v>
      </c>
      <c r="S38" s="9" t="n">
        <v>0.4270125</v>
      </c>
      <c r="T38" s="9" t="n">
        <v>0</v>
      </c>
      <c r="U38" s="9" t="str">
        <f aca="false">IF(AND(P38&lt;=22.45,P38&gt;15.8),0.0752*(22.45-P38)+0.5," ")</f>
        <v> </v>
      </c>
      <c r="V38" s="17" t="n">
        <f aca="false">SUM(Q38,R38,S38,T38,U38)</f>
        <v>0.4270125</v>
      </c>
      <c r="W38" s="0" t="n">
        <v>2.269</v>
      </c>
      <c r="X38" s="9"/>
      <c r="Y38" s="9" t="n">
        <v>0</v>
      </c>
      <c r="Z38" s="9" t="n">
        <v>0.4732</v>
      </c>
      <c r="AA38" s="9" t="n">
        <v>0</v>
      </c>
      <c r="AB38" s="9"/>
      <c r="AC38" s="17" t="n">
        <f aca="false">Y38:Y40+Z38:Z40</f>
        <v>0.4732</v>
      </c>
      <c r="AD38" s="0" t="n">
        <v>0.429</v>
      </c>
      <c r="AE38" s="9" t="n">
        <v>0</v>
      </c>
      <c r="AF38" s="9" t="n">
        <v>0</v>
      </c>
      <c r="AG38" s="9" t="n">
        <v>0</v>
      </c>
      <c r="AH38" s="9" t="n">
        <v>0.42204847065</v>
      </c>
      <c r="AI38" s="9" t="n">
        <v>0</v>
      </c>
      <c r="AJ38" s="37" t="n">
        <v>0.42204847065</v>
      </c>
    </row>
    <row r="39" customFormat="false" ht="15" hidden="false" customHeight="false" outlineLevel="0" collapsed="false">
      <c r="A39" s="51" t="n">
        <v>38</v>
      </c>
      <c r="B39" s="9" t="n">
        <v>0.06</v>
      </c>
      <c r="C39" s="9" t="s">
        <v>150</v>
      </c>
      <c r="D39" s="9" t="n">
        <v>0</v>
      </c>
      <c r="E39" s="9"/>
      <c r="F39" s="9" t="n">
        <v>0.538782303</v>
      </c>
      <c r="G39" s="9" t="s">
        <v>150</v>
      </c>
      <c r="H39" s="37" t="n">
        <v>0.5388</v>
      </c>
      <c r="I39" s="48" t="n">
        <v>51.76</v>
      </c>
      <c r="J39" s="9" t="s">
        <v>150</v>
      </c>
      <c r="K39" s="9" t="n">
        <v>0</v>
      </c>
      <c r="L39" s="9" t="n">
        <v>0</v>
      </c>
      <c r="M39" s="9" t="n">
        <v>0.45717116889</v>
      </c>
      <c r="N39" s="9" t="s">
        <v>150</v>
      </c>
      <c r="O39" s="17" t="n">
        <v>0.45717116889</v>
      </c>
      <c r="P39" s="0" t="n">
        <v>102.66</v>
      </c>
      <c r="Q39" s="9"/>
      <c r="R39" s="9" t="n">
        <v>0</v>
      </c>
      <c r="S39" s="9"/>
      <c r="T39" s="9" t="n">
        <v>0</v>
      </c>
      <c r="U39" s="9" t="n">
        <v>0.82</v>
      </c>
      <c r="V39" s="17" t="n">
        <f aca="false">SUM(Q39,R39,S39,T39,U39)</f>
        <v>0.82</v>
      </c>
      <c r="W39" s="0" t="n">
        <v>2.885</v>
      </c>
      <c r="X39" s="9"/>
      <c r="Y39" s="9" t="n">
        <v>0</v>
      </c>
      <c r="Z39" s="9" t="n">
        <v>0</v>
      </c>
      <c r="AA39" s="9" t="n">
        <v>0.55183361655</v>
      </c>
      <c r="AB39" s="9"/>
      <c r="AC39" s="17" t="n">
        <v>0.5518</v>
      </c>
      <c r="AD39" s="0" t="n">
        <v>1.084</v>
      </c>
      <c r="AE39" s="9" t="n">
        <v>0</v>
      </c>
      <c r="AF39" s="9" t="n">
        <v>0.246796452</v>
      </c>
      <c r="AG39" s="9" t="n">
        <v>0</v>
      </c>
      <c r="AH39" s="9" t="n">
        <v>0</v>
      </c>
      <c r="AI39" s="9" t="n">
        <v>0</v>
      </c>
      <c r="AJ39" s="37" t="n">
        <v>0.246796452</v>
      </c>
    </row>
    <row r="40" customFormat="false" ht="15" hidden="false" customHeight="false" outlineLevel="0" collapsed="false">
      <c r="A40" s="51" t="n">
        <v>39</v>
      </c>
      <c r="B40" s="9" t="n">
        <v>0.0948</v>
      </c>
      <c r="C40" s="9"/>
      <c r="D40" s="9" t="n">
        <v>0</v>
      </c>
      <c r="E40" s="9"/>
      <c r="F40" s="9" t="n">
        <v>0</v>
      </c>
      <c r="G40" s="9" t="n">
        <v>0.9</v>
      </c>
      <c r="H40" s="37" t="n">
        <v>0.9</v>
      </c>
      <c r="I40" s="48" t="n">
        <v>43.93</v>
      </c>
      <c r="J40" s="9" t="s">
        <v>150</v>
      </c>
      <c r="K40" s="9" t="n">
        <v>0</v>
      </c>
      <c r="L40" s="9" t="n">
        <v>0</v>
      </c>
      <c r="M40" s="9" t="n">
        <v>0.589535427945</v>
      </c>
      <c r="N40" s="9" t="s">
        <v>150</v>
      </c>
      <c r="O40" s="17" t="n">
        <v>0.589535427945</v>
      </c>
      <c r="P40" s="0" t="n">
        <v>104.27</v>
      </c>
      <c r="Q40" s="9"/>
      <c r="R40" s="9" t="n">
        <v>0</v>
      </c>
      <c r="S40" s="9"/>
      <c r="T40" s="9" t="n">
        <v>0</v>
      </c>
      <c r="U40" s="9" t="n">
        <v>0.8496</v>
      </c>
      <c r="V40" s="17" t="n">
        <f aca="false">SUM(Q40,R40,S40,T40,U40)</f>
        <v>0.8496</v>
      </c>
      <c r="W40" s="0" t="n">
        <v>1.987</v>
      </c>
      <c r="X40" s="9"/>
      <c r="Y40" s="9" t="n">
        <v>0.16546223008</v>
      </c>
      <c r="Z40" s="9" t="n">
        <v>0</v>
      </c>
      <c r="AA40" s="9" t="n">
        <v>0</v>
      </c>
      <c r="AB40" s="9"/>
      <c r="AC40" s="17" t="n">
        <f aca="false">Y40:Y42+Z40:Z42</f>
        <v>0.16546223008</v>
      </c>
      <c r="AE40" s="9" t="n">
        <v>0</v>
      </c>
      <c r="AF40" s="9" t="n">
        <v>0</v>
      </c>
      <c r="AG40" s="9" t="n">
        <v>0</v>
      </c>
      <c r="AH40" s="9" t="n">
        <v>0</v>
      </c>
      <c r="AI40" s="9" t="n">
        <v>0</v>
      </c>
      <c r="AJ40" s="37" t="n">
        <v>0</v>
      </c>
    </row>
    <row r="41" customFormat="false" ht="15" hidden="false" customHeight="false" outlineLevel="0" collapsed="false">
      <c r="A41" s="51" t="n">
        <v>40</v>
      </c>
      <c r="B41" s="9" t="n">
        <v>0.0123</v>
      </c>
      <c r="C41" s="9" t="n">
        <v>0.0695</v>
      </c>
      <c r="D41" s="9" t="n">
        <v>0</v>
      </c>
      <c r="E41" s="9"/>
      <c r="F41" s="9" t="n">
        <v>0</v>
      </c>
      <c r="G41" s="9"/>
      <c r="H41" s="37" t="n">
        <v>0.0695</v>
      </c>
      <c r="I41" s="48" t="n">
        <v>4.43</v>
      </c>
      <c r="J41" s="9" t="n">
        <v>0.1</v>
      </c>
      <c r="K41" s="9" t="n">
        <v>0</v>
      </c>
      <c r="L41" s="9" t="n">
        <v>0</v>
      </c>
      <c r="M41" s="9" t="n">
        <v>0</v>
      </c>
      <c r="N41" s="9"/>
      <c r="O41" s="17" t="n">
        <v>0.1</v>
      </c>
      <c r="P41" s="0" t="n">
        <v>51.04</v>
      </c>
      <c r="Q41" s="9" t="str">
        <f aca="false">IF(AND(P41&lt;=107,P41&gt;82.6),0.0205*(P41-82.6)+0.5," ")</f>
        <v> </v>
      </c>
      <c r="R41" s="9" t="n">
        <v>0</v>
      </c>
      <c r="S41" s="9"/>
      <c r="T41" s="9" t="n">
        <v>0.406904187</v>
      </c>
      <c r="U41" s="9" t="str">
        <f aca="false">IF(AND(P41&lt;=22.45,P41&gt;15.8),0.0752*(22.45-P41)+0.5," ")</f>
        <v> </v>
      </c>
      <c r="V41" s="17" t="n">
        <f aca="false">SUM(Q41,R41,S41,T41,U41)</f>
        <v>0.406904187</v>
      </c>
      <c r="W41" s="0" t="n">
        <v>0.145</v>
      </c>
      <c r="X41" s="9" t="n">
        <v>0.1</v>
      </c>
      <c r="Y41" s="9" t="n">
        <v>0</v>
      </c>
      <c r="Z41" s="9" t="n">
        <v>0</v>
      </c>
      <c r="AA41" s="9" t="n">
        <v>0</v>
      </c>
      <c r="AB41" s="9"/>
      <c r="AC41" s="17" t="n">
        <v>0.1</v>
      </c>
      <c r="AE41" s="9" t="n">
        <v>0</v>
      </c>
      <c r="AF41" s="9" t="n">
        <v>0</v>
      </c>
      <c r="AG41" s="9" t="n">
        <v>0</v>
      </c>
      <c r="AH41" s="9" t="n">
        <v>0</v>
      </c>
      <c r="AI41" s="9" t="n">
        <v>0</v>
      </c>
      <c r="AJ41" s="37" t="n">
        <v>0</v>
      </c>
    </row>
    <row r="42" customFormat="false" ht="15" hidden="false" customHeight="false" outlineLevel="0" collapsed="false">
      <c r="A42" s="51" t="n">
        <v>41</v>
      </c>
      <c r="B42" s="9" t="n">
        <v>0.0378</v>
      </c>
      <c r="C42" s="9" t="s">
        <v>150</v>
      </c>
      <c r="D42" s="9" t="n">
        <v>0.205903726</v>
      </c>
      <c r="E42" s="9"/>
      <c r="F42" s="9" t="n">
        <v>0</v>
      </c>
      <c r="G42" s="9" t="s">
        <v>150</v>
      </c>
      <c r="H42" s="37" t="n">
        <f aca="false">D42:D43+F42:F43</f>
        <v>0.205903726</v>
      </c>
      <c r="I42" s="48" t="n">
        <v>29.42</v>
      </c>
      <c r="J42" s="9" t="s">
        <v>150</v>
      </c>
      <c r="K42" s="9" t="n">
        <v>0</v>
      </c>
      <c r="L42" s="9" t="n">
        <v>0.3092875</v>
      </c>
      <c r="M42" s="9" t="n">
        <v>0</v>
      </c>
      <c r="N42" s="9" t="s">
        <v>150</v>
      </c>
      <c r="O42" s="17" t="n">
        <v>0.3092875</v>
      </c>
      <c r="P42" s="0" t="n">
        <v>30.18</v>
      </c>
      <c r="Q42" s="9" t="str">
        <f aca="false">IF(AND(P42&lt;=107,P42&gt;82.6),0.0205*(P42-82.6)+0.5," ")</f>
        <v> </v>
      </c>
      <c r="R42" s="9" t="n">
        <v>0.272958196</v>
      </c>
      <c r="S42" s="9"/>
      <c r="T42" s="9" t="n">
        <v>0</v>
      </c>
      <c r="U42" s="9" t="str">
        <f aca="false">IF(AND(P42&lt;=22.45,P42&gt;15.8),0.0752*(22.45-P42)+0.5," ")</f>
        <v> </v>
      </c>
      <c r="V42" s="17" t="n">
        <f aca="false">SUM(Q42,R42,S42,T42,U42)</f>
        <v>0.272958196</v>
      </c>
      <c r="W42" s="0" t="n">
        <v>2.175</v>
      </c>
      <c r="X42" s="9"/>
      <c r="Y42" s="9" t="n">
        <v>0</v>
      </c>
      <c r="Z42" s="9" t="n">
        <v>0.425972</v>
      </c>
      <c r="AA42" s="9" t="n">
        <v>0</v>
      </c>
      <c r="AB42" s="9"/>
      <c r="AC42" s="17" t="n">
        <v>0.426</v>
      </c>
      <c r="AD42" s="0" t="n">
        <v>0.305</v>
      </c>
      <c r="AE42" s="9" t="n">
        <v>0</v>
      </c>
      <c r="AF42" s="9" t="n">
        <v>0</v>
      </c>
      <c r="AG42" s="9" t="n">
        <v>0</v>
      </c>
      <c r="AH42" s="9" t="n">
        <v>0.67732362381</v>
      </c>
      <c r="AI42" s="9" t="n">
        <v>0</v>
      </c>
      <c r="AJ42" s="37" t="n">
        <v>0.67732362381</v>
      </c>
    </row>
    <row r="43" customFormat="false" ht="15" hidden="false" customHeight="false" outlineLevel="0" collapsed="false">
      <c r="A43" s="51" t="n">
        <v>42</v>
      </c>
      <c r="B43" s="9" t="n">
        <v>0.0357</v>
      </c>
      <c r="C43" s="9" t="s">
        <v>150</v>
      </c>
      <c r="D43" s="9" t="n">
        <v>0.24706647</v>
      </c>
      <c r="E43" s="9"/>
      <c r="F43" s="9" t="n">
        <v>0</v>
      </c>
      <c r="G43" s="9" t="s">
        <v>150</v>
      </c>
      <c r="H43" s="37" t="n">
        <f aca="false">D43:D44+F43:F44</f>
        <v>0.24706647</v>
      </c>
      <c r="I43" s="48" t="n">
        <v>14.18</v>
      </c>
      <c r="J43" s="9" t="s">
        <v>150</v>
      </c>
      <c r="K43" s="9" t="n">
        <v>0.234975664</v>
      </c>
      <c r="L43" s="9" t="n">
        <v>0</v>
      </c>
      <c r="M43" s="9" t="n">
        <v>0</v>
      </c>
      <c r="N43" s="9" t="s">
        <v>150</v>
      </c>
      <c r="O43" s="17" t="n">
        <v>0.234975664</v>
      </c>
      <c r="P43" s="0" t="n">
        <v>24.99</v>
      </c>
      <c r="Q43" s="9" t="str">
        <f aca="false">IF(AND(P43&lt;=107,P43&gt;82.6),0.0205*(P43-82.6)+0.5," ")</f>
        <v> </v>
      </c>
      <c r="R43" s="9" t="n">
        <v>0.20731622016</v>
      </c>
      <c r="S43" s="9"/>
      <c r="T43" s="9" t="n">
        <v>0</v>
      </c>
      <c r="U43" s="9" t="str">
        <f aca="false">IF(AND(P43&lt;=22.45,P43&gt;15.8),0.0752*(22.45-P43)+0.5," ")</f>
        <v> </v>
      </c>
      <c r="V43" s="17" t="n">
        <f aca="false">SUM(Q43,R43,S43,T43,U43)</f>
        <v>0.20731622016</v>
      </c>
      <c r="W43" s="0" t="n">
        <v>2.154</v>
      </c>
      <c r="X43" s="9"/>
      <c r="Y43" s="9" t="n">
        <v>0</v>
      </c>
      <c r="Z43" s="9" t="n">
        <v>0.403439</v>
      </c>
      <c r="AA43" s="9" t="n">
        <v>0</v>
      </c>
      <c r="AB43" s="9"/>
      <c r="AC43" s="17" t="n">
        <v>0.4034</v>
      </c>
      <c r="AD43" s="0" t="n">
        <v>1.708</v>
      </c>
      <c r="AE43" s="9" t="n">
        <v>0</v>
      </c>
      <c r="AF43" s="9" t="n">
        <v>0.19866514346</v>
      </c>
      <c r="AG43" s="9" t="n">
        <v>0</v>
      </c>
      <c r="AH43" s="9" t="n">
        <v>0</v>
      </c>
      <c r="AI43" s="9" t="n">
        <v>0</v>
      </c>
      <c r="AJ43" s="37" t="n">
        <v>0.19866514346</v>
      </c>
    </row>
    <row r="44" customFormat="false" ht="15" hidden="false" customHeight="false" outlineLevel="0" collapsed="false">
      <c r="A44" s="51" t="n">
        <v>43</v>
      </c>
      <c r="B44" s="9" t="n">
        <v>0.1084</v>
      </c>
      <c r="C44" s="9"/>
      <c r="D44" s="9" t="n">
        <v>0</v>
      </c>
      <c r="E44" s="9"/>
      <c r="F44" s="9" t="n">
        <v>0</v>
      </c>
      <c r="G44" s="9" t="n">
        <v>0.9</v>
      </c>
      <c r="H44" s="37" t="n">
        <v>0.9</v>
      </c>
      <c r="I44" s="48" t="n">
        <v>76.44</v>
      </c>
      <c r="J44" s="9"/>
      <c r="K44" s="9" t="n">
        <v>0</v>
      </c>
      <c r="L44" s="9" t="n">
        <v>0</v>
      </c>
      <c r="M44" s="9" t="n">
        <v>0</v>
      </c>
      <c r="N44" s="9" t="n">
        <v>0.8487</v>
      </c>
      <c r="O44" s="17" t="n">
        <v>0.8487</v>
      </c>
      <c r="P44" s="0" t="n">
        <v>107.01</v>
      </c>
      <c r="Q44" s="9"/>
      <c r="R44" s="9" t="n">
        <v>0</v>
      </c>
      <c r="S44" s="9"/>
      <c r="T44" s="9" t="n">
        <v>0</v>
      </c>
      <c r="U44" s="9" t="n">
        <v>0.9</v>
      </c>
      <c r="V44" s="17" t="n">
        <f aca="false">SUM(Q44,R44,S44,T44,U44)</f>
        <v>0.9</v>
      </c>
      <c r="W44" s="0" t="n">
        <v>1.462</v>
      </c>
      <c r="X44" s="9"/>
      <c r="Y44" s="9" t="n">
        <v>0.183882258</v>
      </c>
      <c r="Z44" s="9" t="n">
        <v>0</v>
      </c>
      <c r="AA44" s="9" t="n">
        <v>0</v>
      </c>
      <c r="AB44" s="9"/>
      <c r="AC44" s="17" t="n">
        <f aca="false">Y42:Y44+Z42:Z44</f>
        <v>0.183882258</v>
      </c>
      <c r="AD44" s="0" t="n">
        <v>0.279</v>
      </c>
      <c r="AE44" s="9" t="n">
        <v>0</v>
      </c>
      <c r="AF44" s="9" t="n">
        <v>0</v>
      </c>
      <c r="AG44" s="9" t="n">
        <v>0</v>
      </c>
      <c r="AH44" s="9" t="n">
        <v>0.657430608</v>
      </c>
      <c r="AI44" s="9" t="n">
        <v>0</v>
      </c>
      <c r="AJ44" s="37" t="n">
        <v>0.657430608</v>
      </c>
    </row>
    <row r="45" customFormat="false" ht="15" hidden="false" customHeight="false" outlineLevel="0" collapsed="false">
      <c r="A45" s="51" t="n">
        <v>44</v>
      </c>
      <c r="B45" s="9" t="n">
        <v>0.0152</v>
      </c>
      <c r="C45" s="9" t="n">
        <v>0.0598</v>
      </c>
      <c r="D45" s="9" t="n">
        <v>0</v>
      </c>
      <c r="E45" s="9"/>
      <c r="F45" s="9" t="n">
        <v>0</v>
      </c>
      <c r="G45" s="9"/>
      <c r="H45" s="37" t="n">
        <v>0.0598</v>
      </c>
      <c r="I45" s="48" t="n">
        <v>21.83</v>
      </c>
      <c r="J45" s="9" t="s">
        <v>150</v>
      </c>
      <c r="K45" s="9" t="n">
        <v>0</v>
      </c>
      <c r="L45" s="9" t="n">
        <v>0.3429</v>
      </c>
      <c r="M45" s="9" t="n">
        <v>0</v>
      </c>
      <c r="N45" s="9" t="s">
        <v>150</v>
      </c>
      <c r="O45" s="17" t="n">
        <v>0.3429</v>
      </c>
      <c r="P45" s="0" t="n">
        <v>19.54</v>
      </c>
      <c r="Q45" s="9" t="n">
        <v>0.0721</v>
      </c>
      <c r="R45" s="9" t="n">
        <v>0</v>
      </c>
      <c r="S45" s="9"/>
      <c r="T45" s="9" t="n">
        <v>0</v>
      </c>
      <c r="U45" s="9"/>
      <c r="V45" s="17" t="n">
        <f aca="false">SUM(Q45,R45,S45,T45,U45)</f>
        <v>0.0721</v>
      </c>
      <c r="W45" s="0" t="n">
        <v>1.066</v>
      </c>
      <c r="X45" s="9" t="n">
        <v>0.0873</v>
      </c>
      <c r="Y45" s="9" t="n">
        <v>0</v>
      </c>
      <c r="Z45" s="9" t="n">
        <v>0</v>
      </c>
      <c r="AA45" s="9" t="n">
        <v>0</v>
      </c>
      <c r="AB45" s="9"/>
      <c r="AC45" s="17" t="n">
        <v>0.0873</v>
      </c>
      <c r="AD45" s="0" t="n">
        <v>0.873</v>
      </c>
      <c r="AE45" s="9" t="n">
        <v>0</v>
      </c>
      <c r="AF45" s="9" t="n">
        <v>0</v>
      </c>
      <c r="AG45" s="9" t="n">
        <v>0.281533</v>
      </c>
      <c r="AH45" s="9" t="n">
        <v>0</v>
      </c>
      <c r="AI45" s="9" t="n">
        <v>0</v>
      </c>
      <c r="AJ45" s="37" t="n">
        <v>0.281533</v>
      </c>
    </row>
    <row r="46" customFormat="false" ht="15" hidden="false" customHeight="false" outlineLevel="0" collapsed="false">
      <c r="A46" s="51" t="n">
        <v>45</v>
      </c>
      <c r="B46" s="9" t="n">
        <v>0.0427</v>
      </c>
      <c r="C46" s="9" t="s">
        <v>150</v>
      </c>
      <c r="D46" s="9" t="n">
        <v>0</v>
      </c>
      <c r="E46" s="9" t="n">
        <v>0.316994</v>
      </c>
      <c r="F46" s="9" t="n">
        <v>0</v>
      </c>
      <c r="G46" s="9" t="s">
        <v>150</v>
      </c>
      <c r="H46" s="37" t="n">
        <f aca="false">E46:E50+F46:F50</f>
        <v>0.316994</v>
      </c>
      <c r="I46" s="48" t="n">
        <v>20.34</v>
      </c>
      <c r="J46" s="9" t="s">
        <v>150</v>
      </c>
      <c r="K46" s="9" t="n">
        <v>0</v>
      </c>
      <c r="L46" s="9" t="n">
        <v>0.2553</v>
      </c>
      <c r="M46" s="9" t="n">
        <v>0</v>
      </c>
      <c r="N46" s="9" t="s">
        <v>150</v>
      </c>
      <c r="O46" s="17" t="n">
        <v>0.2553</v>
      </c>
      <c r="P46" s="0" t="n">
        <v>42.91</v>
      </c>
      <c r="Q46" s="9" t="str">
        <f aca="false">IF(AND(P46&lt;=107,P46&gt;82.6),0.0205*(P46-82.6)+0.5," ")</f>
        <v> </v>
      </c>
      <c r="R46" s="9" t="n">
        <v>0</v>
      </c>
      <c r="S46" s="9" t="n">
        <v>0.44715</v>
      </c>
      <c r="T46" s="9" t="n">
        <v>0</v>
      </c>
      <c r="U46" s="9" t="str">
        <f aca="false">IF(AND(P46&lt;=22.45,P46&gt;15.8),0.0752*(22.45-P46)+0.5," ")</f>
        <v> </v>
      </c>
      <c r="V46" s="17" t="n">
        <f aca="false">SUM(Q46,R46,S46,T46,U46)</f>
        <v>0.44715</v>
      </c>
      <c r="W46" s="0" t="n">
        <v>2.356</v>
      </c>
      <c r="X46" s="9"/>
      <c r="Y46" s="9" t="n">
        <v>0</v>
      </c>
      <c r="Z46" s="9" t="n">
        <v>0.37985</v>
      </c>
      <c r="AA46" s="9" t="n">
        <v>0</v>
      </c>
      <c r="AB46" s="9"/>
      <c r="AC46" s="17" t="n">
        <f aca="false">Y46:Y47+Z46:Z47</f>
        <v>0.37985</v>
      </c>
      <c r="AD46" s="0" t="n">
        <v>2.739</v>
      </c>
      <c r="AE46" s="9" t="n">
        <v>0.09985981302</v>
      </c>
      <c r="AF46" s="9" t="n">
        <v>0</v>
      </c>
      <c r="AG46" s="9" t="n">
        <v>0</v>
      </c>
      <c r="AH46" s="9" t="n">
        <v>0</v>
      </c>
      <c r="AI46" s="9" t="n">
        <v>0</v>
      </c>
      <c r="AJ46" s="37" t="n">
        <v>0.09985981302</v>
      </c>
    </row>
    <row r="47" customFormat="false" ht="15" hidden="false" customHeight="false" outlineLevel="0" collapsed="false">
      <c r="A47" s="51" t="n">
        <v>46</v>
      </c>
      <c r="B47" s="9" t="n">
        <v>0.0482</v>
      </c>
      <c r="C47" s="9" t="s">
        <v>150</v>
      </c>
      <c r="D47" s="9" t="n">
        <v>0</v>
      </c>
      <c r="E47" s="9" t="n">
        <v>0.496734</v>
      </c>
      <c r="F47" s="9" t="n">
        <v>0</v>
      </c>
      <c r="G47" s="9" t="s">
        <v>150</v>
      </c>
      <c r="H47" s="37" t="n">
        <f aca="false">E47:E51+F47:F51</f>
        <v>0.496734</v>
      </c>
      <c r="I47" s="48" t="n">
        <v>21.39</v>
      </c>
      <c r="J47" s="9" t="s">
        <v>150</v>
      </c>
      <c r="K47" s="9" t="n">
        <v>0</v>
      </c>
      <c r="L47" s="9" t="n">
        <v>0.31705</v>
      </c>
      <c r="M47" s="9" t="n">
        <v>0</v>
      </c>
      <c r="N47" s="9" t="s">
        <v>150</v>
      </c>
      <c r="O47" s="17" t="n">
        <v>0.31705</v>
      </c>
      <c r="P47" s="0" t="n">
        <v>38.77</v>
      </c>
      <c r="Q47" s="9" t="str">
        <f aca="false">IF(AND(P47&lt;=107,P47&gt;82.6),0.0205*(P47-82.6)+0.5," ")</f>
        <v> </v>
      </c>
      <c r="R47" s="9" t="n">
        <v>0</v>
      </c>
      <c r="S47" s="9" t="n">
        <v>0.4028555</v>
      </c>
      <c r="T47" s="9" t="n">
        <v>0</v>
      </c>
      <c r="U47" s="9" t="str">
        <f aca="false">IF(AND(P47&lt;=22.45,P47&gt;15.8),0.0752*(22.45-P47)+0.5," ")</f>
        <v> </v>
      </c>
      <c r="V47" s="17" t="n">
        <f aca="false">SUM(Q47,R47,S47,T47,U47)</f>
        <v>0.4028555</v>
      </c>
      <c r="W47" s="0" t="n">
        <v>1.995</v>
      </c>
      <c r="X47" s="9"/>
      <c r="Y47" s="9" t="n">
        <v>0.16031148672</v>
      </c>
      <c r="Z47" s="9" t="n">
        <v>0</v>
      </c>
      <c r="AA47" s="9" t="n">
        <v>0</v>
      </c>
      <c r="AB47" s="9"/>
      <c r="AC47" s="17" t="n">
        <f aca="false">Y47:Y48+Z47:Z48</f>
        <v>0.16031148672</v>
      </c>
      <c r="AD47" s="0" t="n">
        <v>2.301</v>
      </c>
      <c r="AE47" s="9" t="n">
        <v>0.0717868206</v>
      </c>
      <c r="AF47" s="9" t="n">
        <v>0</v>
      </c>
      <c r="AG47" s="9" t="n">
        <v>0</v>
      </c>
      <c r="AH47" s="9" t="n">
        <v>0</v>
      </c>
      <c r="AI47" s="9" t="n">
        <v>0</v>
      </c>
      <c r="AJ47" s="37" t="n">
        <v>0.0717868206</v>
      </c>
    </row>
    <row r="48" customFormat="false" ht="15" hidden="false" customHeight="false" outlineLevel="0" collapsed="false">
      <c r="A48" s="51" t="n">
        <v>47</v>
      </c>
      <c r="B48" s="9" t="n">
        <v>0.0451</v>
      </c>
      <c r="C48" s="9" t="s">
        <v>150</v>
      </c>
      <c r="D48" s="9" t="n">
        <v>0</v>
      </c>
      <c r="E48" s="9" t="n">
        <v>0.395426</v>
      </c>
      <c r="F48" s="9" t="n">
        <v>0</v>
      </c>
      <c r="G48" s="9" t="s">
        <v>150</v>
      </c>
      <c r="H48" s="37" t="n">
        <f aca="false">E48:E52+F48:F52</f>
        <v>0.395426</v>
      </c>
      <c r="I48" s="48" t="n">
        <v>44.25</v>
      </c>
      <c r="J48" s="9" t="s">
        <v>150</v>
      </c>
      <c r="K48" s="9" t="n">
        <v>0</v>
      </c>
      <c r="L48" s="9" t="n">
        <v>0</v>
      </c>
      <c r="M48" s="9" t="n">
        <v>0.584125905225</v>
      </c>
      <c r="N48" s="9" t="s">
        <v>150</v>
      </c>
      <c r="O48" s="17" t="n">
        <v>0.584125905225</v>
      </c>
      <c r="P48" s="0" t="n">
        <v>41.04</v>
      </c>
      <c r="Q48" s="9" t="str">
        <f aca="false">IF(AND(P48&lt;=107,P48&gt;82.6),0.0205*(P48-82.6)+0.5," ")</f>
        <v> </v>
      </c>
      <c r="R48" s="9" t="n">
        <v>0</v>
      </c>
      <c r="S48" s="9" t="n">
        <v>0.497401</v>
      </c>
      <c r="T48" s="9" t="n">
        <v>0</v>
      </c>
      <c r="U48" s="9" t="str">
        <f aca="false">IF(AND(P48&lt;=22.45,P48&gt;15.8),0.0752*(22.45-P48)+0.5," ")</f>
        <v> </v>
      </c>
      <c r="V48" s="17" t="n">
        <f aca="false">SUM(Q48,R48,S48,T48,U48)</f>
        <v>0.497401</v>
      </c>
      <c r="W48" s="0" t="n">
        <v>1.338</v>
      </c>
      <c r="X48" s="9" t="n">
        <v>0.0539</v>
      </c>
      <c r="Y48" s="9" t="n">
        <v>0</v>
      </c>
      <c r="Z48" s="9" t="n">
        <v>0</v>
      </c>
      <c r="AA48" s="9" t="n">
        <v>0</v>
      </c>
      <c r="AB48" s="9"/>
      <c r="AC48" s="17" t="n">
        <v>0.0539</v>
      </c>
      <c r="AD48" s="0" t="n">
        <v>0.291</v>
      </c>
      <c r="AE48" s="9" t="n">
        <v>0</v>
      </c>
      <c r="AF48" s="9" t="n">
        <v>0</v>
      </c>
      <c r="AG48" s="9" t="n">
        <v>0</v>
      </c>
      <c r="AH48" s="9" t="n">
        <v>0.691450122</v>
      </c>
      <c r="AI48" s="9" t="n">
        <v>0</v>
      </c>
      <c r="AJ48" s="37" t="n">
        <v>0.691450122</v>
      </c>
    </row>
    <row r="49" customFormat="false" ht="15" hidden="false" customHeight="false" outlineLevel="0" collapsed="false">
      <c r="A49" s="51" t="n">
        <v>48</v>
      </c>
      <c r="B49" s="9" t="n">
        <v>0.041</v>
      </c>
      <c r="C49" s="9" t="s">
        <v>150</v>
      </c>
      <c r="D49" s="9" t="n">
        <v>0</v>
      </c>
      <c r="E49" s="9" t="n">
        <v>0.261438</v>
      </c>
      <c r="F49" s="9" t="n">
        <v>0</v>
      </c>
      <c r="G49" s="9" t="s">
        <v>150</v>
      </c>
      <c r="H49" s="37" t="n">
        <f aca="false">E49:E53+F49:F53</f>
        <v>0.261438</v>
      </c>
      <c r="I49" s="48" t="n">
        <v>22.06</v>
      </c>
      <c r="J49" s="9" t="s">
        <v>150</v>
      </c>
      <c r="K49" s="9" t="n">
        <v>0</v>
      </c>
      <c r="L49" s="9" t="n">
        <v>0.35645</v>
      </c>
      <c r="M49" s="9" t="n">
        <v>0</v>
      </c>
      <c r="N49" s="9" t="s">
        <v>150</v>
      </c>
      <c r="O49" s="17" t="n">
        <v>0.35645</v>
      </c>
      <c r="P49" s="0" t="n">
        <v>37.64</v>
      </c>
      <c r="Q49" s="9" t="str">
        <f aca="false">IF(AND(P49&lt;=107,P49&gt;82.6),0.0205*(P49-82.6)+0.5," ")</f>
        <v> </v>
      </c>
      <c r="R49" s="9" t="n">
        <v>0</v>
      </c>
      <c r="S49" s="9" t="n">
        <v>0.355791</v>
      </c>
      <c r="T49" s="9" t="n">
        <v>0</v>
      </c>
      <c r="U49" s="9" t="str">
        <f aca="false">IF(AND(P49&lt;=22.45,P49&gt;15.8),0.0752*(22.45-P49)+0.5," ")</f>
        <v> </v>
      </c>
      <c r="V49" s="17" t="n">
        <f aca="false">SUM(Q49,R49,S49,T49,U49)</f>
        <v>0.355791</v>
      </c>
      <c r="W49" s="0" t="n">
        <v>3.081</v>
      </c>
      <c r="X49" s="9"/>
      <c r="Y49" s="9" t="n">
        <v>0</v>
      </c>
      <c r="Z49" s="9" t="n">
        <v>0</v>
      </c>
      <c r="AA49" s="9" t="n">
        <v>0.38349162147</v>
      </c>
      <c r="AB49" s="9"/>
      <c r="AC49" s="17" t="n">
        <v>0.3835</v>
      </c>
      <c r="AD49" s="0" t="n">
        <v>1.073</v>
      </c>
      <c r="AE49" s="9" t="n">
        <v>0</v>
      </c>
      <c r="AF49" s="9" t="n">
        <v>0.24076605</v>
      </c>
      <c r="AG49" s="9" t="n">
        <v>0</v>
      </c>
      <c r="AH49" s="9" t="n">
        <v>0</v>
      </c>
      <c r="AI49" s="9" t="n">
        <v>0</v>
      </c>
      <c r="AJ49" s="37" t="n">
        <v>0.24076605</v>
      </c>
    </row>
    <row r="50" customFormat="false" ht="15" hidden="false" customHeight="false" outlineLevel="0" collapsed="false">
      <c r="A50" s="51" t="n">
        <v>49</v>
      </c>
      <c r="B50" s="9" t="n">
        <v>0.0484</v>
      </c>
      <c r="C50" s="9" t="s">
        <v>150</v>
      </c>
      <c r="D50" s="9" t="n">
        <v>0</v>
      </c>
      <c r="E50" s="9" t="n">
        <v>0.4967</v>
      </c>
      <c r="F50" s="9" t="n">
        <v>0</v>
      </c>
      <c r="G50" s="9" t="s">
        <v>150</v>
      </c>
      <c r="H50" s="37" t="n">
        <f aca="false">E50:E54+F50:F54</f>
        <v>0.4967</v>
      </c>
      <c r="I50" s="48" t="n">
        <v>32.91</v>
      </c>
      <c r="J50" s="9" t="s">
        <v>150</v>
      </c>
      <c r="K50" s="9" t="n">
        <v>0</v>
      </c>
      <c r="L50" s="9" t="n">
        <v>0</v>
      </c>
      <c r="M50" s="9" t="n">
        <v>0.456323481</v>
      </c>
      <c r="N50" s="9" t="s">
        <v>150</v>
      </c>
      <c r="O50" s="17" t="n">
        <v>0.456323481</v>
      </c>
      <c r="P50" s="0" t="n">
        <v>33.13</v>
      </c>
      <c r="Q50" s="9" t="str">
        <f aca="false">IF(AND(P50&lt;=107,P50&gt;82.6),0.0205*(P50-82.6)+0.5," ")</f>
        <v> </v>
      </c>
      <c r="R50" s="9" t="n">
        <v>0.199243282</v>
      </c>
      <c r="S50" s="9"/>
      <c r="T50" s="9" t="n">
        <v>0</v>
      </c>
      <c r="U50" s="9" t="str">
        <f aca="false">IF(AND(P50&lt;=22.45,P50&gt;15.8),0.0752*(22.45-P50)+0.5," ")</f>
        <v> </v>
      </c>
      <c r="V50" s="17" t="n">
        <f aca="false">SUM(Q50,R50,S50,T50,U50)</f>
        <v>0.199243282</v>
      </c>
      <c r="W50" s="0" t="n">
        <v>1.351</v>
      </c>
      <c r="X50" s="9" t="n">
        <v>0.523</v>
      </c>
      <c r="Y50" s="9" t="n">
        <v>0</v>
      </c>
      <c r="Z50" s="9" t="n">
        <v>0</v>
      </c>
      <c r="AA50" s="9" t="n">
        <v>0</v>
      </c>
      <c r="AB50" s="9"/>
      <c r="AC50" s="17" t="n">
        <v>0.523</v>
      </c>
      <c r="AD50" s="0" t="n">
        <v>0.818</v>
      </c>
      <c r="AE50" s="9" t="n">
        <v>0</v>
      </c>
      <c r="AF50" s="9" t="n">
        <v>0</v>
      </c>
      <c r="AG50" s="9" t="n">
        <v>0.331803</v>
      </c>
      <c r="AH50" s="9" t="n">
        <v>0</v>
      </c>
      <c r="AI50" s="9" t="n">
        <v>0</v>
      </c>
      <c r="AJ50" s="37" t="n">
        <v>0.331803</v>
      </c>
    </row>
    <row r="51" customFormat="false" ht="15" hidden="false" customHeight="false" outlineLevel="0" collapsed="false">
      <c r="A51" s="51" t="n">
        <v>50</v>
      </c>
      <c r="B51" s="9" t="n">
        <v>0.0336</v>
      </c>
      <c r="C51" s="9" t="s">
        <v>150</v>
      </c>
      <c r="D51" s="9" t="n">
        <v>0.288259216</v>
      </c>
      <c r="E51" s="9"/>
      <c r="F51" s="9" t="n">
        <v>0</v>
      </c>
      <c r="G51" s="9" t="s">
        <v>150</v>
      </c>
      <c r="H51" s="37" t="n">
        <f aca="false">D51:D54+F51:F54</f>
        <v>0.288259216</v>
      </c>
      <c r="I51" s="48" t="n">
        <v>19.41</v>
      </c>
      <c r="J51" s="9" t="s">
        <v>150</v>
      </c>
      <c r="K51" s="9" t="n">
        <v>0.17964717568</v>
      </c>
      <c r="L51" s="9" t="n">
        <v>0</v>
      </c>
      <c r="M51" s="9" t="n">
        <v>0</v>
      </c>
      <c r="N51" s="9" t="s">
        <v>150</v>
      </c>
      <c r="O51" s="17" t="n">
        <v>0.17964717568</v>
      </c>
      <c r="P51" s="0" t="n">
        <v>26.47</v>
      </c>
      <c r="Q51" s="9" t="str">
        <f aca="false">IF(AND(P51&lt;=107,P51&gt;82.6),0.0205*(P51-82.6)+0.5," ")</f>
        <v> </v>
      </c>
      <c r="R51" s="9" t="n">
        <v>0.24070724608</v>
      </c>
      <c r="S51" s="9"/>
      <c r="T51" s="9" t="n">
        <v>0</v>
      </c>
      <c r="U51" s="9" t="str">
        <f aca="false">IF(AND(P51&lt;=22.45,P51&gt;15.8),0.0752*(22.45-P51)+0.5," ")</f>
        <v> </v>
      </c>
      <c r="V51" s="17" t="n">
        <f aca="false">SUM(Q51,R51,S51,T51,U51)</f>
        <v>0.24070724608</v>
      </c>
      <c r="W51" s="0" t="n">
        <v>2.15</v>
      </c>
      <c r="X51" s="9"/>
      <c r="Y51" s="9" t="n">
        <v>0</v>
      </c>
      <c r="Z51" s="9" t="n">
        <v>0.399147</v>
      </c>
      <c r="AA51" s="9" t="n">
        <v>0</v>
      </c>
      <c r="AB51" s="9"/>
      <c r="AC51" s="17" t="n">
        <f aca="false">Y51:Y52+Z51:Z52</f>
        <v>0.399147</v>
      </c>
      <c r="AD51" s="0" t="n">
        <v>1.022</v>
      </c>
      <c r="AE51" s="9" t="n">
        <v>0</v>
      </c>
      <c r="AF51" s="9" t="n">
        <v>0.212804186</v>
      </c>
      <c r="AG51" s="9" t="n">
        <v>0</v>
      </c>
      <c r="AH51" s="9" t="n">
        <v>0</v>
      </c>
      <c r="AI51" s="9" t="n">
        <v>0</v>
      </c>
      <c r="AJ51" s="37" t="n">
        <v>0.212804186</v>
      </c>
    </row>
    <row r="52" customFormat="false" ht="15" hidden="false" customHeight="false" outlineLevel="0" collapsed="false">
      <c r="A52" s="51" t="n">
        <v>51</v>
      </c>
      <c r="B52" s="9" t="n">
        <v>0.0686</v>
      </c>
      <c r="C52" s="9" t="s">
        <v>150</v>
      </c>
      <c r="D52" s="9" t="n">
        <v>0</v>
      </c>
      <c r="E52" s="9"/>
      <c r="F52" s="9" t="n">
        <v>0.56529862419</v>
      </c>
      <c r="G52" s="9" t="s">
        <v>150</v>
      </c>
      <c r="H52" s="37" t="n">
        <f aca="false">D52:D55+F52:F55</f>
        <v>0.56529862419</v>
      </c>
      <c r="I52" s="48" t="n">
        <v>25.17</v>
      </c>
      <c r="J52" s="9" t="s">
        <v>150</v>
      </c>
      <c r="K52" s="9" t="n">
        <v>0</v>
      </c>
      <c r="L52" s="9" t="n">
        <v>0.473975</v>
      </c>
      <c r="M52" s="9" t="n">
        <v>0</v>
      </c>
      <c r="N52" s="9" t="s">
        <v>150</v>
      </c>
      <c r="O52" s="17" t="n">
        <v>0.473975</v>
      </c>
      <c r="P52" s="0" t="n">
        <v>35.04</v>
      </c>
      <c r="Q52" s="9" t="str">
        <f aca="false">IF(AND(P52&lt;=107,P52&gt;82.6),0.0205*(P52-82.6)+0.5," ")</f>
        <v> </v>
      </c>
      <c r="R52" s="9" t="n">
        <v>0.1515101</v>
      </c>
      <c r="S52" s="9"/>
      <c r="T52" s="9" t="n">
        <v>0</v>
      </c>
      <c r="U52" s="9" t="str">
        <f aca="false">IF(AND(P52&lt;=22.45,P52&gt;15.8),0.0752*(22.45-P52)+0.5," ")</f>
        <v> </v>
      </c>
      <c r="V52" s="17" t="n">
        <f aca="false">SUM(Q52,R52,S52,T52,U52)</f>
        <v>0.1515101</v>
      </c>
      <c r="W52" s="0" t="n">
        <v>1.992</v>
      </c>
      <c r="X52" s="9"/>
      <c r="Y52" s="9" t="n">
        <v>0.16224301548</v>
      </c>
      <c r="Z52" s="9" t="n">
        <v>0</v>
      </c>
      <c r="AA52" s="9" t="n">
        <v>0</v>
      </c>
      <c r="AB52" s="9"/>
      <c r="AC52" s="17" t="n">
        <f aca="false">Y52:Y53+Z52:Z53</f>
        <v>0.16224301548</v>
      </c>
      <c r="AD52" s="0" t="n">
        <v>0.31</v>
      </c>
      <c r="AE52" s="9" t="n">
        <v>0</v>
      </c>
      <c r="AF52" s="9" t="n">
        <v>0</v>
      </c>
      <c r="AG52" s="9" t="n">
        <v>0</v>
      </c>
      <c r="AH52" s="9" t="n">
        <v>0.66703027086</v>
      </c>
      <c r="AI52" s="9" t="n">
        <v>0</v>
      </c>
      <c r="AJ52" s="37" t="n">
        <v>0.66703027086</v>
      </c>
    </row>
    <row r="53" customFormat="false" ht="15" hidden="false" customHeight="false" outlineLevel="0" collapsed="false">
      <c r="A53" s="51" t="n">
        <v>52</v>
      </c>
      <c r="B53" s="9" t="n">
        <v>0.0379</v>
      </c>
      <c r="C53" s="9" t="s">
        <v>150</v>
      </c>
      <c r="D53" s="9" t="n">
        <v>0.203923594</v>
      </c>
      <c r="E53" s="9"/>
      <c r="F53" s="9" t="n">
        <v>0</v>
      </c>
      <c r="G53" s="9" t="s">
        <v>150</v>
      </c>
      <c r="H53" s="37" t="n">
        <f aca="false">D53:D56+F53:F56</f>
        <v>0.203923594</v>
      </c>
      <c r="I53" s="48" t="n">
        <v>21.38</v>
      </c>
      <c r="J53" s="9" t="s">
        <v>150</v>
      </c>
      <c r="K53" s="9" t="n">
        <v>0</v>
      </c>
      <c r="L53" s="9" t="n">
        <v>0.31645</v>
      </c>
      <c r="M53" s="9" t="n">
        <v>0</v>
      </c>
      <c r="N53" s="9" t="s">
        <v>150</v>
      </c>
      <c r="O53" s="17" t="n">
        <v>0.31645</v>
      </c>
      <c r="P53" s="0" t="n">
        <v>15.29</v>
      </c>
      <c r="Q53" s="9" t="n">
        <v>0.1</v>
      </c>
      <c r="R53" s="9" t="n">
        <v>0</v>
      </c>
      <c r="S53" s="9"/>
      <c r="T53" s="9" t="n">
        <v>0</v>
      </c>
      <c r="U53" s="9"/>
      <c r="V53" s="17" t="n">
        <f aca="false">SUM(Q53,R53,S53,T53,U53)</f>
        <v>0.1</v>
      </c>
      <c r="W53" s="0" t="n">
        <v>1.282</v>
      </c>
      <c r="X53" s="9" t="n">
        <v>0.0608</v>
      </c>
      <c r="Y53" s="9" t="n">
        <v>0</v>
      </c>
      <c r="Z53" s="9" t="n">
        <v>0</v>
      </c>
      <c r="AA53" s="9" t="n">
        <v>0</v>
      </c>
      <c r="AB53" s="9"/>
      <c r="AC53" s="17" t="n">
        <v>0.0608</v>
      </c>
      <c r="AD53" s="0" t="n">
        <v>0.068</v>
      </c>
      <c r="AE53" s="9" t="n">
        <v>0</v>
      </c>
      <c r="AF53" s="9" t="n">
        <v>0</v>
      </c>
      <c r="AG53" s="9" t="n">
        <v>0</v>
      </c>
      <c r="AH53" s="9" t="n">
        <v>0</v>
      </c>
      <c r="AI53" s="9" t="n">
        <v>0.823428</v>
      </c>
      <c r="AJ53" s="37" t="n">
        <v>0.823428</v>
      </c>
    </row>
    <row r="54" customFormat="false" ht="15" hidden="false" customHeight="false" outlineLevel="0" collapsed="false">
      <c r="A54" s="51" t="n">
        <v>53</v>
      </c>
      <c r="B54" s="9" t="n">
        <v>0.062</v>
      </c>
      <c r="C54" s="9" t="s">
        <v>150</v>
      </c>
      <c r="D54" s="9" t="n">
        <v>0</v>
      </c>
      <c r="E54" s="9"/>
      <c r="F54" s="9" t="n">
        <v>0.630900987</v>
      </c>
      <c r="G54" s="9" t="s">
        <v>150</v>
      </c>
      <c r="H54" s="37" t="n">
        <f aca="false">D54:D57+F54:F57</f>
        <v>0.630900987</v>
      </c>
      <c r="I54" s="48" t="n">
        <v>32.51</v>
      </c>
      <c r="J54" s="9" t="s">
        <v>150</v>
      </c>
      <c r="K54" s="9" t="n">
        <v>0</v>
      </c>
      <c r="L54" s="9" t="n">
        <v>0</v>
      </c>
      <c r="M54" s="9" t="n">
        <v>0.434623791</v>
      </c>
      <c r="N54" s="9" t="s">
        <v>150</v>
      </c>
      <c r="O54" s="17" t="n">
        <v>0.434623791</v>
      </c>
      <c r="P54" s="0" t="n">
        <v>73.93</v>
      </c>
      <c r="Q54" s="9" t="str">
        <f aca="false">IF(AND(P54&lt;=107,P54&gt;82.6),0.0205*(P54-82.6)+0.5," ")</f>
        <v> </v>
      </c>
      <c r="R54" s="9" t="n">
        <v>0</v>
      </c>
      <c r="S54" s="9"/>
      <c r="T54" s="9" t="n">
        <v>0.47440772265</v>
      </c>
      <c r="U54" s="9" t="str">
        <f aca="false">IF(AND(P54&lt;=22.45,P54&gt;15.8),0.0752*(22.45-P54)+0.5," ")</f>
        <v> </v>
      </c>
      <c r="V54" s="17" t="n">
        <f aca="false">SUM(Q54,R54,S54,T54,U54)</f>
        <v>0.47440772265</v>
      </c>
      <c r="W54" s="0" t="n">
        <v>3.165</v>
      </c>
      <c r="X54" s="9"/>
      <c r="Y54" s="9" t="n">
        <v>0</v>
      </c>
      <c r="Z54" s="9" t="n">
        <v>0</v>
      </c>
      <c r="AA54" s="9" t="n">
        <v>0</v>
      </c>
      <c r="AB54" s="9" t="n">
        <v>0.4997</v>
      </c>
      <c r="AC54" s="17" t="n">
        <v>0.4997</v>
      </c>
      <c r="AD54" s="0" t="n">
        <v>2.03</v>
      </c>
      <c r="AE54" s="9" t="n">
        <v>0.05441745771</v>
      </c>
      <c r="AF54" s="9" t="n">
        <v>0</v>
      </c>
      <c r="AG54" s="9" t="n">
        <v>0</v>
      </c>
      <c r="AH54" s="9" t="n">
        <v>0</v>
      </c>
      <c r="AI54" s="9" t="n">
        <v>0</v>
      </c>
      <c r="AJ54" s="37" t="n">
        <v>0.05441745771</v>
      </c>
    </row>
    <row r="55" customFormat="false" ht="15" hidden="false" customHeight="false" outlineLevel="0" collapsed="false">
      <c r="A55" s="51" t="n">
        <v>54</v>
      </c>
      <c r="B55" s="9" t="n">
        <v>0.0443</v>
      </c>
      <c r="C55" s="9" t="s">
        <v>150</v>
      </c>
      <c r="D55" s="9" t="n">
        <v>0</v>
      </c>
      <c r="E55" s="9" t="n">
        <v>0.369282</v>
      </c>
      <c r="F55" s="9" t="n">
        <v>0</v>
      </c>
      <c r="G55" s="9" t="s">
        <v>150</v>
      </c>
      <c r="H55" s="37" t="n">
        <v>0.3693</v>
      </c>
      <c r="I55" s="48" t="n">
        <v>25.31</v>
      </c>
      <c r="J55" s="9" t="s">
        <v>150</v>
      </c>
      <c r="K55" s="9" t="n">
        <v>0</v>
      </c>
      <c r="L55" s="9" t="n">
        <v>0.46855</v>
      </c>
      <c r="M55" s="9" t="n">
        <v>0</v>
      </c>
      <c r="N55" s="9" t="s">
        <v>150</v>
      </c>
      <c r="O55" s="17" t="n">
        <v>0.46855</v>
      </c>
      <c r="P55" s="0" t="n">
        <v>26.85</v>
      </c>
      <c r="Q55" s="9" t="str">
        <f aca="false">IF(AND(P55&lt;=107,P55&gt;82.6),0.0205*(P55-82.6)+0.5," ")</f>
        <v> </v>
      </c>
      <c r="R55" s="9" t="n">
        <v>0.2492806176</v>
      </c>
      <c r="S55" s="9"/>
      <c r="T55" s="9" t="n">
        <v>0</v>
      </c>
      <c r="U55" s="9" t="str">
        <f aca="false">IF(AND(P55&lt;=22.45,P55&gt;15.8),0.0752*(22.45-P55)+0.5," ")</f>
        <v> </v>
      </c>
      <c r="V55" s="17" t="n">
        <f aca="false">SUM(Q55,R55,S55,T55,U55)</f>
        <v>0.2492806176</v>
      </c>
      <c r="W55" s="0" t="n">
        <v>2.101</v>
      </c>
      <c r="X55" s="9"/>
      <c r="Y55" s="9" t="n">
        <v>0</v>
      </c>
      <c r="Z55" s="9" t="n">
        <v>0.34657</v>
      </c>
      <c r="AA55" s="9" t="n">
        <v>0</v>
      </c>
      <c r="AB55" s="9"/>
      <c r="AC55" s="17" t="n">
        <f aca="false">Y55:Y57+Z55:Z57</f>
        <v>0.34657</v>
      </c>
      <c r="AD55" s="0" t="n">
        <v>1.534</v>
      </c>
      <c r="AE55" s="9" t="n">
        <v>0</v>
      </c>
      <c r="AF55" s="9" t="n">
        <v>0.23212757414</v>
      </c>
      <c r="AG55" s="9" t="n">
        <v>0</v>
      </c>
      <c r="AH55" s="9" t="n">
        <v>0</v>
      </c>
      <c r="AI55" s="9" t="n">
        <v>0</v>
      </c>
      <c r="AJ55" s="37" t="n">
        <v>0.23212757414</v>
      </c>
    </row>
    <row r="56" customFormat="false" ht="15" hidden="false" customHeight="false" outlineLevel="0" collapsed="false">
      <c r="A56" s="51" t="n">
        <v>55</v>
      </c>
      <c r="B56" s="9" t="n">
        <v>0.0383</v>
      </c>
      <c r="C56" s="9" t="s">
        <v>150</v>
      </c>
      <c r="D56" s="9" t="n">
        <v>0.196093072</v>
      </c>
      <c r="E56" s="9"/>
      <c r="F56" s="9" t="n">
        <v>0</v>
      </c>
      <c r="G56" s="9" t="s">
        <v>150</v>
      </c>
      <c r="H56" s="37" t="n">
        <v>0.1961</v>
      </c>
      <c r="I56" s="48" t="n">
        <v>22.17</v>
      </c>
      <c r="J56" s="9" t="s">
        <v>150</v>
      </c>
      <c r="K56" s="9" t="n">
        <v>0</v>
      </c>
      <c r="L56" s="9" t="n">
        <v>0.3629</v>
      </c>
      <c r="M56" s="9" t="n">
        <v>0</v>
      </c>
      <c r="N56" s="9" t="s">
        <v>150</v>
      </c>
      <c r="O56" s="17" t="n">
        <v>0.3629</v>
      </c>
      <c r="P56" s="0" t="n">
        <v>24.5</v>
      </c>
      <c r="Q56" s="9" t="str">
        <f aca="false">IF(AND(P56&lt;=107,P56&gt;82.6),0.0205*(P56-82.6)+0.5," ")</f>
        <v> </v>
      </c>
      <c r="R56" s="9" t="n">
        <v>0.1962610832</v>
      </c>
      <c r="S56" s="9"/>
      <c r="T56" s="9" t="n">
        <v>0</v>
      </c>
      <c r="U56" s="9" t="str">
        <f aca="false">IF(AND(P56&lt;=22.45,P56&gt;15.8),0.0752*(22.45-P56)+0.5," ")</f>
        <v> </v>
      </c>
      <c r="V56" s="17" t="n">
        <f aca="false">SUM(Q56,R56,S56,T56,U56)</f>
        <v>0.1962610832</v>
      </c>
      <c r="W56" s="0" t="n">
        <v>1.974</v>
      </c>
      <c r="X56" s="9"/>
      <c r="Y56" s="9" t="n">
        <v>0.17383218804</v>
      </c>
      <c r="Z56" s="9" t="n">
        <v>0</v>
      </c>
      <c r="AA56" s="9" t="n">
        <v>0</v>
      </c>
      <c r="AB56" s="9"/>
      <c r="AC56" s="17" t="n">
        <f aca="false">Y56:Y58+Z56:Z58</f>
        <v>0.17383218804</v>
      </c>
      <c r="AE56" s="9" t="n">
        <v>0</v>
      </c>
      <c r="AF56" s="9" t="n">
        <v>0</v>
      </c>
      <c r="AG56" s="9" t="n">
        <v>0</v>
      </c>
      <c r="AH56" s="9" t="n">
        <v>0</v>
      </c>
      <c r="AI56" s="9" t="n">
        <v>0</v>
      </c>
      <c r="AJ56" s="37" t="n">
        <v>0</v>
      </c>
    </row>
    <row r="57" customFormat="false" ht="15" hidden="false" customHeight="false" outlineLevel="0" collapsed="false">
      <c r="A57" s="51" t="n">
        <v>56</v>
      </c>
      <c r="B57" s="9" t="n">
        <v>0.0116</v>
      </c>
      <c r="C57" s="9" t="n">
        <v>0.0719</v>
      </c>
      <c r="D57" s="9" t="n">
        <v>0</v>
      </c>
      <c r="E57" s="9"/>
      <c r="F57" s="9" t="n">
        <v>0</v>
      </c>
      <c r="G57" s="9"/>
      <c r="H57" s="37" t="n">
        <v>0.0719</v>
      </c>
      <c r="I57" s="48" t="n">
        <v>21.61</v>
      </c>
      <c r="J57" s="9" t="s">
        <v>150</v>
      </c>
      <c r="K57" s="9" t="n">
        <v>0</v>
      </c>
      <c r="L57" s="9" t="n">
        <v>0.32995</v>
      </c>
      <c r="M57" s="9" t="n">
        <v>0</v>
      </c>
      <c r="N57" s="9" t="s">
        <v>150</v>
      </c>
      <c r="O57" s="17" t="n">
        <v>0.32995</v>
      </c>
      <c r="P57" s="0" t="n">
        <v>12.99</v>
      </c>
      <c r="Q57" s="9" t="n">
        <v>0.1</v>
      </c>
      <c r="R57" s="9" t="n">
        <v>0</v>
      </c>
      <c r="S57" s="9"/>
      <c r="T57" s="9" t="n">
        <v>0</v>
      </c>
      <c r="U57" s="9"/>
      <c r="V57" s="17" t="n">
        <f aca="false">SUM(Q57,R57,S57,T57,U57)</f>
        <v>0.1</v>
      </c>
      <c r="W57" s="0" t="n">
        <v>2.14</v>
      </c>
      <c r="X57" s="9"/>
      <c r="Y57" s="9" t="n">
        <v>0</v>
      </c>
      <c r="Z57" s="9" t="n">
        <v>0.388417</v>
      </c>
      <c r="AA57" s="9" t="n">
        <v>0</v>
      </c>
      <c r="AB57" s="9"/>
      <c r="AC57" s="17" t="n">
        <f aca="false">Y57:Y59+Z57:Z59</f>
        <v>0.388417</v>
      </c>
      <c r="AD57" s="0" t="n">
        <v>0.235</v>
      </c>
      <c r="AE57" s="9" t="n">
        <v>0</v>
      </c>
      <c r="AF57" s="9" t="n">
        <v>0</v>
      </c>
      <c r="AG57" s="9" t="n">
        <v>0</v>
      </c>
      <c r="AH57" s="9" t="n">
        <v>0.532762389</v>
      </c>
      <c r="AI57" s="9" t="n">
        <v>0</v>
      </c>
      <c r="AJ57" s="37" t="n">
        <v>0.532762389</v>
      </c>
    </row>
    <row r="58" customFormat="false" ht="15" hidden="false" customHeight="false" outlineLevel="0" collapsed="false">
      <c r="A58" s="51" t="n">
        <v>57</v>
      </c>
      <c r="B58" s="9" t="n">
        <v>0.0603</v>
      </c>
      <c r="C58" s="9" t="s">
        <v>150</v>
      </c>
      <c r="D58" s="9" t="n">
        <v>0</v>
      </c>
      <c r="E58" s="9"/>
      <c r="F58" s="9" t="n">
        <v>0.552642105</v>
      </c>
      <c r="G58" s="9" t="s">
        <v>150</v>
      </c>
      <c r="H58" s="37" t="n">
        <v>0.5526</v>
      </c>
      <c r="I58" s="48" t="n">
        <v>23.38</v>
      </c>
      <c r="J58" s="9" t="s">
        <v>150</v>
      </c>
      <c r="K58" s="9" t="n">
        <v>0</v>
      </c>
      <c r="L58" s="9" t="n">
        <v>0.43405</v>
      </c>
      <c r="M58" s="9" t="n">
        <v>0</v>
      </c>
      <c r="N58" s="9" t="s">
        <v>150</v>
      </c>
      <c r="O58" s="17" t="n">
        <v>0.43405</v>
      </c>
      <c r="P58" s="0" t="n">
        <v>57.86</v>
      </c>
      <c r="Q58" s="9" t="str">
        <f aca="false">IF(AND(P58&lt;=107,P58&gt;82.6),0.0205*(P58-82.6)+0.5," ")</f>
        <v> </v>
      </c>
      <c r="R58" s="9" t="n">
        <v>0</v>
      </c>
      <c r="S58" s="9"/>
      <c r="T58" s="9" t="n">
        <v>0.686200197</v>
      </c>
      <c r="U58" s="9" t="str">
        <f aca="false">IF(AND(P58&lt;=22.45,P58&gt;15.8),0.0752*(22.45-P58)+0.5," ")</f>
        <v> </v>
      </c>
      <c r="V58" s="17" t="n">
        <f aca="false">SUM(Q58,R58,S58,T58,U58)</f>
        <v>0.686200197</v>
      </c>
      <c r="W58" s="0" t="n">
        <v>3.244</v>
      </c>
      <c r="X58" s="9"/>
      <c r="Y58" s="9" t="n">
        <v>0</v>
      </c>
      <c r="Z58" s="9" t="n">
        <v>0</v>
      </c>
      <c r="AA58" s="9" t="n">
        <v>0</v>
      </c>
      <c r="AB58" s="9" t="n">
        <v>0.5868</v>
      </c>
      <c r="AC58" s="17" t="n">
        <v>0.5868</v>
      </c>
      <c r="AD58" s="0" t="n">
        <v>4.332</v>
      </c>
      <c r="AE58" s="9" t="n">
        <v>0.09999</v>
      </c>
      <c r="AF58" s="9" t="n">
        <v>0</v>
      </c>
      <c r="AG58" s="9" t="n">
        <v>0</v>
      </c>
      <c r="AH58" s="9" t="n">
        <v>0</v>
      </c>
      <c r="AI58" s="9" t="n">
        <v>0</v>
      </c>
      <c r="AJ58" s="37" t="n">
        <v>0.09999</v>
      </c>
    </row>
    <row r="59" customFormat="false" ht="15" hidden="false" customHeight="false" outlineLevel="0" collapsed="false">
      <c r="A59" s="51" t="n">
        <v>58</v>
      </c>
      <c r="B59" s="9" t="n">
        <v>0.0184</v>
      </c>
      <c r="C59" s="9" t="n">
        <v>0.049</v>
      </c>
      <c r="D59" s="9" t="n">
        <v>0</v>
      </c>
      <c r="E59" s="9"/>
      <c r="F59" s="9" t="n">
        <v>0</v>
      </c>
      <c r="G59" s="9"/>
      <c r="H59" s="37" t="n">
        <v>0.049</v>
      </c>
      <c r="I59" s="48" t="n">
        <v>14.65</v>
      </c>
      <c r="J59" s="9" t="s">
        <v>150</v>
      </c>
      <c r="K59" s="9" t="n">
        <v>0.251776784</v>
      </c>
      <c r="L59" s="9" t="n">
        <v>0</v>
      </c>
      <c r="M59" s="9" t="n">
        <v>0</v>
      </c>
      <c r="N59" s="9" t="s">
        <v>150</v>
      </c>
      <c r="O59" s="17" t="n">
        <v>0.251776784</v>
      </c>
      <c r="P59" s="0" t="n">
        <v>48.63</v>
      </c>
      <c r="Q59" s="9" t="str">
        <f aca="false">IF(AND(P59&lt;=107,P59&gt;82.6),0.0205*(P59-82.6)+0.5," ")</f>
        <v> </v>
      </c>
      <c r="R59" s="9" t="n">
        <v>0</v>
      </c>
      <c r="S59" s="9" t="n">
        <v>0.27985</v>
      </c>
      <c r="T59" s="9" t="n">
        <v>0</v>
      </c>
      <c r="U59" s="9" t="str">
        <f aca="false">IF(AND(P59&lt;=22.45,P59&gt;15.8),0.0752*(22.45-P59)+0.5," ")</f>
        <v> </v>
      </c>
      <c r="V59" s="17" t="n">
        <f aca="false">SUM(Q59,R59,S59,T59,U59)</f>
        <v>0.27985</v>
      </c>
      <c r="W59" s="0" t="n">
        <v>4.354</v>
      </c>
      <c r="X59" s="9"/>
      <c r="Y59" s="9" t="n">
        <v>0</v>
      </c>
      <c r="Z59" s="9" t="n">
        <v>0</v>
      </c>
      <c r="AA59" s="9" t="n">
        <v>0</v>
      </c>
      <c r="AB59" s="9" t="n">
        <v>0.9</v>
      </c>
      <c r="AC59" s="17" t="n">
        <v>0.9</v>
      </c>
      <c r="AE59" s="9" t="n">
        <v>0</v>
      </c>
      <c r="AF59" s="9" t="n">
        <v>0</v>
      </c>
      <c r="AG59" s="9" t="n">
        <v>0</v>
      </c>
      <c r="AH59" s="9" t="n">
        <v>0</v>
      </c>
      <c r="AI59" s="9" t="n">
        <v>0</v>
      </c>
      <c r="AJ59" s="37" t="n">
        <v>0</v>
      </c>
    </row>
    <row r="60" customFormat="false" ht="15" hidden="false" customHeight="false" outlineLevel="0" collapsed="false">
      <c r="A60" s="51" t="n">
        <v>59</v>
      </c>
      <c r="B60" s="9" t="n">
        <v>0.0457</v>
      </c>
      <c r="C60" s="9" t="s">
        <v>150</v>
      </c>
      <c r="D60" s="9" t="n">
        <v>0</v>
      </c>
      <c r="E60" s="9" t="n">
        <v>0.415034</v>
      </c>
      <c r="F60" s="9" t="n">
        <v>0</v>
      </c>
      <c r="G60" s="9" t="s">
        <v>150</v>
      </c>
      <c r="H60" s="37" t="n">
        <v>0.415</v>
      </c>
      <c r="I60" s="48" t="n">
        <v>29.52</v>
      </c>
      <c r="J60" s="9" t="s">
        <v>150</v>
      </c>
      <c r="K60" s="9" t="n">
        <v>0</v>
      </c>
      <c r="L60" s="9" t="n">
        <v>0.3054125</v>
      </c>
      <c r="M60" s="9" t="n">
        <v>0</v>
      </c>
      <c r="N60" s="9" t="s">
        <v>150</v>
      </c>
      <c r="O60" s="17" t="n">
        <v>0.3054125</v>
      </c>
      <c r="P60" s="0" t="n">
        <v>58.57</v>
      </c>
      <c r="Q60" s="9" t="str">
        <f aca="false">IF(AND(P60&lt;=107,P60&gt;82.6),0.0205*(P60-82.6)+0.5," ")</f>
        <v> </v>
      </c>
      <c r="R60" s="9" t="n">
        <v>0</v>
      </c>
      <c r="S60" s="9"/>
      <c r="T60" s="9" t="n">
        <v>0.69482057385</v>
      </c>
      <c r="U60" s="9" t="str">
        <f aca="false">IF(AND(P60&lt;=22.45,P60&gt;15.8),0.0752*(22.45-P60)+0.5," ")</f>
        <v> </v>
      </c>
      <c r="V60" s="17" t="n">
        <f aca="false">SUM(Q60,R60,S60,T60,U60)</f>
        <v>0.69482057385</v>
      </c>
      <c r="W60" s="0" t="n">
        <v>3.351</v>
      </c>
      <c r="X60" s="9"/>
      <c r="Y60" s="9" t="n">
        <v>0</v>
      </c>
      <c r="Z60" s="9" t="n">
        <v>0</v>
      </c>
      <c r="AA60" s="9" t="n">
        <v>0</v>
      </c>
      <c r="AB60" s="9" t="n">
        <v>0.7047</v>
      </c>
      <c r="AC60" s="17" t="n">
        <v>0.7047</v>
      </c>
      <c r="AD60" s="0" t="n">
        <v>2.949</v>
      </c>
      <c r="AE60" s="9" t="n">
        <v>0.09999</v>
      </c>
      <c r="AF60" s="9" t="n">
        <v>0</v>
      </c>
      <c r="AG60" s="9" t="n">
        <v>0</v>
      </c>
      <c r="AH60" s="9" t="n">
        <v>0</v>
      </c>
      <c r="AI60" s="9" t="n">
        <v>0</v>
      </c>
      <c r="AJ60" s="37" t="n">
        <v>0.09999</v>
      </c>
    </row>
    <row r="61" customFormat="false" ht="15" hidden="false" customHeight="false" outlineLevel="0" collapsed="false">
      <c r="A61" s="51" t="n">
        <v>60</v>
      </c>
      <c r="B61" s="9" t="n">
        <v>0.0707</v>
      </c>
      <c r="C61" s="9" t="s">
        <v>150</v>
      </c>
      <c r="D61" s="9" t="n">
        <v>0</v>
      </c>
      <c r="E61" s="9"/>
      <c r="F61" s="9" t="n">
        <v>0.50982161673</v>
      </c>
      <c r="G61" s="9" t="s">
        <v>150</v>
      </c>
      <c r="H61" s="37" t="n">
        <f aca="false">D61:D62+F61:F62</f>
        <v>0.50982161673</v>
      </c>
      <c r="I61" s="48" t="n">
        <v>75.21</v>
      </c>
      <c r="J61" s="9"/>
      <c r="K61" s="9" t="n">
        <v>0</v>
      </c>
      <c r="L61" s="9" t="n">
        <v>0</v>
      </c>
      <c r="M61" s="9" t="n">
        <v>0</v>
      </c>
      <c r="N61" s="9" t="n">
        <v>0.8217</v>
      </c>
      <c r="O61" s="17" t="n">
        <v>0.8217</v>
      </c>
      <c r="P61" s="0" t="n">
        <v>63.6</v>
      </c>
      <c r="Q61" s="9" t="str">
        <f aca="false">IF(AND(P61&lt;=107,P61&gt;82.6),0.0205*(P61-82.6)+0.5," ")</f>
        <v> </v>
      </c>
      <c r="R61" s="9" t="n">
        <v>0</v>
      </c>
      <c r="S61" s="9"/>
      <c r="T61" s="9" t="n">
        <v>0.622641105</v>
      </c>
      <c r="U61" s="9" t="str">
        <f aca="false">IF(AND(P61&lt;=22.45,P61&gt;15.8),0.0752*(22.45-P61)+0.5," ")</f>
        <v> </v>
      </c>
      <c r="V61" s="17" t="n">
        <f aca="false">SUM(Q61,R61,S61,T61,U61)</f>
        <v>0.622641105</v>
      </c>
      <c r="W61" s="0" t="n">
        <v>2.409</v>
      </c>
      <c r="X61" s="9"/>
      <c r="Y61" s="9" t="n">
        <v>0</v>
      </c>
      <c r="Z61" s="9" t="n">
        <v>0.32295</v>
      </c>
      <c r="AA61" s="9" t="n">
        <v>0</v>
      </c>
      <c r="AB61" s="9"/>
      <c r="AC61" s="17" t="n">
        <v>0.323</v>
      </c>
      <c r="AD61" s="0" t="n">
        <v>0.065</v>
      </c>
      <c r="AE61" s="9" t="n">
        <v>0</v>
      </c>
      <c r="AF61" s="9" t="n">
        <v>0</v>
      </c>
      <c r="AG61" s="9" t="n">
        <v>0</v>
      </c>
      <c r="AH61" s="9" t="n">
        <v>0</v>
      </c>
      <c r="AI61" s="9" t="n">
        <v>0.8343576</v>
      </c>
      <c r="AJ61" s="37" t="n">
        <v>0.8343576</v>
      </c>
    </row>
    <row r="62" customFormat="false" ht="15" hidden="false" customHeight="false" outlineLevel="0" collapsed="false">
      <c r="A62" s="51" t="n">
        <v>61</v>
      </c>
      <c r="B62" s="9" t="n">
        <v>0.0356</v>
      </c>
      <c r="C62" s="9" t="s">
        <v>150</v>
      </c>
      <c r="D62" s="9" t="n">
        <v>0.249046602</v>
      </c>
      <c r="E62" s="9"/>
      <c r="F62" s="9" t="n">
        <v>0</v>
      </c>
      <c r="G62" s="9" t="s">
        <v>150</v>
      </c>
      <c r="H62" s="37" t="n">
        <f aca="false">D62:D63+F62:F63</f>
        <v>0.249046602</v>
      </c>
      <c r="I62" s="48" t="n">
        <v>28.83</v>
      </c>
      <c r="J62" s="9" t="s">
        <v>150</v>
      </c>
      <c r="K62" s="9" t="n">
        <v>0</v>
      </c>
      <c r="L62" s="9" t="n">
        <v>0.33215</v>
      </c>
      <c r="M62" s="9" t="n">
        <v>0</v>
      </c>
      <c r="N62" s="9" t="s">
        <v>150</v>
      </c>
      <c r="O62" s="17" t="n">
        <v>0.3322</v>
      </c>
      <c r="P62" s="0" t="n">
        <v>40.12</v>
      </c>
      <c r="Q62" s="9" t="str">
        <f aca="false">IF(AND(P62&lt;=107,P62&gt;82.6),0.0205*(P62-82.6)+0.5," ")</f>
        <v> </v>
      </c>
      <c r="R62" s="9" t="n">
        <v>0</v>
      </c>
      <c r="S62" s="9" t="n">
        <v>0.459083</v>
      </c>
      <c r="T62" s="9" t="n">
        <v>0</v>
      </c>
      <c r="U62" s="9" t="str">
        <f aca="false">IF(AND(P62&lt;=22.45,P62&gt;15.8),0.0752*(22.45-P62)+0.5," ")</f>
        <v> </v>
      </c>
      <c r="V62" s="17" t="n">
        <f aca="false">SUM(Q62,R62,S62,T62,U62)</f>
        <v>0.459083</v>
      </c>
      <c r="W62" s="0" t="n">
        <v>3.455</v>
      </c>
      <c r="X62" s="9"/>
      <c r="Y62" s="9" t="n">
        <v>0</v>
      </c>
      <c r="Z62" s="9" t="n">
        <v>0</v>
      </c>
      <c r="AA62" s="9" t="n">
        <v>0</v>
      </c>
      <c r="AB62" s="9" t="n">
        <v>0.8199</v>
      </c>
      <c r="AC62" s="17" t="n">
        <v>0.8199</v>
      </c>
      <c r="AD62" s="0" t="n">
        <v>0.564</v>
      </c>
      <c r="AE62" s="9" t="n">
        <v>0</v>
      </c>
      <c r="AF62" s="9" t="n">
        <v>0</v>
      </c>
      <c r="AG62" s="9" t="n">
        <v>0.39705</v>
      </c>
      <c r="AH62" s="9" t="n">
        <v>0</v>
      </c>
      <c r="AI62" s="9" t="n">
        <v>0</v>
      </c>
      <c r="AJ62" s="37" t="n">
        <v>0.39705</v>
      </c>
    </row>
    <row r="63" customFormat="false" ht="15" hidden="false" customHeight="false" outlineLevel="0" collapsed="false">
      <c r="A63" s="51" t="n">
        <v>62</v>
      </c>
      <c r="B63" s="9" t="n">
        <v>0.0423</v>
      </c>
      <c r="C63" s="9" t="s">
        <v>150</v>
      </c>
      <c r="D63" s="9" t="n">
        <v>0</v>
      </c>
      <c r="E63" s="9" t="n">
        <v>0.303922</v>
      </c>
      <c r="F63" s="9" t="n">
        <v>0</v>
      </c>
      <c r="G63" s="9" t="s">
        <v>150</v>
      </c>
      <c r="H63" s="37" t="n">
        <v>0.3039</v>
      </c>
      <c r="I63" s="48" t="n">
        <v>30.4</v>
      </c>
      <c r="J63" s="9" t="s">
        <v>150</v>
      </c>
      <c r="K63" s="9" t="n">
        <v>0</v>
      </c>
      <c r="L63" s="9" t="n">
        <v>0.2713125</v>
      </c>
      <c r="M63" s="9" t="n">
        <v>0</v>
      </c>
      <c r="N63" s="9" t="s">
        <v>150</v>
      </c>
      <c r="O63" s="17" t="n">
        <v>0.2713</v>
      </c>
      <c r="P63" s="0" t="n">
        <v>40.93</v>
      </c>
      <c r="Q63" s="9" t="str">
        <f aca="false">IF(AND(P63&lt;=107,P63&gt;82.6),0.0205*(P63-82.6)+0.5," ")</f>
        <v> </v>
      </c>
      <c r="R63" s="9" t="n">
        <v>0</v>
      </c>
      <c r="S63" s="9" t="n">
        <v>0.4928195</v>
      </c>
      <c r="T63" s="9" t="n">
        <v>0</v>
      </c>
      <c r="U63" s="9" t="str">
        <f aca="false">IF(AND(P63&lt;=22.45,P63&gt;15.8),0.0752*(22.45-P63)+0.5," ")</f>
        <v> </v>
      </c>
      <c r="V63" s="17" t="n">
        <f aca="false">SUM(Q63,R63,S63,T63,U63)</f>
        <v>0.4928195</v>
      </c>
      <c r="W63" s="0" t="n">
        <v>3.426</v>
      </c>
      <c r="X63" s="9"/>
      <c r="Y63" s="9" t="n">
        <v>0</v>
      </c>
      <c r="Z63" s="9" t="n">
        <v>0</v>
      </c>
      <c r="AA63" s="9" t="n">
        <v>0</v>
      </c>
      <c r="AB63" s="9" t="n">
        <v>0.7875</v>
      </c>
      <c r="AC63" s="17" t="n">
        <v>0.7875</v>
      </c>
      <c r="AD63" s="0" t="n">
        <v>0.208</v>
      </c>
      <c r="AE63" s="9" t="n">
        <v>0</v>
      </c>
      <c r="AF63" s="9" t="n">
        <v>0</v>
      </c>
      <c r="AG63" s="9" t="n">
        <v>0</v>
      </c>
      <c r="AH63" s="9" t="n">
        <v>0.456253482</v>
      </c>
      <c r="AI63" s="9" t="n">
        <v>0</v>
      </c>
      <c r="AJ63" s="37" t="n">
        <v>0.456253482</v>
      </c>
    </row>
    <row r="64" customFormat="false" ht="15" hidden="false" customHeight="false" outlineLevel="0" collapsed="false">
      <c r="A64" s="51" t="n">
        <v>63</v>
      </c>
      <c r="B64" s="9" t="n">
        <v>0.0312</v>
      </c>
      <c r="C64" s="9" t="s">
        <v>150</v>
      </c>
      <c r="D64" s="9" t="n">
        <v>0.27985745592</v>
      </c>
      <c r="E64" s="9"/>
      <c r="F64" s="9" t="n">
        <v>0</v>
      </c>
      <c r="G64" s="9" t="s">
        <v>150</v>
      </c>
      <c r="H64" s="37" t="n">
        <v>0.2799</v>
      </c>
      <c r="I64" s="48" t="n">
        <v>12.8</v>
      </c>
      <c r="J64" s="9" t="s">
        <v>150</v>
      </c>
      <c r="K64" s="9" t="n">
        <v>0.18571238</v>
      </c>
      <c r="L64" s="9" t="n">
        <v>0</v>
      </c>
      <c r="M64" s="9" t="n">
        <v>0</v>
      </c>
      <c r="N64" s="9" t="s">
        <v>150</v>
      </c>
      <c r="O64" s="17" t="n">
        <v>0.18571238</v>
      </c>
      <c r="P64" s="0" t="n">
        <v>30.42</v>
      </c>
      <c r="Q64" s="9" t="str">
        <f aca="false">IF(AND(P64&lt;=107,P64&gt;82.6),0.0205*(P64-82.6)+0.5," ")</f>
        <v> </v>
      </c>
      <c r="R64" s="9" t="n">
        <v>0.266957796</v>
      </c>
      <c r="S64" s="9"/>
      <c r="T64" s="9" t="n">
        <v>0</v>
      </c>
      <c r="U64" s="9" t="str">
        <f aca="false">IF(AND(P64&lt;=22.45,P64&gt;15.8),0.0752*(22.45-P64)+0.5," ")</f>
        <v> </v>
      </c>
      <c r="V64" s="17" t="n">
        <f aca="false">SUM(Q64,R64,S64,T64,U64)</f>
        <v>0.266957796</v>
      </c>
      <c r="W64" s="0" t="n">
        <v>2.169</v>
      </c>
      <c r="X64" s="9"/>
      <c r="Y64" s="9" t="n">
        <v>0</v>
      </c>
      <c r="Z64" s="9" t="n">
        <v>0.419534</v>
      </c>
      <c r="AA64" s="9" t="n">
        <v>0</v>
      </c>
      <c r="AB64" s="9"/>
      <c r="AC64" s="17" t="n">
        <v>0.419534</v>
      </c>
      <c r="AD64" s="0" t="n">
        <v>0.366</v>
      </c>
      <c r="AE64" s="9" t="n">
        <v>0</v>
      </c>
      <c r="AF64" s="9" t="n">
        <v>0</v>
      </c>
      <c r="AG64" s="9" t="n">
        <v>0</v>
      </c>
      <c r="AH64" s="9" t="n">
        <v>0.55174471782</v>
      </c>
      <c r="AI64" s="9" t="n">
        <v>0</v>
      </c>
      <c r="AJ64" s="37" t="n">
        <v>0.55174471782</v>
      </c>
    </row>
    <row r="65" customFormat="false" ht="15" hidden="false" customHeight="false" outlineLevel="0" collapsed="false">
      <c r="A65" s="51" t="n">
        <v>64</v>
      </c>
      <c r="B65" s="9" t="n">
        <v>0.1155</v>
      </c>
      <c r="C65" s="9"/>
      <c r="D65" s="9" t="n">
        <v>0</v>
      </c>
      <c r="E65" s="9"/>
      <c r="F65" s="9" t="n">
        <v>0</v>
      </c>
      <c r="G65" s="9" t="n">
        <v>0.9</v>
      </c>
      <c r="H65" s="37" t="n">
        <v>0.9</v>
      </c>
      <c r="I65" s="48" t="n">
        <v>83.67</v>
      </c>
      <c r="J65" s="9"/>
      <c r="K65" s="9" t="n">
        <v>0</v>
      </c>
      <c r="L65" s="9" t="n">
        <v>0</v>
      </c>
      <c r="M65" s="9" t="n">
        <v>0</v>
      </c>
      <c r="N65" s="9" t="n">
        <v>0.9</v>
      </c>
      <c r="O65" s="17" t="n">
        <v>0.9</v>
      </c>
      <c r="P65" s="0" t="n">
        <v>47.34</v>
      </c>
      <c r="Q65" s="9" t="str">
        <f aca="false">IF(AND(P65&lt;=107,P65&gt;82.6),0.0205*(P65-82.6)+0.5," ")</f>
        <v> </v>
      </c>
      <c r="R65" s="9" t="n">
        <v>0</v>
      </c>
      <c r="S65" s="9" t="n">
        <v>0.31755</v>
      </c>
      <c r="T65" s="9" t="n">
        <v>0</v>
      </c>
      <c r="U65" s="9" t="str">
        <f aca="false">IF(AND(P65&lt;=22.45,P65&gt;15.8),0.0752*(22.45-P65)+0.5," ")</f>
        <v> </v>
      </c>
      <c r="V65" s="17" t="n">
        <f aca="false">SUM(Q65,R65,S65,T65,U65)</f>
        <v>0.31755</v>
      </c>
      <c r="W65" s="0" t="n">
        <v>2.427</v>
      </c>
      <c r="X65" s="9"/>
      <c r="Y65" s="9" t="n">
        <v>0</v>
      </c>
      <c r="Z65" s="9" t="n">
        <v>0.30365</v>
      </c>
      <c r="AA65" s="9" t="n">
        <v>0</v>
      </c>
      <c r="AB65" s="9"/>
      <c r="AC65" s="17" t="n">
        <v>0.30365</v>
      </c>
      <c r="AD65" s="0" t="n">
        <v>0.259</v>
      </c>
      <c r="AE65" s="9" t="n">
        <v>0</v>
      </c>
      <c r="AF65" s="9" t="n">
        <v>0</v>
      </c>
      <c r="AG65" s="9" t="n">
        <v>0</v>
      </c>
      <c r="AH65" s="9" t="n">
        <v>0.600731418</v>
      </c>
      <c r="AI65" s="9" t="n">
        <v>0</v>
      </c>
      <c r="AJ65" s="37" t="n">
        <v>0.600731418</v>
      </c>
    </row>
    <row r="66" customFormat="false" ht="15" hidden="false" customHeight="false" outlineLevel="0" collapsed="false">
      <c r="A66" s="51" t="n">
        <v>65</v>
      </c>
      <c r="B66" s="9" t="n">
        <v>0.0144</v>
      </c>
      <c r="C66" s="9" t="n">
        <v>0.0625</v>
      </c>
      <c r="D66" s="9" t="n">
        <v>0</v>
      </c>
      <c r="E66" s="9"/>
      <c r="F66" s="9" t="n">
        <v>0</v>
      </c>
      <c r="G66" s="9"/>
      <c r="H66" s="37" t="n">
        <v>0.0625</v>
      </c>
      <c r="I66" s="48" t="n">
        <v>13.08</v>
      </c>
      <c r="J66" s="9" t="s">
        <v>150</v>
      </c>
      <c r="K66" s="9" t="n">
        <v>0.195703046</v>
      </c>
      <c r="L66" s="9" t="n">
        <v>0</v>
      </c>
      <c r="M66" s="9" t="n">
        <v>0</v>
      </c>
      <c r="N66" s="9" t="s">
        <v>150</v>
      </c>
      <c r="O66" s="17" t="n">
        <v>0.195703046</v>
      </c>
      <c r="P66" s="0" t="n">
        <v>18.55</v>
      </c>
      <c r="Q66" s="9" t="n">
        <v>0.0793</v>
      </c>
      <c r="R66" s="9" t="n">
        <v>0</v>
      </c>
      <c r="S66" s="9"/>
      <c r="T66" s="9" t="n">
        <v>0</v>
      </c>
      <c r="U66" s="9"/>
      <c r="V66" s="17" t="n">
        <f aca="false">SUM(Q66,R66,S66,T66,U66)</f>
        <v>0.0793</v>
      </c>
      <c r="W66" s="0" t="n">
        <v>2.275</v>
      </c>
      <c r="X66" s="9"/>
      <c r="Y66" s="9" t="n">
        <v>0</v>
      </c>
      <c r="Z66" s="9" t="n">
        <v>0.46675</v>
      </c>
      <c r="AA66" s="9" t="n">
        <v>0</v>
      </c>
      <c r="AB66" s="9"/>
      <c r="AC66" s="17" t="n">
        <v>0.46675</v>
      </c>
      <c r="AE66" s="9" t="n">
        <v>0</v>
      </c>
      <c r="AF66" s="9" t="n">
        <v>0</v>
      </c>
      <c r="AG66" s="9" t="n">
        <v>0</v>
      </c>
      <c r="AH66" s="9" t="n">
        <v>0</v>
      </c>
      <c r="AI66" s="9" t="n">
        <v>0</v>
      </c>
      <c r="AJ66" s="37" t="n">
        <v>0</v>
      </c>
    </row>
    <row r="67" customFormat="false" ht="15" hidden="false" customHeight="false" outlineLevel="0" collapsed="false">
      <c r="A67" s="51" t="n">
        <v>66</v>
      </c>
      <c r="B67" s="9" t="n">
        <v>0.0335</v>
      </c>
      <c r="C67" s="9" t="s">
        <v>150</v>
      </c>
      <c r="D67" s="9" t="n">
        <v>0.290209346</v>
      </c>
      <c r="E67" s="9"/>
      <c r="F67" s="9" t="n">
        <v>0</v>
      </c>
      <c r="G67" s="9" t="s">
        <v>150</v>
      </c>
      <c r="H67" s="37" t="n">
        <f aca="false">D67:D69+F67:F69</f>
        <v>0.290209346</v>
      </c>
      <c r="I67" s="48" t="n">
        <v>15.07</v>
      </c>
      <c r="J67" s="9" t="s">
        <v>150</v>
      </c>
      <c r="K67" s="9" t="n">
        <v>0.266747782</v>
      </c>
      <c r="L67" s="9" t="n">
        <v>0</v>
      </c>
      <c r="M67" s="9" t="n">
        <v>0</v>
      </c>
      <c r="N67" s="9" t="s">
        <v>150</v>
      </c>
      <c r="O67" s="17" t="n">
        <v>0.266747782</v>
      </c>
      <c r="P67" s="0" t="n">
        <v>48.19</v>
      </c>
      <c r="Q67" s="9" t="str">
        <f aca="false">IF(AND(P67&lt;=107,P67&gt;82.6),0.0205*(P67-82.6)+0.5," ")</f>
        <v> </v>
      </c>
      <c r="R67" s="9" t="n">
        <v>0</v>
      </c>
      <c r="S67" s="9" t="n">
        <v>0.2927</v>
      </c>
      <c r="T67" s="9" t="n">
        <v>0</v>
      </c>
      <c r="U67" s="9" t="str">
        <f aca="false">IF(AND(P67&lt;=22.45,P67&gt;15.8),0.0752*(22.45-P67)+0.5," ")</f>
        <v> </v>
      </c>
      <c r="V67" s="17" t="n">
        <f aca="false">SUM(Q67,R67,S67,T67,U67)</f>
        <v>0.2927</v>
      </c>
      <c r="W67" s="0" t="n">
        <v>3.47</v>
      </c>
      <c r="X67" s="9"/>
      <c r="Y67" s="9" t="n">
        <v>0</v>
      </c>
      <c r="Z67" s="9" t="n">
        <v>0</v>
      </c>
      <c r="AA67" s="9" t="n">
        <v>0</v>
      </c>
      <c r="AB67" s="9" t="n">
        <v>0.836505</v>
      </c>
      <c r="AC67" s="17" t="n">
        <v>0.836505</v>
      </c>
      <c r="AD67" s="0" t="n">
        <v>1.14</v>
      </c>
      <c r="AE67" s="9" t="n">
        <v>0</v>
      </c>
      <c r="AF67" s="9" t="n">
        <v>0.2775185</v>
      </c>
      <c r="AG67" s="9" t="n">
        <v>0</v>
      </c>
      <c r="AH67" s="9" t="n">
        <v>0</v>
      </c>
      <c r="AI67" s="9" t="n">
        <v>0</v>
      </c>
      <c r="AJ67" s="37" t="n">
        <v>0.2775185</v>
      </c>
    </row>
    <row r="68" customFormat="false" ht="15" hidden="false" customHeight="false" outlineLevel="0" collapsed="false">
      <c r="A68" s="51" t="n">
        <v>67</v>
      </c>
      <c r="B68" s="9" t="n">
        <v>0.0307</v>
      </c>
      <c r="C68" s="9" t="s">
        <v>150</v>
      </c>
      <c r="D68" s="9" t="n">
        <v>0.27426058282</v>
      </c>
      <c r="E68" s="9"/>
      <c r="F68" s="9" t="n">
        <v>0</v>
      </c>
      <c r="G68" s="9" t="s">
        <v>150</v>
      </c>
      <c r="H68" s="37" t="n">
        <f aca="false">D68:D70+F68:F70</f>
        <v>0.27426058282</v>
      </c>
      <c r="I68" s="48" t="n">
        <v>19.92</v>
      </c>
      <c r="J68" s="9" t="s">
        <v>150</v>
      </c>
      <c r="K68" s="9" t="n">
        <v>0.16165317616</v>
      </c>
      <c r="L68" s="9" t="n">
        <v>0</v>
      </c>
      <c r="M68" s="9" t="n">
        <v>0</v>
      </c>
      <c r="N68" s="9" t="s">
        <v>150</v>
      </c>
      <c r="O68" s="17" t="n">
        <v>0.16165317616</v>
      </c>
      <c r="P68" s="0" t="n">
        <v>50.91</v>
      </c>
      <c r="Q68" s="9" t="str">
        <f aca="false">IF(AND(P68&lt;=107,P68&gt;82.6),0.0205*(P68-82.6)+0.5," ")</f>
        <v> </v>
      </c>
      <c r="R68" s="9" t="n">
        <v>0</v>
      </c>
      <c r="S68" s="9"/>
      <c r="T68" s="9" t="n">
        <v>0.401584263</v>
      </c>
      <c r="U68" s="9" t="str">
        <f aca="false">IF(AND(P68&lt;=22.45,P68&gt;15.8),0.0752*(22.45-P68)+0.5," ")</f>
        <v> </v>
      </c>
      <c r="V68" s="17" t="n">
        <f aca="false">SUM(Q68,R68,S68,T68,U68)</f>
        <v>0.401584263</v>
      </c>
      <c r="W68" s="0" t="n">
        <v>3.193</v>
      </c>
      <c r="X68" s="9"/>
      <c r="Y68" s="9" t="n">
        <v>0</v>
      </c>
      <c r="Z68" s="9" t="n">
        <v>0</v>
      </c>
      <c r="AA68" s="9" t="n">
        <v>0</v>
      </c>
      <c r="AB68" s="9" t="n">
        <v>0.5306139</v>
      </c>
      <c r="AC68" s="17" t="n">
        <v>0.5306139</v>
      </c>
      <c r="AD68" s="0" t="n">
        <v>0.606</v>
      </c>
      <c r="AE68" s="9" t="n">
        <v>0</v>
      </c>
      <c r="AF68" s="9" t="n">
        <v>0</v>
      </c>
      <c r="AG68" s="9" t="n">
        <v>0.4588</v>
      </c>
      <c r="AH68" s="9" t="n">
        <v>0</v>
      </c>
      <c r="AI68" s="9" t="n">
        <v>0</v>
      </c>
      <c r="AJ68" s="37" t="n">
        <v>0.4588</v>
      </c>
    </row>
    <row r="69" customFormat="false" ht="15" hidden="false" customHeight="false" outlineLevel="0" collapsed="false">
      <c r="A69" s="51" t="n">
        <v>68</v>
      </c>
      <c r="B69" s="9" t="n">
        <v>0.0339</v>
      </c>
      <c r="C69" s="9" t="s">
        <v>150</v>
      </c>
      <c r="D69" s="9" t="n">
        <v>0.282408826</v>
      </c>
      <c r="E69" s="9"/>
      <c r="F69" s="9" t="n">
        <v>0</v>
      </c>
      <c r="G69" s="9" t="s">
        <v>150</v>
      </c>
      <c r="H69" s="37" t="n">
        <f aca="false">D69:D71+F69:F71</f>
        <v>0.282408826</v>
      </c>
      <c r="I69" s="48" t="n">
        <v>20.9</v>
      </c>
      <c r="J69" s="9" t="s">
        <v>150</v>
      </c>
      <c r="K69" s="9" t="n">
        <v>0</v>
      </c>
      <c r="L69" s="9" t="n">
        <v>0.2882</v>
      </c>
      <c r="M69" s="9" t="n">
        <v>0</v>
      </c>
      <c r="N69" s="9" t="s">
        <v>150</v>
      </c>
      <c r="O69" s="17" t="n">
        <v>0.2882</v>
      </c>
      <c r="P69" s="0" t="n">
        <v>45.6</v>
      </c>
      <c r="Q69" s="9" t="str">
        <f aca="false">IF(AND(P69&lt;=107,P69&gt;82.6),0.0205*(P69-82.6)+0.5," ")</f>
        <v> </v>
      </c>
      <c r="R69" s="9" t="n">
        <v>0</v>
      </c>
      <c r="S69" s="9" t="n">
        <v>0.36845</v>
      </c>
      <c r="T69" s="9" t="n">
        <v>0</v>
      </c>
      <c r="U69" s="9" t="str">
        <f aca="false">IF(AND(P69&lt;=22.45,P69&gt;15.8),0.0752*(22.45-P69)+0.5," ")</f>
        <v> </v>
      </c>
      <c r="V69" s="17" t="n">
        <f aca="false">SUM(Q69,R69,S69,T69,U69)</f>
        <v>0.36845</v>
      </c>
      <c r="W69" s="0" t="n">
        <v>3.363</v>
      </c>
      <c r="X69" s="9"/>
      <c r="Y69" s="9" t="n">
        <v>0</v>
      </c>
      <c r="Z69" s="9" t="n">
        <v>0</v>
      </c>
      <c r="AA69" s="9" t="n">
        <v>0</v>
      </c>
      <c r="AB69" s="9" t="n">
        <v>0.7183449</v>
      </c>
      <c r="AC69" s="17" t="n">
        <v>0.7183449</v>
      </c>
      <c r="AD69" s="0" t="n">
        <v>0.606</v>
      </c>
      <c r="AE69" s="9" t="n">
        <v>0</v>
      </c>
      <c r="AF69" s="9" t="n">
        <v>0</v>
      </c>
      <c r="AG69" s="9" t="n">
        <v>0.4588</v>
      </c>
      <c r="AH69" s="9" t="n">
        <v>0</v>
      </c>
      <c r="AI69" s="9" t="n">
        <v>0</v>
      </c>
      <c r="AJ69" s="37" t="n">
        <v>0.4588</v>
      </c>
    </row>
    <row r="70" customFormat="false" ht="15" hidden="false" customHeight="false" outlineLevel="0" collapsed="false">
      <c r="A70" s="51" t="n">
        <v>69</v>
      </c>
      <c r="B70" s="9" t="n">
        <v>0.0425</v>
      </c>
      <c r="C70" s="9" t="s">
        <v>150</v>
      </c>
      <c r="D70" s="9" t="n">
        <v>0</v>
      </c>
      <c r="E70" s="9" t="n">
        <v>0.310458</v>
      </c>
      <c r="F70" s="9" t="n">
        <v>0</v>
      </c>
      <c r="G70" s="9" t="s">
        <v>150</v>
      </c>
      <c r="H70" s="37" t="n">
        <v>0.3105</v>
      </c>
      <c r="I70" s="48" t="n">
        <v>28.84</v>
      </c>
      <c r="J70" s="9" t="s">
        <v>150</v>
      </c>
      <c r="K70" s="9" t="n">
        <v>0</v>
      </c>
      <c r="L70" s="9" t="n">
        <v>0.3317625</v>
      </c>
      <c r="M70" s="9" t="n">
        <v>0</v>
      </c>
      <c r="N70" s="9" t="s">
        <v>150</v>
      </c>
      <c r="O70" s="17" t="n">
        <v>0.3317625</v>
      </c>
      <c r="P70" s="0" t="n">
        <v>49.66</v>
      </c>
      <c r="Q70" s="9" t="str">
        <f aca="false">IF(AND(P70&lt;=107,P70&gt;82.6),0.0205*(P70-82.6)+0.5," ")</f>
        <v> </v>
      </c>
      <c r="R70" s="9" t="n">
        <v>0</v>
      </c>
      <c r="S70" s="9"/>
      <c r="T70" s="9" t="n">
        <v>0.350414994</v>
      </c>
      <c r="U70" s="9" t="str">
        <f aca="false">IF(AND(P70&lt;=22.45,P70&gt;15.8),0.0752*(22.45-P70)+0.5," ")</f>
        <v> </v>
      </c>
      <c r="V70" s="17" t="n">
        <f aca="false">SUM(Q70,R70,S70,T70,U70)</f>
        <v>0.350414994</v>
      </c>
      <c r="W70" s="0" t="n">
        <v>3.315</v>
      </c>
      <c r="X70" s="9"/>
      <c r="Y70" s="9" t="n">
        <v>0</v>
      </c>
      <c r="Z70" s="9" t="n">
        <v>0</v>
      </c>
      <c r="AA70" s="9" t="n">
        <v>0</v>
      </c>
      <c r="AB70" s="9" t="n">
        <v>0.6653385</v>
      </c>
      <c r="AC70" s="17" t="n">
        <v>0.6653385</v>
      </c>
      <c r="AD70" s="0" t="n">
        <v>2.19</v>
      </c>
      <c r="AE70" s="9" t="n">
        <v>0.06467243211</v>
      </c>
      <c r="AF70" s="9" t="n">
        <v>0</v>
      </c>
      <c r="AG70" s="9" t="n">
        <v>0</v>
      </c>
      <c r="AH70" s="9" t="n">
        <v>0</v>
      </c>
      <c r="AI70" s="9" t="n">
        <v>0</v>
      </c>
      <c r="AJ70" s="37" t="n">
        <v>0.06467243211</v>
      </c>
    </row>
    <row r="71" customFormat="false" ht="15" hidden="false" customHeight="false" outlineLevel="0" collapsed="false">
      <c r="A71" s="51" t="n">
        <v>70</v>
      </c>
      <c r="B71" s="9" t="n">
        <v>0.0571</v>
      </c>
      <c r="C71" s="9" t="s">
        <v>150</v>
      </c>
      <c r="D71" s="9" t="n">
        <v>0</v>
      </c>
      <c r="E71" s="9"/>
      <c r="F71" s="9" t="n">
        <v>0.405224211</v>
      </c>
      <c r="G71" s="9" t="s">
        <v>150</v>
      </c>
      <c r="H71" s="37" t="n">
        <f aca="false">D71:D77+F71:F77</f>
        <v>0.405224211</v>
      </c>
      <c r="I71" s="48" t="n">
        <v>27.92</v>
      </c>
      <c r="J71" s="9" t="s">
        <v>150</v>
      </c>
      <c r="K71" s="9" t="n">
        <v>0</v>
      </c>
      <c r="L71" s="9" t="n">
        <v>0.3674125</v>
      </c>
      <c r="M71" s="9" t="n">
        <v>0</v>
      </c>
      <c r="N71" s="9" t="s">
        <v>150</v>
      </c>
      <c r="O71" s="17" t="n">
        <v>0.3674125</v>
      </c>
      <c r="P71" s="0" t="n">
        <v>40.94</v>
      </c>
      <c r="Q71" s="9" t="str">
        <f aca="false">IF(AND(P71&lt;=107,P71&gt;82.6),0.0205*(P71-82.6)+0.5," ")</f>
        <v> </v>
      </c>
      <c r="R71" s="9" t="n">
        <v>0</v>
      </c>
      <c r="S71" s="9" t="n">
        <v>0.493236</v>
      </c>
      <c r="T71" s="9" t="n">
        <v>0</v>
      </c>
      <c r="U71" s="9" t="str">
        <f aca="false">IF(AND(P71&lt;=22.45,P71&gt;15.8),0.0752*(22.45-P71)+0.5," ")</f>
        <v> </v>
      </c>
      <c r="V71" s="17" t="n">
        <f aca="false">SUM(Q71,R71,S71,T71,U71)</f>
        <v>0.493236</v>
      </c>
      <c r="W71" s="0" t="n">
        <v>3.127</v>
      </c>
      <c r="X71" s="9"/>
      <c r="Y71" s="9" t="n">
        <v>0</v>
      </c>
      <c r="Z71" s="9" t="n">
        <v>0</v>
      </c>
      <c r="AA71" s="9" t="n">
        <v>0</v>
      </c>
      <c r="AB71" s="9" t="n">
        <v>0.4577301</v>
      </c>
      <c r="AC71" s="17" t="n">
        <v>0.4577301</v>
      </c>
      <c r="AD71" s="0" t="n">
        <v>0.863</v>
      </c>
      <c r="AE71" s="9" t="n">
        <v>0</v>
      </c>
      <c r="AF71" s="9" t="n">
        <v>0</v>
      </c>
      <c r="AG71" s="9" t="n">
        <v>0.290673</v>
      </c>
      <c r="AH71" s="9" t="n">
        <v>0</v>
      </c>
      <c r="AI71" s="9" t="n">
        <v>0</v>
      </c>
      <c r="AJ71" s="37" t="n">
        <v>0.290673</v>
      </c>
    </row>
    <row r="72" customFormat="false" ht="15" hidden="false" customHeight="false" outlineLevel="0" collapsed="false">
      <c r="A72" s="51" t="n">
        <v>71</v>
      </c>
      <c r="B72" s="9" t="n">
        <v>0.0274</v>
      </c>
      <c r="C72" s="9" t="s">
        <v>150</v>
      </c>
      <c r="D72" s="9" t="n">
        <v>0.23732122036</v>
      </c>
      <c r="E72" s="9"/>
      <c r="F72" s="9" t="n">
        <v>0</v>
      </c>
      <c r="G72" s="9" t="s">
        <v>150</v>
      </c>
      <c r="H72" s="37" t="n">
        <f aca="false">D72:D78+F72:F78</f>
        <v>0.23732122036</v>
      </c>
      <c r="I72" s="48" t="n">
        <v>16.37</v>
      </c>
      <c r="J72" s="9" t="s">
        <v>150</v>
      </c>
      <c r="K72" s="9" t="n">
        <v>0.28690552576</v>
      </c>
      <c r="L72" s="9" t="n">
        <v>0</v>
      </c>
      <c r="M72" s="9" t="n">
        <v>0</v>
      </c>
      <c r="N72" s="9" t="s">
        <v>150</v>
      </c>
      <c r="O72" s="17" t="n">
        <v>0.28690552576</v>
      </c>
      <c r="P72" s="0" t="n">
        <v>48.24</v>
      </c>
      <c r="Q72" s="9" t="str">
        <f aca="false">IF(AND(P72&lt;=107,P72&gt;82.6),0.0205*(P72-82.6)+0.5," ")</f>
        <v> </v>
      </c>
      <c r="R72" s="9" t="n">
        <v>0</v>
      </c>
      <c r="S72" s="9" t="n">
        <v>0.29125</v>
      </c>
      <c r="T72" s="9" t="n">
        <v>0</v>
      </c>
      <c r="U72" s="9" t="str">
        <f aca="false">IF(AND(P72&lt;=22.45,P72&gt;15.8),0.0752*(22.45-P72)+0.5," ")</f>
        <v> </v>
      </c>
      <c r="V72" s="17" t="n">
        <f aca="false">SUM(Q72,R72,S72,T72,U72)</f>
        <v>0.29125</v>
      </c>
      <c r="W72" s="0" t="n">
        <v>2.625</v>
      </c>
      <c r="X72" s="9"/>
      <c r="Y72" s="9" t="n">
        <v>0</v>
      </c>
      <c r="Z72" s="9" t="n">
        <v>0</v>
      </c>
      <c r="AA72" s="9" t="n">
        <v>0.572311824</v>
      </c>
      <c r="AB72" s="9"/>
      <c r="AC72" s="17" t="n">
        <f aca="false">Y72:Y80+Z72:Z80+AA72:AA80</f>
        <v>0.572311824</v>
      </c>
      <c r="AD72" s="0" t="n">
        <v>0.671</v>
      </c>
      <c r="AE72" s="9" t="n">
        <v>0</v>
      </c>
      <c r="AF72" s="9" t="n">
        <v>0</v>
      </c>
      <c r="AG72" s="9" t="n">
        <v>0.466161</v>
      </c>
      <c r="AH72" s="9" t="n">
        <v>0</v>
      </c>
      <c r="AI72" s="9" t="n">
        <v>0</v>
      </c>
      <c r="AJ72" s="37" t="n">
        <v>0.466161</v>
      </c>
    </row>
    <row r="73" customFormat="false" ht="15" hidden="false" customHeight="false" outlineLevel="0" collapsed="false">
      <c r="A73" s="51" t="n">
        <v>72</v>
      </c>
      <c r="B73" s="9" t="n">
        <v>0.0215</v>
      </c>
      <c r="C73" s="9" t="s">
        <v>150</v>
      </c>
      <c r="D73" s="9" t="n">
        <v>0.17127811778</v>
      </c>
      <c r="E73" s="9"/>
      <c r="F73" s="9" t="n">
        <v>0</v>
      </c>
      <c r="G73" s="9" t="s">
        <v>150</v>
      </c>
      <c r="H73" s="37" t="n">
        <f aca="false">D73:D79+F73:F79</f>
        <v>0.17127811778</v>
      </c>
      <c r="I73" s="48" t="n">
        <v>7.12</v>
      </c>
      <c r="J73" s="9" t="n">
        <v>0.1</v>
      </c>
      <c r="K73" s="9" t="n">
        <v>0</v>
      </c>
      <c r="L73" s="9" t="n">
        <v>0</v>
      </c>
      <c r="M73" s="9" t="n">
        <v>0</v>
      </c>
      <c r="N73" s="9"/>
      <c r="O73" s="17" t="n">
        <v>0.1</v>
      </c>
      <c r="P73" s="0" t="n">
        <v>19.64</v>
      </c>
      <c r="Q73" s="9" t="n">
        <v>0.0711</v>
      </c>
      <c r="R73" s="9" t="n">
        <v>0</v>
      </c>
      <c r="S73" s="9"/>
      <c r="T73" s="9" t="n">
        <v>0</v>
      </c>
      <c r="U73" s="9"/>
      <c r="V73" s="17" t="n">
        <f aca="false">SUM(Q73,R73,S73,T73,U73)</f>
        <v>0.0711</v>
      </c>
      <c r="W73" s="0" t="n">
        <v>2.03</v>
      </c>
      <c r="X73" s="9"/>
      <c r="Y73" s="9" t="n">
        <v>0</v>
      </c>
      <c r="Z73" s="9" t="n">
        <v>0.270387</v>
      </c>
      <c r="AA73" s="9" t="n">
        <v>0</v>
      </c>
      <c r="AB73" s="9"/>
      <c r="AC73" s="17" t="n">
        <f aca="false">Y73:Y81+Z73:Z81+AA73:AA81</f>
        <v>0.270387</v>
      </c>
      <c r="AD73" s="0" t="n">
        <v>0.656</v>
      </c>
      <c r="AE73" s="9" t="n">
        <v>0</v>
      </c>
      <c r="AF73" s="9" t="n">
        <v>0</v>
      </c>
      <c r="AG73" s="9" t="n">
        <v>0.479871</v>
      </c>
      <c r="AH73" s="9" t="n">
        <v>0</v>
      </c>
      <c r="AI73" s="9" t="n">
        <v>0</v>
      </c>
      <c r="AJ73" s="37" t="n">
        <v>0.479871</v>
      </c>
    </row>
    <row r="74" customFormat="false" ht="15" hidden="false" customHeight="false" outlineLevel="0" collapsed="false">
      <c r="A74" s="51" t="n">
        <v>73</v>
      </c>
      <c r="B74" s="9" t="n">
        <v>0.0276</v>
      </c>
      <c r="C74" s="9" t="s">
        <v>150</v>
      </c>
      <c r="D74" s="9" t="n">
        <v>0.2395599696</v>
      </c>
      <c r="E74" s="9"/>
      <c r="F74" s="9" t="n">
        <v>0</v>
      </c>
      <c r="G74" s="9" t="s">
        <v>150</v>
      </c>
      <c r="H74" s="37" t="n">
        <f aca="false">D74:D80+F74:F80</f>
        <v>0.2395599696</v>
      </c>
      <c r="I74" s="48" t="n">
        <v>14.31</v>
      </c>
      <c r="J74" s="9" t="s">
        <v>150</v>
      </c>
      <c r="K74" s="9" t="n">
        <v>0.239625974</v>
      </c>
      <c r="L74" s="9" t="n">
        <v>0</v>
      </c>
      <c r="M74" s="9" t="n">
        <v>0</v>
      </c>
      <c r="N74" s="9" t="s">
        <v>150</v>
      </c>
      <c r="O74" s="17" t="n">
        <v>0.239625974</v>
      </c>
      <c r="P74" s="0" t="n">
        <v>33.66</v>
      </c>
      <c r="Q74" s="9" t="str">
        <f aca="false">IF(AND(P74&lt;=107,P74&gt;82.6),0.0205*(P74-82.6)+0.5," ")</f>
        <v> </v>
      </c>
      <c r="R74" s="9" t="n">
        <v>0.1860124</v>
      </c>
      <c r="S74" s="9"/>
      <c r="T74" s="9" t="n">
        <v>0</v>
      </c>
      <c r="U74" s="9" t="str">
        <f aca="false">IF(AND(P74&lt;=22.45,P74&gt;15.8),0.0752*(22.45-P74)+0.5," ")</f>
        <v> </v>
      </c>
      <c r="V74" s="17" t="n">
        <f aca="false">SUM(Q74,R74,S74,T74,U74)</f>
        <v>0.1860124</v>
      </c>
      <c r="W74" s="0" t="n">
        <v>1.995</v>
      </c>
      <c r="X74" s="9"/>
      <c r="Y74" s="9" t="n">
        <v>0.16031148672</v>
      </c>
      <c r="Z74" s="9" t="n">
        <v>0</v>
      </c>
      <c r="AA74" s="9" t="n">
        <v>0</v>
      </c>
      <c r="AB74" s="9"/>
      <c r="AC74" s="17" t="n">
        <f aca="false">Y74:Y82+Z74:Z82+AA74:AA82</f>
        <v>0.16031148672</v>
      </c>
      <c r="AD74" s="0" t="n">
        <v>1.281</v>
      </c>
      <c r="AE74" s="9" t="n">
        <v>0</v>
      </c>
      <c r="AF74" s="9" t="n">
        <v>0.2807827176</v>
      </c>
      <c r="AG74" s="9" t="n">
        <v>0</v>
      </c>
      <c r="AH74" s="9" t="n">
        <v>0</v>
      </c>
      <c r="AI74" s="9" t="n">
        <v>0</v>
      </c>
      <c r="AJ74" s="37" t="n">
        <v>0.2807827176</v>
      </c>
    </row>
    <row r="75" customFormat="false" ht="15" hidden="false" customHeight="false" outlineLevel="0" collapsed="false">
      <c r="A75" s="51" t="n">
        <v>74</v>
      </c>
      <c r="B75" s="9" t="n">
        <v>0.0236</v>
      </c>
      <c r="C75" s="9" t="s">
        <v>150</v>
      </c>
      <c r="D75" s="9" t="n">
        <v>0.1947849848</v>
      </c>
      <c r="E75" s="9"/>
      <c r="F75" s="9" t="n">
        <v>0</v>
      </c>
      <c r="G75" s="9" t="s">
        <v>150</v>
      </c>
      <c r="H75" s="37" t="n">
        <f aca="false">D75:D81+F75:F81</f>
        <v>0.1947849848</v>
      </c>
      <c r="I75" s="48" t="n">
        <v>14.23</v>
      </c>
      <c r="J75" s="9" t="s">
        <v>150</v>
      </c>
      <c r="K75" s="9" t="n">
        <v>0.236775784</v>
      </c>
      <c r="L75" s="9" t="n">
        <v>0</v>
      </c>
      <c r="M75" s="9" t="n">
        <v>0</v>
      </c>
      <c r="N75" s="9" t="s">
        <v>150</v>
      </c>
      <c r="O75" s="17" t="n">
        <v>0.236775784</v>
      </c>
      <c r="P75" s="0" t="n">
        <v>40.71</v>
      </c>
      <c r="Q75" s="9" t="str">
        <f aca="false">IF(AND(P75&lt;=107,P75&gt;82.6),0.0205*(P75-82.6)+0.5," ")</f>
        <v> </v>
      </c>
      <c r="R75" s="9" t="n">
        <v>0</v>
      </c>
      <c r="S75" s="9" t="n">
        <v>0.4836565</v>
      </c>
      <c r="T75" s="9" t="n">
        <v>0</v>
      </c>
      <c r="U75" s="9" t="str">
        <f aca="false">IF(AND(P75&lt;=22.45,P75&gt;15.8),0.0752*(22.45-P75)+0.5," ")</f>
        <v> </v>
      </c>
      <c r="V75" s="17" t="n">
        <f aca="false">SUM(Q75,R75,S75,T75,U75)</f>
        <v>0.4836565</v>
      </c>
      <c r="W75" s="0" t="n">
        <v>2.353</v>
      </c>
      <c r="X75" s="9"/>
      <c r="Y75" s="9" t="n">
        <v>0</v>
      </c>
      <c r="Z75" s="9" t="n">
        <v>0.38305</v>
      </c>
      <c r="AA75" s="9" t="n">
        <v>0</v>
      </c>
      <c r="AB75" s="9"/>
      <c r="AC75" s="17" t="n">
        <f aca="false">Y75:Y83+Z75:Z83+AA75:AA83</f>
        <v>0.38305</v>
      </c>
      <c r="AD75" s="0" t="n">
        <v>2.136</v>
      </c>
      <c r="AE75" s="9" t="n">
        <v>0.06121137825</v>
      </c>
      <c r="AF75" s="9" t="n">
        <v>0</v>
      </c>
      <c r="AG75" s="9" t="n">
        <v>0</v>
      </c>
      <c r="AH75" s="9" t="n">
        <v>0</v>
      </c>
      <c r="AI75" s="9" t="n">
        <v>0</v>
      </c>
      <c r="AJ75" s="37" t="n">
        <v>0.06121137825</v>
      </c>
    </row>
    <row r="76" customFormat="false" ht="15" hidden="false" customHeight="false" outlineLevel="0" collapsed="false">
      <c r="A76" s="51" t="n">
        <v>75</v>
      </c>
      <c r="B76" s="9" t="n">
        <v>0.0581</v>
      </c>
      <c r="C76" s="9" t="s">
        <v>150</v>
      </c>
      <c r="D76" s="9" t="n">
        <v>0</v>
      </c>
      <c r="E76" s="9"/>
      <c r="F76" s="9" t="n">
        <v>0.451283553</v>
      </c>
      <c r="G76" s="9" t="s">
        <v>150</v>
      </c>
      <c r="H76" s="37" t="n">
        <f aca="false">D76:D82+F76:F82</f>
        <v>0.451283553</v>
      </c>
      <c r="I76" s="48" t="n">
        <v>31.19</v>
      </c>
      <c r="J76" s="9" t="s">
        <v>150</v>
      </c>
      <c r="K76" s="9" t="n">
        <v>0</v>
      </c>
      <c r="L76" s="9" t="n">
        <v>0</v>
      </c>
      <c r="M76" s="9" t="n">
        <v>0.363014814</v>
      </c>
      <c r="N76" s="9" t="s">
        <v>150</v>
      </c>
      <c r="O76" s="17" t="n">
        <v>0.363014814</v>
      </c>
      <c r="P76" s="0" t="n">
        <v>90.86</v>
      </c>
      <c r="Q76" s="9"/>
      <c r="R76" s="9" t="n">
        <v>0</v>
      </c>
      <c r="S76" s="9"/>
      <c r="T76" s="9" t="n">
        <v>0</v>
      </c>
      <c r="U76" s="9" t="n">
        <v>0.6024</v>
      </c>
      <c r="V76" s="17" t="n">
        <f aca="false">SUM(Q76,R76,S76,T76,U76)</f>
        <v>0.6024</v>
      </c>
      <c r="W76" s="0" t="n">
        <v>3.065</v>
      </c>
      <c r="X76" s="9"/>
      <c r="Y76" s="9" t="n">
        <v>0</v>
      </c>
      <c r="Z76" s="9" t="n">
        <v>0</v>
      </c>
      <c r="AA76" s="9" t="n">
        <v>0.39723382515</v>
      </c>
      <c r="AB76" s="9"/>
      <c r="AC76" s="17" t="n">
        <f aca="false">Y76:Y84+Z76:Z84+AA76:AA84</f>
        <v>0.39723382515</v>
      </c>
      <c r="AD76" s="0" t="n">
        <v>0.733</v>
      </c>
      <c r="AE76" s="9" t="n">
        <v>0</v>
      </c>
      <c r="AF76" s="9" t="n">
        <v>0</v>
      </c>
      <c r="AG76" s="9" t="n">
        <v>0.409493</v>
      </c>
      <c r="AH76" s="9" t="n">
        <v>0</v>
      </c>
      <c r="AI76" s="9" t="n">
        <v>0</v>
      </c>
      <c r="AJ76" s="37" t="n">
        <v>0.409493</v>
      </c>
    </row>
    <row r="77" customFormat="false" ht="15" hidden="false" customHeight="false" outlineLevel="0" collapsed="false">
      <c r="A77" s="51" t="n">
        <v>76</v>
      </c>
      <c r="B77" s="9" t="n">
        <v>0.0233</v>
      </c>
      <c r="C77" s="9" t="s">
        <v>150</v>
      </c>
      <c r="D77" s="9" t="n">
        <v>0.19142686094</v>
      </c>
      <c r="E77" s="9"/>
      <c r="F77" s="9" t="n">
        <v>0</v>
      </c>
      <c r="G77" s="9" t="s">
        <v>150</v>
      </c>
      <c r="H77" s="37" t="n">
        <f aca="false">D77:D83+F77:F83</f>
        <v>0.19142686094</v>
      </c>
      <c r="I77" s="48" t="n">
        <v>10.44</v>
      </c>
      <c r="J77" s="9" t="n">
        <v>0.0596</v>
      </c>
      <c r="K77" s="9" t="n">
        <v>0</v>
      </c>
      <c r="L77" s="9" t="n">
        <v>0</v>
      </c>
      <c r="M77" s="9" t="n">
        <v>0</v>
      </c>
      <c r="N77" s="9"/>
      <c r="O77" s="17" t="n">
        <v>0.0596</v>
      </c>
      <c r="P77" s="0" t="n">
        <v>26.27</v>
      </c>
      <c r="Q77" s="9" t="str">
        <f aca="false">IF(AND(P77&lt;=107,P77&gt;82.6),0.0205*(P77-82.6)+0.5," ")</f>
        <v> </v>
      </c>
      <c r="R77" s="9" t="n">
        <v>0.23619494528</v>
      </c>
      <c r="S77" s="9"/>
      <c r="T77" s="9" t="n">
        <v>0</v>
      </c>
      <c r="U77" s="9" t="str">
        <f aca="false">IF(AND(P77&lt;=22.45,P77&gt;15.8),0.0752*(22.45-P77)+0.5," ")</f>
        <v> </v>
      </c>
      <c r="V77" s="17" t="n">
        <f aca="false">SUM(Q77,R77,S77,T77,U77)</f>
        <v>0.23619494528</v>
      </c>
      <c r="W77" s="0" t="n">
        <v>2.386</v>
      </c>
      <c r="X77" s="9"/>
      <c r="Y77" s="9" t="n">
        <v>0</v>
      </c>
      <c r="Z77" s="9" t="n">
        <v>0.34765</v>
      </c>
      <c r="AA77" s="9" t="n">
        <v>0</v>
      </c>
      <c r="AB77" s="9"/>
      <c r="AC77" s="17" t="n">
        <f aca="false">Y77:Y85+Z77:Z85+AA77:AA85</f>
        <v>0.34765</v>
      </c>
      <c r="AE77" s="9" t="n">
        <v>0</v>
      </c>
      <c r="AF77" s="9" t="n">
        <v>0</v>
      </c>
      <c r="AG77" s="9" t="n">
        <v>0</v>
      </c>
      <c r="AH77" s="9" t="n">
        <v>0</v>
      </c>
      <c r="AI77" s="9" t="n">
        <v>0</v>
      </c>
      <c r="AJ77" s="37" t="n">
        <v>0</v>
      </c>
    </row>
    <row r="78" customFormat="false" ht="15" hidden="false" customHeight="false" outlineLevel="0" collapsed="false">
      <c r="A78" s="51" t="n">
        <v>77</v>
      </c>
      <c r="B78" s="9" t="n">
        <v>0.0149</v>
      </c>
      <c r="C78" s="9" t="n">
        <v>0.0608</v>
      </c>
      <c r="D78" s="9" t="n">
        <v>0</v>
      </c>
      <c r="E78" s="9"/>
      <c r="F78" s="9" t="n">
        <v>0</v>
      </c>
      <c r="G78" s="9"/>
      <c r="H78" s="37" t="n">
        <v>0.0608</v>
      </c>
      <c r="I78" s="48" t="n">
        <v>7.13</v>
      </c>
      <c r="J78" s="9" t="n">
        <v>0.1</v>
      </c>
      <c r="K78" s="9" t="n">
        <v>0</v>
      </c>
      <c r="L78" s="9" t="n">
        <v>0</v>
      </c>
      <c r="M78" s="9" t="n">
        <v>0</v>
      </c>
      <c r="N78" s="9"/>
      <c r="O78" s="17" t="n">
        <v>0.1</v>
      </c>
      <c r="P78" s="0" t="n">
        <v>15.67</v>
      </c>
      <c r="Q78" s="9" t="n">
        <v>0.1</v>
      </c>
      <c r="R78" s="9" t="n">
        <v>0</v>
      </c>
      <c r="S78" s="9"/>
      <c r="T78" s="9" t="n">
        <v>0</v>
      </c>
      <c r="U78" s="9"/>
      <c r="V78" s="17" t="n">
        <f aca="false">SUM(Q78,R78,S78,T78,U78)</f>
        <v>0.1</v>
      </c>
      <c r="W78" s="0" t="n">
        <v>2.583</v>
      </c>
      <c r="X78" s="9"/>
      <c r="Y78" s="9" t="n">
        <v>0</v>
      </c>
      <c r="Z78" s="9" t="n">
        <v>0</v>
      </c>
      <c r="AA78" s="9" t="n">
        <v>0.509242725</v>
      </c>
      <c r="AB78" s="9"/>
      <c r="AC78" s="17" t="n">
        <f aca="false">Y78:Y86+Z78:Z86+AA78:AA86</f>
        <v>0.509242725</v>
      </c>
      <c r="AE78" s="9" t="n">
        <v>0</v>
      </c>
      <c r="AF78" s="9" t="n">
        <v>0</v>
      </c>
      <c r="AG78" s="9" t="n">
        <v>0</v>
      </c>
      <c r="AH78" s="9" t="n">
        <v>0</v>
      </c>
      <c r="AI78" s="9" t="n">
        <v>0</v>
      </c>
      <c r="AJ78" s="37" t="n">
        <v>0</v>
      </c>
    </row>
    <row r="79" customFormat="false" ht="15" hidden="false" customHeight="false" outlineLevel="0" collapsed="false">
      <c r="A79" s="51" t="n">
        <v>78</v>
      </c>
      <c r="B79" s="9" t="n">
        <v>0.0242</v>
      </c>
      <c r="C79" s="9" t="s">
        <v>150</v>
      </c>
      <c r="D79" s="9" t="n">
        <v>0.20150123252</v>
      </c>
      <c r="E79" s="9"/>
      <c r="F79" s="9" t="n">
        <v>0</v>
      </c>
      <c r="G79" s="9" t="s">
        <v>150</v>
      </c>
      <c r="H79" s="37" t="n">
        <f aca="false">D79:D80+F79:F80</f>
        <v>0.20150123252</v>
      </c>
      <c r="I79" s="48" t="n">
        <v>2.8</v>
      </c>
      <c r="J79" s="9" t="n">
        <v>0.1</v>
      </c>
      <c r="K79" s="9" t="n">
        <v>0</v>
      </c>
      <c r="L79" s="9" t="n">
        <v>0</v>
      </c>
      <c r="M79" s="9" t="n">
        <v>0</v>
      </c>
      <c r="N79" s="9"/>
      <c r="O79" s="17" t="n">
        <v>0.1</v>
      </c>
      <c r="P79" s="0" t="n">
        <v>23.32</v>
      </c>
      <c r="Q79" s="9" t="str">
        <f aca="false">IF(AND(P79&lt;=107,P79&gt;82.6),0.0205*(P79-82.6)+0.5," ")</f>
        <v> </v>
      </c>
      <c r="R79" s="9" t="n">
        <v>0.16963850848</v>
      </c>
      <c r="S79" s="9"/>
      <c r="T79" s="9" t="n">
        <v>0</v>
      </c>
      <c r="U79" s="9" t="str">
        <f aca="false">IF(AND(P79&lt;=22.45,P79&gt;15.8),0.0752*(22.45-P79)+0.5," ")</f>
        <v> </v>
      </c>
      <c r="V79" s="17" t="n">
        <f aca="false">SUM(Q79,R79,S79,T79,U79)</f>
        <v>0.16963850848</v>
      </c>
      <c r="W79" s="0" t="n">
        <v>2.869</v>
      </c>
      <c r="X79" s="9"/>
      <c r="Y79" s="9" t="n">
        <v>0</v>
      </c>
      <c r="Z79" s="9" t="n">
        <v>0</v>
      </c>
      <c r="AA79" s="9" t="n">
        <v>0.56557582023</v>
      </c>
      <c r="AB79" s="9"/>
      <c r="AC79" s="17" t="n">
        <f aca="false">Y79:Y87+Z79:Z87+AA79:AA87</f>
        <v>0.56557582023</v>
      </c>
      <c r="AD79" s="0" t="n">
        <v>1.356</v>
      </c>
      <c r="AE79" s="9" t="n">
        <v>0</v>
      </c>
      <c r="AF79" s="9" t="n">
        <v>0.2663592561</v>
      </c>
      <c r="AG79" s="9" t="n">
        <v>0</v>
      </c>
      <c r="AH79" s="9" t="n">
        <v>0</v>
      </c>
      <c r="AI79" s="9" t="n">
        <v>0</v>
      </c>
      <c r="AJ79" s="37" t="n">
        <v>0.2663592561</v>
      </c>
    </row>
    <row r="80" customFormat="false" ht="15" hidden="false" customHeight="false" outlineLevel="0" collapsed="false">
      <c r="A80" s="51" t="n">
        <v>79</v>
      </c>
      <c r="B80" s="9" t="n">
        <v>0.0637</v>
      </c>
      <c r="C80" s="9" t="s">
        <v>150</v>
      </c>
      <c r="D80" s="9" t="n">
        <v>0</v>
      </c>
      <c r="E80" s="9"/>
      <c r="F80" s="9" t="n">
        <v>0.69474497493</v>
      </c>
      <c r="G80" s="9" t="s">
        <v>150</v>
      </c>
      <c r="H80" s="37" t="n">
        <f aca="false">D80:D81+F80:F81</f>
        <v>0.69474497493</v>
      </c>
      <c r="I80" s="48" t="n">
        <v>21.65</v>
      </c>
      <c r="J80" s="9" t="s">
        <v>150</v>
      </c>
      <c r="K80" s="9" t="n">
        <v>0</v>
      </c>
      <c r="L80" s="9" t="n">
        <v>0.33205</v>
      </c>
      <c r="M80" s="9" t="n">
        <v>0</v>
      </c>
      <c r="N80" s="9" t="s">
        <v>150</v>
      </c>
      <c r="O80" s="17" t="n">
        <v>0.33205</v>
      </c>
      <c r="P80" s="0" t="n">
        <v>35.4</v>
      </c>
      <c r="Q80" s="9" t="str">
        <f aca="false">IF(AND(P80&lt;=107,P80&gt;82.6),0.0205*(P80-82.6)+0.5," ")</f>
        <v> </v>
      </c>
      <c r="R80" s="9" t="n">
        <v>0</v>
      </c>
      <c r="S80" s="9" t="n">
        <v>0.262495</v>
      </c>
      <c r="T80" s="9" t="n">
        <v>0</v>
      </c>
      <c r="U80" s="9" t="str">
        <f aca="false">IF(AND(P80&lt;=22.45,P80&gt;15.8),0.0752*(22.45-P80)+0.5," ")</f>
        <v> </v>
      </c>
      <c r="V80" s="17" t="n">
        <f aca="false">SUM(Q80,R80,S80,T80,U80)</f>
        <v>0.262495</v>
      </c>
      <c r="W80" s="0" t="n">
        <v>2.22</v>
      </c>
      <c r="X80" s="9"/>
      <c r="Y80" s="9" t="n">
        <v>0</v>
      </c>
      <c r="Z80" s="9" t="n">
        <v>0.474257</v>
      </c>
      <c r="AA80" s="9" t="n">
        <v>0</v>
      </c>
      <c r="AB80" s="9"/>
      <c r="AC80" s="17" t="n">
        <f aca="false">Y80:Y88+Z80:Z88+AA80:AA88</f>
        <v>0.474257</v>
      </c>
      <c r="AE80" s="9" t="n">
        <v>0</v>
      </c>
      <c r="AF80" s="9" t="n">
        <v>0</v>
      </c>
      <c r="AG80" s="9" t="n">
        <v>0</v>
      </c>
      <c r="AH80" s="9" t="n">
        <v>0</v>
      </c>
      <c r="AI80" s="9" t="n">
        <v>0</v>
      </c>
      <c r="AJ80" s="37" t="n">
        <v>0</v>
      </c>
    </row>
    <row r="81" customFormat="false" ht="15" hidden="false" customHeight="false" outlineLevel="0" collapsed="false">
      <c r="A81" s="51" t="n">
        <v>80</v>
      </c>
      <c r="B81" s="9" t="n">
        <v>0.0058</v>
      </c>
      <c r="C81" s="9" t="n">
        <v>0.1</v>
      </c>
      <c r="D81" s="9" t="n">
        <v>0</v>
      </c>
      <c r="E81" s="9"/>
      <c r="F81" s="9" t="n">
        <v>0</v>
      </c>
      <c r="G81" s="9"/>
      <c r="H81" s="37" t="n">
        <v>0.1</v>
      </c>
      <c r="I81" s="48" t="n">
        <v>1.19</v>
      </c>
      <c r="J81" s="9" t="n">
        <v>0.1</v>
      </c>
      <c r="K81" s="9" t="n">
        <v>0</v>
      </c>
      <c r="L81" s="9" t="n">
        <v>0</v>
      </c>
      <c r="M81" s="9" t="n">
        <v>0</v>
      </c>
      <c r="N81" s="9"/>
      <c r="O81" s="17" t="n">
        <v>0.1</v>
      </c>
      <c r="P81" s="0" t="n">
        <v>3.23</v>
      </c>
      <c r="Q81" s="9" t="n">
        <v>0.1</v>
      </c>
      <c r="R81" s="9" t="n">
        <v>0</v>
      </c>
      <c r="S81" s="9"/>
      <c r="T81" s="9" t="n">
        <v>0</v>
      </c>
      <c r="U81" s="9"/>
      <c r="V81" s="17" t="n">
        <f aca="false">SUM(Q81,R81,S81,T81,U81)</f>
        <v>0.1</v>
      </c>
      <c r="W81" s="0" t="n">
        <v>0.533</v>
      </c>
      <c r="X81" s="9" t="n">
        <v>0.1</v>
      </c>
      <c r="Y81" s="9" t="n">
        <v>0</v>
      </c>
      <c r="Z81" s="9" t="n">
        <v>0</v>
      </c>
      <c r="AA81" s="9" t="n">
        <v>0</v>
      </c>
      <c r="AB81" s="9"/>
      <c r="AC81" s="17" t="n">
        <v>0.1</v>
      </c>
      <c r="AE81" s="9" t="n">
        <v>0</v>
      </c>
      <c r="AF81" s="9" t="n">
        <v>0</v>
      </c>
      <c r="AG81" s="9" t="n">
        <v>0</v>
      </c>
      <c r="AH81" s="9" t="n">
        <v>0</v>
      </c>
      <c r="AI81" s="9" t="n">
        <v>0</v>
      </c>
      <c r="AJ81" s="37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true"/>
  </sheetPr>
  <dimension ref="A1:Z84"/>
  <sheetViews>
    <sheetView windowProtection="false" showFormulas="false" showGridLines="true" showRowColHeaders="true" showZeros="true" rightToLeft="false" tabSelected="false" showOutlineSymbols="true" defaultGridColor="true" view="normal" topLeftCell="R1" colorId="64" zoomScale="90" zoomScaleNormal="90" zoomScalePageLayoutView="100" workbookViewId="0">
      <selection pane="topLeft" activeCell="B4" activeCellId="0" sqref="B4"/>
    </sheetView>
  </sheetViews>
  <sheetFormatPr defaultRowHeight="15"/>
  <cols>
    <col collapsed="false" hidden="false" max="6" min="1" style="0" width="8.5748987854251"/>
    <col collapsed="false" hidden="false" max="7" min="7" style="0" width="3.57085020242915"/>
    <col collapsed="false" hidden="false" max="1025" min="8" style="0" width="8.5748987854251"/>
  </cols>
  <sheetData>
    <row r="1" customFormat="false" ht="15" hidden="false" customHeight="false" outlineLevel="0" collapsed="false">
      <c r="A1" s="0" t="s">
        <v>151</v>
      </c>
      <c r="B1" s="9" t="n">
        <f aca="false">SUM(B6:B84)/80</f>
        <v>0.38668346816875</v>
      </c>
      <c r="C1" s="9" t="n">
        <f aca="false">SUM(C6:C84)/78</f>
        <v>0.372071781194872</v>
      </c>
      <c r="D1" s="9" t="n">
        <f aca="false">SUM(D6:D84)/79</f>
        <v>0.378491220379747</v>
      </c>
      <c r="E1" s="9" t="n">
        <f aca="false">SUM(E6:E84)/78</f>
        <v>0.343888060362179</v>
      </c>
      <c r="F1" s="9" t="n">
        <f aca="false">SUM(F6:F84)/78</f>
        <v>0.399685805128205</v>
      </c>
      <c r="G1" s="9"/>
      <c r="H1" s="9" t="n">
        <f aca="false">SUM(H6:H84)/80</f>
        <v>0.380970186607625</v>
      </c>
      <c r="I1" s="9" t="n">
        <f aca="false">SUM(I6:I84)/80</f>
        <v>0.385481604499875</v>
      </c>
      <c r="J1" s="9" t="n">
        <f aca="false">SUM(J6:J84)/79</f>
        <v>0.380052682585949</v>
      </c>
      <c r="K1" s="9" t="n">
        <f aca="false">SUM(K6:K84)/80</f>
        <v>0.36869145626175</v>
      </c>
      <c r="L1" s="9" t="n">
        <f aca="false">SUM(L6:L84)/80</f>
        <v>0.32758731059675</v>
      </c>
    </row>
    <row r="2" customFormat="false" ht="15" hidden="false" customHeight="false" outlineLevel="0" collapsed="false">
      <c r="A2" s="0" t="s">
        <v>152</v>
      </c>
      <c r="B2" s="9" t="n">
        <f aca="false">STDEVPA(B6:B84)</f>
        <v>0.228223460175461</v>
      </c>
      <c r="C2" s="9" t="n">
        <f aca="false">STDEVPA(C6:C84)</f>
        <v>0.219954607028232</v>
      </c>
      <c r="D2" s="9" t="n">
        <f aca="false">STDEVPA(D6:D84)</f>
        <v>0.225880063567055</v>
      </c>
      <c r="E2" s="9" t="n">
        <f aca="false">STDEVPA(E6:E84)</f>
        <v>0.223778557000302</v>
      </c>
      <c r="F2" s="9" t="n">
        <f aca="false">STDEVPA(F6:F84)</f>
        <v>0.205908801317226</v>
      </c>
      <c r="G2" s="9"/>
      <c r="H2" s="9" t="n">
        <f aca="false">STDEVPA(H6:H84)</f>
        <v>0.224417057147974</v>
      </c>
      <c r="I2" s="9" t="n">
        <f aca="false">STDEVPA(I6:I84)</f>
        <v>0.191111566860131</v>
      </c>
      <c r="J2" s="9" t="n">
        <f aca="false">STDEVPA(J6:J84)</f>
        <v>0.211243545724933</v>
      </c>
      <c r="K2" s="9" t="n">
        <f aca="false">STDEVPA(K6:K84)</f>
        <v>0.206337881796685</v>
      </c>
      <c r="L2" s="9" t="n">
        <f aca="false">STDEVPA(L6:L84)</f>
        <v>0.247760985151923</v>
      </c>
    </row>
    <row r="3" customFormat="false" ht="15" hidden="false" customHeight="false" outlineLevel="0" collapsed="false">
      <c r="B3" s="52" t="s">
        <v>0</v>
      </c>
      <c r="C3" s="52"/>
      <c r="D3" s="52"/>
      <c r="E3" s="52"/>
      <c r="F3" s="52"/>
      <c r="G3" s="52"/>
      <c r="H3" s="52" t="s">
        <v>1</v>
      </c>
      <c r="I3" s="52"/>
      <c r="J3" s="52"/>
      <c r="K3" s="52"/>
      <c r="L3" s="52"/>
    </row>
    <row r="4" customFormat="false" ht="15" hidden="false" customHeight="false" outlineLevel="0" collapsed="false">
      <c r="B4" s="3" t="s">
        <v>12</v>
      </c>
      <c r="C4" s="3" t="s">
        <v>13</v>
      </c>
      <c r="D4" s="3" t="s">
        <v>12</v>
      </c>
      <c r="E4" s="3" t="s">
        <v>14</v>
      </c>
      <c r="F4" s="3" t="s">
        <v>12</v>
      </c>
      <c r="H4" s="3" t="s">
        <v>12</v>
      </c>
      <c r="I4" s="3" t="s">
        <v>13</v>
      </c>
      <c r="J4" s="3" t="s">
        <v>13</v>
      </c>
      <c r="K4" s="3" t="s">
        <v>12</v>
      </c>
      <c r="L4" s="3" t="s">
        <v>14</v>
      </c>
    </row>
    <row r="5" s="3" customFormat="true" ht="15" hidden="false" customHeight="false" outlineLevel="0" collapsed="false">
      <c r="A5" s="3" t="s">
        <v>33</v>
      </c>
      <c r="B5" s="4" t="s">
        <v>2</v>
      </c>
      <c r="C5" s="4" t="s">
        <v>3</v>
      </c>
      <c r="D5" s="4" t="s">
        <v>4</v>
      </c>
      <c r="E5" s="4" t="s">
        <v>5</v>
      </c>
      <c r="F5" s="4" t="s">
        <v>153</v>
      </c>
      <c r="G5" s="4"/>
      <c r="H5" s="4" t="s">
        <v>154</v>
      </c>
      <c r="I5" s="4" t="s">
        <v>155</v>
      </c>
      <c r="J5" s="4" t="s">
        <v>156</v>
      </c>
      <c r="K5" s="4" t="s">
        <v>157</v>
      </c>
      <c r="L5" s="4" t="s">
        <v>158</v>
      </c>
      <c r="N5" s="3" t="s">
        <v>159</v>
      </c>
      <c r="O5" s="43" t="s">
        <v>160</v>
      </c>
      <c r="P5" s="43" t="s">
        <v>161</v>
      </c>
      <c r="Q5" s="3" t="s">
        <v>162</v>
      </c>
      <c r="R5" s="3" t="s">
        <v>163</v>
      </c>
      <c r="S5" s="4" t="s">
        <v>0</v>
      </c>
      <c r="U5" s="3" t="s">
        <v>164</v>
      </c>
      <c r="V5" s="3" t="s">
        <v>165</v>
      </c>
      <c r="W5" s="3" t="s">
        <v>166</v>
      </c>
      <c r="X5" s="3" t="s">
        <v>167</v>
      </c>
      <c r="Y5" s="3" t="s">
        <v>168</v>
      </c>
      <c r="Z5" s="4" t="s">
        <v>169</v>
      </c>
    </row>
    <row r="6" customFormat="false" ht="15" hidden="false" customHeight="false" outlineLevel="0" collapsed="false">
      <c r="A6" s="0" t="n">
        <v>1</v>
      </c>
      <c r="B6" s="9" t="n">
        <v>0.2417997582</v>
      </c>
      <c r="C6" s="9" t="n">
        <v>0.2882997117</v>
      </c>
      <c r="D6" s="9" t="n">
        <v>0.26737326</v>
      </c>
      <c r="E6" s="9" t="n">
        <v>0.23015228247</v>
      </c>
      <c r="F6" s="9" t="n">
        <v>0.061112</v>
      </c>
      <c r="H6" s="9" t="n">
        <v>0.2843349544</v>
      </c>
      <c r="I6" s="9" t="n">
        <v>0.1888205872</v>
      </c>
      <c r="J6" s="9" t="n">
        <v>0.222974864</v>
      </c>
      <c r="K6" s="9" t="n">
        <v>0.279948662</v>
      </c>
      <c r="L6" s="9" t="n">
        <v>0.58674211785</v>
      </c>
      <c r="N6" s="9" t="n">
        <v>0.0805193194806</v>
      </c>
      <c r="O6" s="46" t="n">
        <v>0.05765994234</v>
      </c>
      <c r="P6" s="46" t="n">
        <v>0.07138866042</v>
      </c>
      <c r="Q6" s="9" t="n">
        <v>0.01542020292549</v>
      </c>
      <c r="R6" s="9" t="n">
        <v>0.008127896</v>
      </c>
      <c r="S6" s="9" t="n">
        <f aca="false">(N:N+O:O+P:P+Q:Q+R:R)</f>
        <v>0.23311602116609</v>
      </c>
      <c r="U6" s="9" t="n">
        <f aca="false">0.333*H:H</f>
        <v>0.0946835398152</v>
      </c>
      <c r="V6" s="9" t="n">
        <f aca="false">0.267*I:I</f>
        <v>0.0504150967824</v>
      </c>
      <c r="W6" s="9" t="n">
        <f aca="false">0.2*J:J</f>
        <v>0.0445949728</v>
      </c>
      <c r="X6" s="9" t="n">
        <v>0.037233172046</v>
      </c>
      <c r="Y6" s="9" t="n">
        <v>0.03931172189595</v>
      </c>
      <c r="Z6" s="9" t="n">
        <v>0.26623850333955</v>
      </c>
    </row>
    <row r="7" customFormat="false" ht="15" hidden="false" customHeight="false" outlineLevel="0" collapsed="false">
      <c r="A7" s="0" t="n">
        <v>2</v>
      </c>
      <c r="B7" s="9" t="n">
        <v>0.1534998465</v>
      </c>
      <c r="C7" s="9" t="n">
        <v>0.2631997368</v>
      </c>
      <c r="D7" s="9" t="n">
        <v>0.28317168</v>
      </c>
      <c r="E7" s="9" t="n">
        <v>0.493571</v>
      </c>
      <c r="F7" s="9" t="n">
        <v>0.3533656</v>
      </c>
      <c r="H7" s="9" t="n">
        <v>0.186282418</v>
      </c>
      <c r="I7" s="9" t="n">
        <v>0.4811</v>
      </c>
      <c r="J7" s="9" t="n">
        <v>0.208753916</v>
      </c>
      <c r="K7" s="9" t="n">
        <v>0.186822454</v>
      </c>
      <c r="L7" s="9" t="n">
        <v>0</v>
      </c>
      <c r="N7" s="9" t="n">
        <v>0.0511154488845</v>
      </c>
      <c r="O7" s="46" t="n">
        <v>0.05263994736</v>
      </c>
      <c r="P7" s="46" t="n">
        <v>0.07560683856</v>
      </c>
      <c r="Q7" s="9" t="n">
        <v>0.033069257</v>
      </c>
      <c r="R7" s="9" t="n">
        <v>0.0469976248</v>
      </c>
      <c r="S7" s="9" t="n">
        <f aca="false">(N:N+O:O+P:P+Q:Q+R:R)</f>
        <v>0.2594291166045</v>
      </c>
      <c r="U7" s="9" t="n">
        <f aca="false">0.333*H:H</f>
        <v>0.062032045194</v>
      </c>
      <c r="V7" s="9" t="n">
        <f aca="false">0.267*I:I</f>
        <v>0.1284537</v>
      </c>
      <c r="W7" s="9" t="n">
        <f aca="false">0.2*J:J</f>
        <v>0.0417507832</v>
      </c>
      <c r="X7" s="9" t="n">
        <v>0.024847386382</v>
      </c>
      <c r="Y7" s="9" t="n">
        <v>0</v>
      </c>
      <c r="Z7" s="9" t="n">
        <v>0.257083914776</v>
      </c>
    </row>
    <row r="8" customFormat="false" ht="15" hidden="false" customHeight="false" outlineLevel="0" collapsed="false">
      <c r="A8" s="0" t="n">
        <v>3</v>
      </c>
      <c r="B8" s="9" t="n">
        <v>0.3854</v>
      </c>
      <c r="C8" s="9" t="n">
        <v>0.2840997159</v>
      </c>
      <c r="D8" s="9" t="n">
        <v>0.19148085</v>
      </c>
      <c r="E8" s="9" t="n">
        <v>0.15515708274</v>
      </c>
      <c r="F8" s="9"/>
      <c r="H8" s="9" t="n">
        <v>0.16276085</v>
      </c>
      <c r="I8" s="9" t="n">
        <v>0.48285</v>
      </c>
      <c r="J8" s="9" t="n">
        <v>0.24454270176</v>
      </c>
      <c r="K8" s="9" t="n">
        <v>0.20988739156</v>
      </c>
      <c r="L8" s="9" t="n">
        <v>0.4627512</v>
      </c>
      <c r="N8" s="9" t="n">
        <v>0.1283382</v>
      </c>
      <c r="O8" s="46" t="n">
        <v>0.05681994318</v>
      </c>
      <c r="P8" s="46" t="n">
        <v>0.05112538695</v>
      </c>
      <c r="Q8" s="9" t="n">
        <v>0.01039552454358</v>
      </c>
      <c r="R8" s="9" t="n">
        <v>0</v>
      </c>
      <c r="S8" s="9" t="n">
        <f aca="false">(N:N+O:O+P:P+Q:Q+R:R)</f>
        <v>0.24667905467358</v>
      </c>
      <c r="U8" s="9" t="n">
        <f aca="false">0.333*H:H</f>
        <v>0.05419936305</v>
      </c>
      <c r="V8" s="9" t="n">
        <f aca="false">0.267*I:I</f>
        <v>0.12892095</v>
      </c>
      <c r="W8" s="9" t="n">
        <f aca="false">0.2*J:J</f>
        <v>0.048908540352</v>
      </c>
      <c r="X8" s="9" t="n">
        <v>0.02791502307748</v>
      </c>
      <c r="Y8" s="9" t="n">
        <v>0.0310043304</v>
      </c>
      <c r="Z8" s="9" t="n">
        <v>0.29094820687948</v>
      </c>
    </row>
    <row r="9" customFormat="false" ht="15" hidden="false" customHeight="false" outlineLevel="0" collapsed="false">
      <c r="A9" s="0" t="n">
        <v>4</v>
      </c>
      <c r="B9" s="9" t="n">
        <v>0.2573</v>
      </c>
      <c r="C9" s="9" t="n">
        <v>0.1843998156</v>
      </c>
      <c r="D9" s="9" t="n">
        <v>0.27687231</v>
      </c>
      <c r="E9" s="9" t="n">
        <v>0.4896</v>
      </c>
      <c r="F9" s="9" t="n">
        <v>0.2596</v>
      </c>
      <c r="H9" s="9" t="n">
        <v>0.27649933206</v>
      </c>
      <c r="I9" s="9" t="n">
        <v>0.18388105792</v>
      </c>
      <c r="J9" s="9" t="n">
        <v>0.0522</v>
      </c>
      <c r="K9" s="9" t="n">
        <v>0.256438</v>
      </c>
      <c r="L9" s="9" t="n">
        <v>0.9</v>
      </c>
      <c r="N9" s="9" t="n">
        <v>0.0856809</v>
      </c>
      <c r="O9" s="9" t="n">
        <v>0.03687996312</v>
      </c>
      <c r="P9" s="9" t="n">
        <v>0.07392490677</v>
      </c>
      <c r="Q9" s="9" t="n">
        <v>0.0328032</v>
      </c>
      <c r="R9" s="9" t="n">
        <v>0.0345268</v>
      </c>
      <c r="S9" s="9" t="n">
        <f aca="false">(N:N+O:O+P:P+Q:Q+R:R)</f>
        <v>0.26381576989</v>
      </c>
      <c r="U9" s="9" t="n">
        <f aca="false">0.333*H:H</f>
        <v>0.09207427757598</v>
      </c>
      <c r="V9" s="9" t="n">
        <f aca="false">0.267*I:I</f>
        <v>0.04909624246464</v>
      </c>
      <c r="W9" s="9" t="n">
        <f aca="false">0.2*J:J</f>
        <v>0.01044</v>
      </c>
      <c r="X9" s="9" t="n">
        <v>0.034106254</v>
      </c>
      <c r="Y9" s="9" t="n">
        <v>0.0603</v>
      </c>
      <c r="Z9" s="9" t="n">
        <v>0.24601677404062</v>
      </c>
    </row>
    <row r="10" customFormat="false" ht="15" hidden="false" customHeight="false" outlineLevel="0" collapsed="false">
      <c r="A10" s="0" t="n">
        <v>5</v>
      </c>
      <c r="B10" s="9" t="n">
        <v>0.413808276</v>
      </c>
      <c r="C10" s="9" t="n">
        <v>0.1893998106</v>
      </c>
      <c r="D10" s="9" t="n">
        <v>0.0514</v>
      </c>
      <c r="E10" s="9" t="n">
        <v>0.27585</v>
      </c>
      <c r="F10" s="9" t="n">
        <v>0.5</v>
      </c>
      <c r="H10" s="9" t="n">
        <v>0.37519464</v>
      </c>
      <c r="I10" s="9" t="n">
        <v>0.52039496568</v>
      </c>
      <c r="J10" s="9" t="n">
        <v>0.517082613</v>
      </c>
      <c r="K10" s="9" t="n">
        <v>0.2433672234</v>
      </c>
      <c r="L10" s="9" t="n">
        <v>0.40969644711</v>
      </c>
      <c r="N10" s="9" t="n">
        <v>0.137798155908</v>
      </c>
      <c r="O10" s="9" t="n">
        <v>0.03787996212</v>
      </c>
      <c r="P10" s="9" t="n">
        <v>0.0137238</v>
      </c>
      <c r="Q10" s="9" t="n">
        <v>0.01848195</v>
      </c>
      <c r="R10" s="9" t="n">
        <v>0.0665</v>
      </c>
      <c r="S10" s="9" t="n">
        <f aca="false">(N:N+O:O+P:P+Q:Q+R:R)</f>
        <v>0.274383868028</v>
      </c>
      <c r="U10" s="9" t="n">
        <f aca="false">0.333*H:H</f>
        <v>0.12493981512</v>
      </c>
      <c r="V10" s="9" t="n">
        <f aca="false">0.267*I:I</f>
        <v>0.13894545583656</v>
      </c>
      <c r="W10" s="9" t="n">
        <f aca="false">0.2*J:J</f>
        <v>0.1034165226</v>
      </c>
      <c r="X10" s="9" t="n">
        <v>0.0323678407122</v>
      </c>
      <c r="Y10" s="9" t="n">
        <v>0.02744966195637</v>
      </c>
      <c r="Z10" s="9" t="n">
        <v>0.42711929622513</v>
      </c>
    </row>
    <row r="11" customFormat="false" ht="15" hidden="false" customHeight="false" outlineLevel="0" collapsed="false">
      <c r="A11" s="0" t="n">
        <v>6</v>
      </c>
      <c r="B11" s="9" t="n">
        <v>0.2836</v>
      </c>
      <c r="C11" s="9" t="n">
        <v>0.5282886</v>
      </c>
      <c r="D11" s="9" t="n">
        <v>0.27867213</v>
      </c>
      <c r="E11" s="9" t="n">
        <v>0.62985825</v>
      </c>
      <c r="F11" s="9" t="n">
        <v>0.44048</v>
      </c>
      <c r="H11" s="9" t="n">
        <v>0.29105120212</v>
      </c>
      <c r="I11" s="9" t="n">
        <v>0.2170464688</v>
      </c>
      <c r="J11" s="9" t="n">
        <v>0.363288</v>
      </c>
      <c r="K11" s="9" t="n">
        <v>0.211484098</v>
      </c>
      <c r="L11" s="9" t="n">
        <v>0.22847363056</v>
      </c>
      <c r="N11" s="9" t="n">
        <v>0.0944388</v>
      </c>
      <c r="O11" s="9" t="n">
        <v>0.10565772</v>
      </c>
      <c r="P11" s="9" t="n">
        <v>0.07440545871</v>
      </c>
      <c r="Q11" s="9" t="n">
        <v>0.04220050275</v>
      </c>
      <c r="R11" s="9" t="n">
        <v>0.05858384</v>
      </c>
      <c r="S11" s="9" t="n">
        <f aca="false">(N:N+O:O+P:P+Q:Q+R:R)</f>
        <v>0.37528632146</v>
      </c>
      <c r="U11" s="9" t="n">
        <f aca="false">0.333*H:H</f>
        <v>0.09692005030596</v>
      </c>
      <c r="V11" s="9" t="n">
        <f aca="false">0.267*I:I</f>
        <v>0.0579514071696</v>
      </c>
      <c r="W11" s="9" t="n">
        <f aca="false">0.2*J:J</f>
        <v>0.0726576</v>
      </c>
      <c r="X11" s="9" t="n">
        <v>0.028127385034</v>
      </c>
      <c r="Y11" s="9" t="n">
        <v>0.01530773324752</v>
      </c>
      <c r="Z11" s="9" t="n">
        <v>0.27096417575708</v>
      </c>
    </row>
    <row r="12" customFormat="false" ht="15" hidden="false" customHeight="false" outlineLevel="0" collapsed="false">
      <c r="A12" s="0" t="n">
        <v>7</v>
      </c>
      <c r="B12" s="9" t="n">
        <v>0.3716</v>
      </c>
      <c r="C12" s="9" t="n">
        <v>0.2286997713</v>
      </c>
      <c r="D12" s="9" t="n">
        <v>0.2809719</v>
      </c>
      <c r="E12" s="9" t="n">
        <v>0.28015</v>
      </c>
      <c r="F12" s="9" t="n">
        <v>0.40385</v>
      </c>
      <c r="H12" s="9" t="n">
        <v>0.653930658</v>
      </c>
      <c r="I12" s="9" t="n">
        <v>0.404804217</v>
      </c>
      <c r="J12" s="9" t="n">
        <v>0.484</v>
      </c>
      <c r="K12" s="9" t="n">
        <v>0.371249</v>
      </c>
      <c r="L12" s="9" t="n">
        <v>0</v>
      </c>
      <c r="N12" s="9" t="n">
        <v>0.1237428</v>
      </c>
      <c r="O12" s="9" t="n">
        <v>0.04573995426</v>
      </c>
      <c r="P12" s="9" t="n">
        <v>0.0750194973</v>
      </c>
      <c r="Q12" s="9" t="n">
        <v>0.01877005</v>
      </c>
      <c r="R12" s="9" t="n">
        <v>0.05371205</v>
      </c>
      <c r="S12" s="9" t="n">
        <f aca="false">(N:N+O:O+P:P+Q:Q+R:R)</f>
        <v>0.31698435156</v>
      </c>
      <c r="U12" s="9" t="n">
        <f aca="false">0.333*H:H</f>
        <v>0.217758909114</v>
      </c>
      <c r="V12" s="9" t="n">
        <f aca="false">0.267*I:I</f>
        <v>0.108082725939</v>
      </c>
      <c r="W12" s="9" t="n">
        <f aca="false">0.2*J:J</f>
        <v>0.0968</v>
      </c>
      <c r="X12" s="9" t="n">
        <v>0.049376117</v>
      </c>
      <c r="Y12" s="9" t="n">
        <v>0</v>
      </c>
      <c r="Z12" s="9" t="n">
        <v>0.472017752053</v>
      </c>
    </row>
    <row r="13" customFormat="false" ht="15" hidden="false" customHeight="false" outlineLevel="0" collapsed="false">
      <c r="A13" s="0" t="n">
        <v>8</v>
      </c>
      <c r="B13" s="9" t="n">
        <v>0.3159</v>
      </c>
      <c r="C13" s="9" t="n">
        <v>0.4345</v>
      </c>
      <c r="D13" s="9" t="n">
        <v>0.4128</v>
      </c>
      <c r="E13" s="9" t="n">
        <v>0.07294175</v>
      </c>
      <c r="F13" s="9" t="n">
        <v>0.266676</v>
      </c>
      <c r="H13" s="9" t="n">
        <v>0.557262039</v>
      </c>
      <c r="I13" s="9" t="n">
        <v>0.47914735494</v>
      </c>
      <c r="J13" s="9" t="n">
        <v>0.3867304752</v>
      </c>
      <c r="K13" s="9" t="n">
        <v>0.28714854196</v>
      </c>
      <c r="L13" s="9" t="n">
        <v>0.276978464</v>
      </c>
      <c r="N13" s="9" t="n">
        <v>0.1051947</v>
      </c>
      <c r="O13" s="9" t="n">
        <v>0.0869</v>
      </c>
      <c r="P13" s="9" t="n">
        <v>0.1102176</v>
      </c>
      <c r="Q13" s="9" t="n">
        <v>0.00488709725</v>
      </c>
      <c r="R13" s="9" t="n">
        <v>0.035467908</v>
      </c>
      <c r="S13" s="9" t="n">
        <f aca="false">(N:N+O:O+P:P+Q:Q+R:R)</f>
        <v>0.34266730525</v>
      </c>
      <c r="U13" s="9" t="n">
        <f aca="false">0.333*H:H</f>
        <v>0.185568258987</v>
      </c>
      <c r="V13" s="9" t="n">
        <f aca="false">0.267*I:I</f>
        <v>0.12793234376898</v>
      </c>
      <c r="W13" s="9" t="n">
        <f aca="false">0.2*J:J</f>
        <v>0.07734609504</v>
      </c>
      <c r="X13" s="9" t="n">
        <v>0.03819075608068</v>
      </c>
      <c r="Y13" s="9" t="n">
        <v>0.018557557088</v>
      </c>
      <c r="Z13" s="9" t="n">
        <v>0.44759501096466</v>
      </c>
    </row>
    <row r="14" customFormat="false" ht="15" hidden="false" customHeight="false" outlineLevel="0" collapsed="false">
      <c r="A14" s="0" t="n">
        <v>9</v>
      </c>
      <c r="B14" s="9" t="n">
        <v>0.2877</v>
      </c>
      <c r="C14" s="9" t="n">
        <v>0.208999791</v>
      </c>
      <c r="D14" s="9" t="n">
        <v>0.22657734</v>
      </c>
      <c r="E14" s="9" t="n">
        <v>0.26118477891</v>
      </c>
      <c r="F14" s="9" t="n">
        <v>0.287511</v>
      </c>
      <c r="H14" s="9" t="n">
        <v>0.9</v>
      </c>
      <c r="I14" s="9" t="n">
        <v>0.48692354385</v>
      </c>
      <c r="J14" s="9" t="n">
        <v>0.5419952571</v>
      </c>
      <c r="K14" s="9" t="n">
        <v>0.2691209402</v>
      </c>
      <c r="L14" s="9" t="n">
        <v>0.364707</v>
      </c>
      <c r="N14" s="9" t="n">
        <v>0.0958041</v>
      </c>
      <c r="O14" s="9" t="n">
        <v>0.0417999582</v>
      </c>
      <c r="P14" s="9" t="n">
        <v>0.06049614978</v>
      </c>
      <c r="Q14" s="9" t="n">
        <v>0.01749938018697</v>
      </c>
      <c r="R14" s="9" t="n">
        <v>0.038238963</v>
      </c>
      <c r="S14" s="9" t="n">
        <f aca="false">(N:N+O:O+P:P+Q:Q+R:R)</f>
        <v>0.25383855116697</v>
      </c>
      <c r="U14" s="9" t="n">
        <f aca="false">0.333*H:H</f>
        <v>0.2997</v>
      </c>
      <c r="V14" s="9" t="n">
        <f aca="false">0.267*I:I</f>
        <v>0.13000858620795</v>
      </c>
      <c r="W14" s="9" t="n">
        <f aca="false">0.2*J:J</f>
        <v>0.10839905142</v>
      </c>
      <c r="X14" s="9" t="n">
        <v>0.0357930850466</v>
      </c>
      <c r="Y14" s="9" t="n">
        <v>0.024435369</v>
      </c>
      <c r="Z14" s="9" t="n">
        <v>0.59833609167455</v>
      </c>
    </row>
    <row r="15" customFormat="false" ht="15" hidden="false" customHeight="false" outlineLevel="0" collapsed="false">
      <c r="A15" s="0" t="n">
        <v>10</v>
      </c>
      <c r="B15" s="9" t="n">
        <v>0.9</v>
      </c>
      <c r="C15" s="9"/>
      <c r="D15" s="9" t="n">
        <v>0.3793482</v>
      </c>
      <c r="E15" s="9" t="n">
        <v>0.35071575</v>
      </c>
      <c r="F15" s="9" t="n">
        <v>0.262509</v>
      </c>
      <c r="H15" s="9" t="n">
        <v>0.415034</v>
      </c>
      <c r="I15" s="9" t="n">
        <v>0.392834388</v>
      </c>
      <c r="J15" s="9" t="n">
        <v>0.7704</v>
      </c>
      <c r="K15" s="9" t="n">
        <v>0.9</v>
      </c>
      <c r="L15" s="9" t="n">
        <v>0.6303384</v>
      </c>
      <c r="N15" s="9" t="n">
        <v>0.2997</v>
      </c>
      <c r="O15" s="9" t="n">
        <v>0</v>
      </c>
      <c r="P15" s="9" t="n">
        <v>0.1012859694</v>
      </c>
      <c r="Q15" s="9" t="n">
        <v>0.02349795525</v>
      </c>
      <c r="R15" s="9" t="n">
        <v>0.034913697</v>
      </c>
      <c r="S15" s="9" t="n">
        <f aca="false">(N:N+O:O+P:P+Q:Q+R:R)</f>
        <v>0.45939762165</v>
      </c>
      <c r="U15" s="9" t="n">
        <f aca="false">0.333*H:H</f>
        <v>0.138206322</v>
      </c>
      <c r="V15" s="9" t="n">
        <f aca="false">0.267*I:I</f>
        <v>0.104886781596</v>
      </c>
      <c r="W15" s="9" t="n">
        <f aca="false">0.2*J:J</f>
        <v>0.15408</v>
      </c>
      <c r="X15" s="9" t="n">
        <v>0.1197</v>
      </c>
      <c r="Y15" s="9" t="n">
        <v>0.0422326728</v>
      </c>
      <c r="Z15" s="9" t="n">
        <v>0.559105776396</v>
      </c>
    </row>
    <row r="16" customFormat="false" ht="15" hidden="false" customHeight="false" outlineLevel="0" collapsed="false">
      <c r="A16" s="0" t="n">
        <v>11</v>
      </c>
      <c r="B16" s="9" t="n">
        <v>0.526610532</v>
      </c>
      <c r="C16" s="9" t="n">
        <v>0.4382</v>
      </c>
      <c r="D16" s="9" t="n">
        <v>0.49500192</v>
      </c>
      <c r="E16" s="9" t="n">
        <v>0.1</v>
      </c>
      <c r="F16" s="9" t="n">
        <v>0.22143</v>
      </c>
      <c r="H16" s="9" t="n">
        <v>0.379086</v>
      </c>
      <c r="I16" s="9" t="n">
        <v>0.384075</v>
      </c>
      <c r="J16" s="9" t="n">
        <v>0.223724914</v>
      </c>
      <c r="K16" s="9" t="n">
        <v>0.205243682</v>
      </c>
      <c r="L16" s="9" t="n">
        <v>0.9</v>
      </c>
      <c r="N16" s="9" t="n">
        <v>0.175361307156</v>
      </c>
      <c r="O16" s="9" t="n">
        <v>0.08764</v>
      </c>
      <c r="P16" s="9" t="n">
        <v>0.13216551264</v>
      </c>
      <c r="Q16" s="9" t="n">
        <v>0.0067</v>
      </c>
      <c r="R16" s="9" t="n">
        <v>0.02945019</v>
      </c>
      <c r="S16" s="9" t="n">
        <f aca="false">(N:N+O:O+P:P+Q:Q+R:R)</f>
        <v>0.431317009796</v>
      </c>
      <c r="U16" s="9" t="n">
        <f aca="false">0.333*H:H</f>
        <v>0.126235638</v>
      </c>
      <c r="V16" s="9" t="n">
        <f aca="false">0.267*I:I</f>
        <v>0.102548025</v>
      </c>
      <c r="W16" s="9" t="n">
        <f aca="false">0.2*J:J</f>
        <v>0.0447449828</v>
      </c>
      <c r="X16" s="9" t="n">
        <v>0.027297409706</v>
      </c>
      <c r="Y16" s="9" t="n">
        <v>0.0603</v>
      </c>
      <c r="Z16" s="9" t="n">
        <v>0.361126055506</v>
      </c>
    </row>
    <row r="17" customFormat="false" ht="15" hidden="false" customHeight="false" outlineLevel="0" collapsed="false">
      <c r="A17" s="0" t="n">
        <v>12</v>
      </c>
      <c r="B17" s="9" t="n">
        <v>0.2535</v>
      </c>
      <c r="C17" s="9" t="n">
        <v>0.3197</v>
      </c>
      <c r="D17" s="9" t="n">
        <v>0.22277772</v>
      </c>
      <c r="E17" s="9" t="n">
        <v>0.292920705</v>
      </c>
      <c r="F17" s="9" t="n">
        <v>0.22143</v>
      </c>
      <c r="H17" s="9" t="n">
        <v>0.3783</v>
      </c>
      <c r="I17" s="9" t="n">
        <v>0.29495</v>
      </c>
      <c r="J17" s="9" t="n">
        <v>0.3559</v>
      </c>
      <c r="K17" s="9" t="n">
        <v>0.261197412</v>
      </c>
      <c r="L17" s="9" t="n">
        <v>0.254113</v>
      </c>
      <c r="N17" s="9" t="n">
        <v>0.0844155</v>
      </c>
      <c r="O17" s="9" t="n">
        <v>0.06394</v>
      </c>
      <c r="P17" s="9" t="n">
        <v>0.05948165124</v>
      </c>
      <c r="Q17" s="9" t="n">
        <v>0.019625687235</v>
      </c>
      <c r="R17" s="9" t="n">
        <v>0.02945019</v>
      </c>
      <c r="S17" s="9" t="n">
        <f aca="false">(N:N+O:O+P:P+Q:Q+R:R)</f>
        <v>0.256913028475</v>
      </c>
      <c r="U17" s="9" t="n">
        <f aca="false">0.333*H:H</f>
        <v>0.1259739</v>
      </c>
      <c r="V17" s="9" t="n">
        <f aca="false">0.267*I:I</f>
        <v>0.07875165</v>
      </c>
      <c r="W17" s="9" t="n">
        <f aca="false">0.2*J:J</f>
        <v>0.07118</v>
      </c>
      <c r="X17" s="9" t="n">
        <v>0.034739255796</v>
      </c>
      <c r="Y17" s="9" t="n">
        <v>0.017025571</v>
      </c>
      <c r="Z17" s="9" t="n">
        <v>0.327670376796</v>
      </c>
    </row>
    <row r="18" customFormat="false" ht="15" hidden="false" customHeight="false" outlineLevel="0" collapsed="false">
      <c r="A18" s="0" t="n">
        <v>13</v>
      </c>
      <c r="B18" s="9" t="n">
        <v>0.603312066</v>
      </c>
      <c r="C18" s="9" t="n">
        <v>0.68432616</v>
      </c>
      <c r="D18" s="9" t="n">
        <v>0.2885</v>
      </c>
      <c r="E18" s="9" t="n">
        <v>0.401293</v>
      </c>
      <c r="F18" s="9" t="n">
        <v>0.4279</v>
      </c>
      <c r="H18" s="9" t="n">
        <v>0.4605</v>
      </c>
      <c r="I18" s="9" t="n">
        <v>0.676050342</v>
      </c>
      <c r="J18" s="9" t="n">
        <v>0.6530626704</v>
      </c>
      <c r="K18" s="9" t="n">
        <v>0.298285</v>
      </c>
      <c r="L18" s="9" t="n">
        <v>0.234195612</v>
      </c>
      <c r="N18" s="9" t="n">
        <v>0.200902917978</v>
      </c>
      <c r="O18" s="9" t="n">
        <v>0.136865232</v>
      </c>
      <c r="P18" s="9" t="n">
        <v>0.0770295</v>
      </c>
      <c r="Q18" s="9" t="n">
        <v>0.026886631</v>
      </c>
      <c r="R18" s="9" t="n">
        <v>0.0569107</v>
      </c>
      <c r="S18" s="9" t="n">
        <f aca="false">(N:N+O:O+P:P+Q:Q+R:R)</f>
        <v>0.498594980978</v>
      </c>
      <c r="U18" s="9" t="n">
        <f aca="false">0.333*H:H</f>
        <v>0.1533465</v>
      </c>
      <c r="V18" s="9" t="n">
        <f aca="false">0.267*I:I</f>
        <v>0.180505441314</v>
      </c>
      <c r="W18" s="9" t="n">
        <f aca="false">0.2*J:J</f>
        <v>0.13061253408</v>
      </c>
      <c r="X18" s="9" t="n">
        <v>0.039671905</v>
      </c>
      <c r="Y18" s="9" t="n">
        <v>0.015691106004</v>
      </c>
      <c r="Z18" s="9" t="n">
        <v>0.519827486398</v>
      </c>
    </row>
    <row r="19" customFormat="false" ht="15" hidden="false" customHeight="false" outlineLevel="0" collapsed="false">
      <c r="A19" s="0" t="n">
        <v>14</v>
      </c>
      <c r="B19" s="9" t="n">
        <v>0.1714998285</v>
      </c>
      <c r="C19" s="9" t="n">
        <v>0.085</v>
      </c>
      <c r="D19" s="9" t="n">
        <v>0.4083</v>
      </c>
      <c r="E19" s="9" t="n">
        <v>0.187031295</v>
      </c>
      <c r="F19" s="9" t="n">
        <v>0.220839</v>
      </c>
      <c r="H19" s="9" t="n">
        <v>0.336602</v>
      </c>
      <c r="I19" s="9" t="n">
        <v>0.41275</v>
      </c>
      <c r="J19" s="9" t="n">
        <v>0.1793399552</v>
      </c>
      <c r="K19" s="9" t="n">
        <v>0.151480098</v>
      </c>
      <c r="L19" s="9" t="n">
        <v>0.6849864</v>
      </c>
      <c r="N19" s="9" t="n">
        <v>0.0571094428905</v>
      </c>
      <c r="O19" s="9" t="n">
        <v>0.017</v>
      </c>
      <c r="P19" s="9" t="n">
        <v>0.1090161</v>
      </c>
      <c r="Q19" s="9" t="n">
        <v>0.012531096765</v>
      </c>
      <c r="R19" s="9" t="n">
        <v>0.029371587</v>
      </c>
      <c r="S19" s="9" t="n">
        <f aca="false">(N:N+O:O+P:P+Q:Q+R:R)</f>
        <v>0.2250282266555</v>
      </c>
      <c r="U19" s="9" t="n">
        <f aca="false">0.333*H:H</f>
        <v>0.112088466</v>
      </c>
      <c r="V19" s="9" t="n">
        <f aca="false">0.267*I:I</f>
        <v>0.11020425</v>
      </c>
      <c r="W19" s="9" t="n">
        <f aca="false">0.2*J:J</f>
        <v>0.03586799104</v>
      </c>
      <c r="X19" s="9" t="n">
        <v>0.020146853034</v>
      </c>
      <c r="Y19" s="9" t="n">
        <v>0.0458940888</v>
      </c>
      <c r="Z19" s="9" t="n">
        <v>0.324201648874</v>
      </c>
    </row>
    <row r="20" customFormat="false" ht="15" hidden="false" customHeight="false" outlineLevel="0" collapsed="false">
      <c r="A20" s="0" t="n">
        <v>15</v>
      </c>
      <c r="B20" s="9" t="n">
        <v>0.2522997477</v>
      </c>
      <c r="C20" s="9" t="n">
        <v>0.256999743</v>
      </c>
      <c r="D20" s="9" t="n">
        <v>0.0562</v>
      </c>
      <c r="E20" s="9" t="n">
        <v>0.155264472</v>
      </c>
      <c r="F20" s="9" t="n">
        <v>0.5216456</v>
      </c>
      <c r="H20" s="9" t="n">
        <v>0.401962</v>
      </c>
      <c r="I20" s="9" t="n">
        <v>0.43465</v>
      </c>
      <c r="J20" s="9" t="n">
        <v>0.3128915</v>
      </c>
      <c r="K20" s="9" t="n">
        <v>0.286482</v>
      </c>
      <c r="L20" s="9" t="n">
        <v>0.6521976</v>
      </c>
      <c r="N20" s="9" t="n">
        <v>0.0840158159841</v>
      </c>
      <c r="O20" s="9" t="n">
        <v>0.0513999486</v>
      </c>
      <c r="P20" s="9" t="n">
        <v>0.0150054</v>
      </c>
      <c r="Q20" s="9" t="n">
        <v>0.010402719624</v>
      </c>
      <c r="R20" s="9" t="n">
        <v>0.0693788648</v>
      </c>
      <c r="S20" s="9" t="n">
        <f aca="false">(N:N+O:O+P:P+Q:Q+R:R)</f>
        <v>0.2302027490081</v>
      </c>
      <c r="U20" s="9" t="n">
        <f aca="false">0.333*H:H</f>
        <v>0.133853346</v>
      </c>
      <c r="V20" s="9" t="n">
        <f aca="false">0.267*I:I</f>
        <v>0.11605155</v>
      </c>
      <c r="W20" s="9" t="n">
        <f aca="false">0.2*J:J</f>
        <v>0.0625783</v>
      </c>
      <c r="X20" s="9" t="n">
        <v>0.038102106</v>
      </c>
      <c r="Y20" s="9" t="n">
        <v>0.0436972392</v>
      </c>
      <c r="Z20" s="9" t="n">
        <v>0.3942825412</v>
      </c>
    </row>
    <row r="21" customFormat="false" ht="15" hidden="false" customHeight="false" outlineLevel="0" collapsed="false">
      <c r="A21" s="0" t="n">
        <v>16</v>
      </c>
      <c r="B21" s="9" t="n">
        <v>0.9</v>
      </c>
      <c r="C21" s="9" t="n">
        <v>0.9</v>
      </c>
      <c r="D21" s="9" t="n">
        <v>0.8383</v>
      </c>
      <c r="E21" s="9" t="n">
        <v>0.05294125</v>
      </c>
      <c r="F21" s="9" t="n">
        <v>0.5</v>
      </c>
      <c r="H21" s="9" t="n">
        <v>0.2978</v>
      </c>
      <c r="I21" s="9" t="n">
        <v>0.41815</v>
      </c>
      <c r="J21" s="9" t="n">
        <v>0.442423</v>
      </c>
      <c r="K21" s="9" t="n">
        <v>0.23564110836</v>
      </c>
      <c r="L21" s="9" t="n">
        <v>0.41175</v>
      </c>
      <c r="N21" s="9" t="n">
        <v>0.2997</v>
      </c>
      <c r="O21" s="9" t="n">
        <v>0.18</v>
      </c>
      <c r="P21" s="9" t="n">
        <v>0.2238261</v>
      </c>
      <c r="Q21" s="9" t="n">
        <v>0.00354706375</v>
      </c>
      <c r="R21" s="9" t="n">
        <v>0.0665</v>
      </c>
      <c r="S21" s="9" t="n">
        <f aca="false">(N:N+O:O+P:P+Q:Q+R:R)</f>
        <v>0.77357316375</v>
      </c>
      <c r="U21" s="9" t="n">
        <f aca="false">0.333*H:H</f>
        <v>0.0991674</v>
      </c>
      <c r="V21" s="9" t="n">
        <f aca="false">0.267*I:I</f>
        <v>0.11164605</v>
      </c>
      <c r="W21" s="9" t="n">
        <f aca="false">0.2*J:J</f>
        <v>0.0884846</v>
      </c>
      <c r="X21" s="9" t="n">
        <v>0.03134026741188</v>
      </c>
      <c r="Y21" s="9" t="n">
        <v>0.02758725</v>
      </c>
      <c r="Z21" s="9" t="n">
        <v>0.35822556741188</v>
      </c>
    </row>
    <row r="22" customFormat="false" ht="15" hidden="false" customHeight="false" outlineLevel="0" collapsed="false">
      <c r="A22" s="8" t="n">
        <v>17</v>
      </c>
      <c r="B22" s="9" t="n">
        <v>0.488209764</v>
      </c>
      <c r="C22" s="9" t="n">
        <v>0.64704108</v>
      </c>
      <c r="D22" s="9" t="n">
        <v>0.13528647</v>
      </c>
      <c r="E22" s="9" t="n">
        <v>0.29738935809</v>
      </c>
      <c r="F22" s="9" t="n">
        <v>0.17142</v>
      </c>
      <c r="H22" s="9" t="n">
        <v>0.3027</v>
      </c>
      <c r="I22" s="9" t="n">
        <v>0.486143055</v>
      </c>
      <c r="J22" s="9" t="n">
        <v>0.68362773375</v>
      </c>
      <c r="K22" s="9" t="n">
        <v>0.28755</v>
      </c>
      <c r="L22" s="9" t="n">
        <v>0.4838</v>
      </c>
      <c r="N22" s="9" t="n">
        <v>0.162573851412</v>
      </c>
      <c r="O22" s="9" t="n">
        <v>0.129408216</v>
      </c>
      <c r="P22" s="9" t="n">
        <v>0.03612148749</v>
      </c>
      <c r="Q22" s="9" t="n">
        <v>0.01992508699203</v>
      </c>
      <c r="R22" s="9" t="n">
        <v>0.02279886</v>
      </c>
      <c r="S22" s="9" t="n">
        <f aca="false">(N:N+O:O+P:P+Q:Q+R:R)</f>
        <v>0.37082750189403</v>
      </c>
      <c r="U22" s="9" t="n">
        <f aca="false">0.333*H:H</f>
        <v>0.1007991</v>
      </c>
      <c r="V22" s="9" t="n">
        <f aca="false">0.267*I:I</f>
        <v>0.129800195685</v>
      </c>
      <c r="W22" s="9" t="n">
        <f aca="false">0.2*J:J</f>
        <v>0.13672554675</v>
      </c>
      <c r="X22" s="9" t="n">
        <v>0.03824415</v>
      </c>
      <c r="Y22" s="9" t="n">
        <v>0.0324146</v>
      </c>
      <c r="Z22" s="9" t="n">
        <v>0.437983592435</v>
      </c>
    </row>
    <row r="23" customFormat="false" ht="15" hidden="false" customHeight="false" outlineLevel="0" collapsed="false">
      <c r="A23" s="8" t="n">
        <v>19</v>
      </c>
      <c r="B23" s="9" t="n">
        <v>0.9</v>
      </c>
      <c r="C23" s="9" t="n">
        <v>0.35065968</v>
      </c>
      <c r="D23" s="9" t="n">
        <v>0.9</v>
      </c>
      <c r="E23" s="9" t="n">
        <v>0.05176475</v>
      </c>
      <c r="F23" s="9" t="n">
        <v>0.34375</v>
      </c>
      <c r="H23" s="9" t="n">
        <v>0.9</v>
      </c>
      <c r="I23" s="9" t="n">
        <v>0.9</v>
      </c>
      <c r="J23" s="9" t="n">
        <v>0.9</v>
      </c>
      <c r="K23" s="9" t="n">
        <v>0.2529</v>
      </c>
      <c r="L23" s="9" t="n">
        <v>0.368404737</v>
      </c>
      <c r="N23" s="9" t="n">
        <v>0.2997</v>
      </c>
      <c r="O23" s="9" t="n">
        <v>0.070131936</v>
      </c>
      <c r="P23" s="9" t="n">
        <v>0.2403</v>
      </c>
      <c r="Q23" s="9" t="n">
        <v>0.00346823825</v>
      </c>
      <c r="R23" s="9" t="n">
        <v>0.04571875</v>
      </c>
      <c r="S23" s="9" t="n">
        <f aca="false">(N:N+O:O+P:P+Q:Q+R:R)</f>
        <v>0.65931892425</v>
      </c>
      <c r="U23" s="9" t="n">
        <f aca="false">0.333*H:H</f>
        <v>0.2997</v>
      </c>
      <c r="V23" s="9" t="n">
        <f aca="false">0.267*I:I</f>
        <v>0.2403</v>
      </c>
      <c r="W23" s="9" t="n">
        <f aca="false">0.2*J:J</f>
        <v>0.18</v>
      </c>
      <c r="X23" s="9" t="n">
        <v>0.0336357</v>
      </c>
      <c r="Y23" s="9" t="n">
        <v>0.024683117379</v>
      </c>
      <c r="Z23" s="9" t="n">
        <v>0.778318817379</v>
      </c>
    </row>
    <row r="24" customFormat="false" ht="15" hidden="false" customHeight="false" outlineLevel="0" collapsed="false">
      <c r="A24" s="0" t="n">
        <v>20</v>
      </c>
      <c r="B24" s="9" t="n">
        <v>0.0892</v>
      </c>
      <c r="C24" s="9" t="n">
        <v>0.2770997229</v>
      </c>
      <c r="D24" s="9" t="n">
        <v>0.0605</v>
      </c>
      <c r="E24" s="9" t="n">
        <v>0.407731</v>
      </c>
      <c r="F24" s="9" t="n">
        <v>0.357145</v>
      </c>
      <c r="H24" s="9" t="n">
        <v>0.60756682035</v>
      </c>
      <c r="I24" s="9" t="n">
        <v>0.262127474</v>
      </c>
      <c r="J24" s="9" t="n">
        <v>0.4878215</v>
      </c>
      <c r="K24" s="9" t="n">
        <v>0.19057210396</v>
      </c>
      <c r="L24" s="9" t="n">
        <v>0.38910974121</v>
      </c>
      <c r="N24" s="9" t="n">
        <v>0.0297036</v>
      </c>
      <c r="O24" s="9" t="n">
        <v>0.05541994458</v>
      </c>
      <c r="P24" s="9" t="n">
        <v>0.0161535</v>
      </c>
      <c r="Q24" s="9" t="n">
        <v>0.027317977</v>
      </c>
      <c r="R24" s="9" t="n">
        <v>0.047500285</v>
      </c>
      <c r="S24" s="9" t="n">
        <f aca="false">(N:N+O:O+P:P+Q:Q+R:R)</f>
        <v>0.17609530658</v>
      </c>
      <c r="U24" s="9" t="n">
        <f aca="false">0.333*H:H</f>
        <v>0.20231975117655</v>
      </c>
      <c r="V24" s="9" t="n">
        <f aca="false">0.267*I:I</f>
        <v>0.069988035558</v>
      </c>
      <c r="W24" s="9" t="n">
        <f aca="false">0.2*J:J</f>
        <v>0.0975643</v>
      </c>
      <c r="X24" s="9" t="n">
        <v>0.02534608982668</v>
      </c>
      <c r="Y24" s="9" t="n">
        <v>0.02607035266107</v>
      </c>
      <c r="Z24" s="9" t="n">
        <v>0.4212885292223</v>
      </c>
    </row>
    <row r="25" customFormat="false" ht="15" hidden="false" customHeight="false" outlineLevel="0" collapsed="false">
      <c r="A25" s="0" t="n">
        <v>21</v>
      </c>
      <c r="B25" s="9" t="n">
        <v>0.3162</v>
      </c>
      <c r="C25" s="9" t="n">
        <v>0.35855652</v>
      </c>
      <c r="D25" s="9" t="n">
        <v>0.21217878</v>
      </c>
      <c r="E25" s="9" t="n">
        <v>0.439921</v>
      </c>
      <c r="F25" s="9" t="n">
        <v>0.5216456</v>
      </c>
      <c r="H25" s="9" t="n">
        <v>0.50982161673</v>
      </c>
      <c r="I25" s="9" t="n">
        <v>0.61742827947</v>
      </c>
      <c r="J25" s="9" t="n">
        <v>0.36448829295</v>
      </c>
      <c r="K25" s="9" t="n">
        <v>0.312234</v>
      </c>
      <c r="L25" s="9" t="n">
        <v>0.9</v>
      </c>
      <c r="N25" s="9" t="n">
        <v>0.1052946</v>
      </c>
      <c r="O25" s="9" t="n">
        <v>0.071711304</v>
      </c>
      <c r="P25" s="9" t="n">
        <v>0.05665173426</v>
      </c>
      <c r="Q25" s="9" t="n">
        <v>0.029474707</v>
      </c>
      <c r="R25" s="9" t="n">
        <v>0.0693788648</v>
      </c>
      <c r="S25" s="9" t="n">
        <f aca="false">(N:N+O:O+P:P+Q:Q+R:R)</f>
        <v>0.33251121006</v>
      </c>
      <c r="U25" s="9" t="n">
        <f aca="false">0.333*H:H</f>
        <v>0.16977059837109</v>
      </c>
      <c r="V25" s="9" t="n">
        <f aca="false">0.267*I:I</f>
        <v>0.16485335061849</v>
      </c>
      <c r="W25" s="9" t="n">
        <f aca="false">0.2*J:J</f>
        <v>0.07289765859</v>
      </c>
      <c r="X25" s="9" t="n">
        <v>0.041527122</v>
      </c>
      <c r="Y25" s="9" t="n">
        <v>0.0603</v>
      </c>
      <c r="Z25" s="9" t="n">
        <v>0.50934872957958</v>
      </c>
    </row>
    <row r="26" customFormat="false" ht="15" hidden="false" customHeight="false" outlineLevel="0" collapsed="false">
      <c r="A26" s="0" t="n">
        <v>22</v>
      </c>
      <c r="B26" s="9" t="n">
        <v>0.1657998342</v>
      </c>
      <c r="C26" s="9" t="n">
        <v>0.4735</v>
      </c>
      <c r="D26" s="9" t="n">
        <v>0.26177382</v>
      </c>
      <c r="E26" s="9" t="n">
        <v>0.19394770329</v>
      </c>
      <c r="F26" s="9" t="n">
        <v>0.4881</v>
      </c>
      <c r="H26" s="9" t="n">
        <v>0.47547870735</v>
      </c>
      <c r="I26" s="9" t="n">
        <v>0.548287817205</v>
      </c>
      <c r="J26" s="9" t="n">
        <v>0.40696368615</v>
      </c>
      <c r="K26" s="9" t="n">
        <v>0.450653562</v>
      </c>
      <c r="L26" s="9" t="n">
        <v>0.39734442357</v>
      </c>
      <c r="N26" s="9" t="n">
        <v>0.0552113447886</v>
      </c>
      <c r="O26" s="9" t="n">
        <v>0.0947</v>
      </c>
      <c r="P26" s="9" t="n">
        <v>0.06989360994</v>
      </c>
      <c r="Q26" s="9" t="n">
        <v>0.01299449612043</v>
      </c>
      <c r="R26" s="9" t="n">
        <v>0.0649173</v>
      </c>
      <c r="S26" s="9" t="n">
        <f aca="false">(N:N+O:O+P:P+Q:Q+R:R)</f>
        <v>0.29771675084903</v>
      </c>
      <c r="U26" s="9" t="n">
        <f aca="false">0.333*H:H</f>
        <v>0.15833440954755</v>
      </c>
      <c r="V26" s="9" t="n">
        <f aca="false">0.267*I:I</f>
        <v>0.146392847193735</v>
      </c>
      <c r="W26" s="9" t="n">
        <f aca="false">0.2*J:J</f>
        <v>0.08139273723</v>
      </c>
      <c r="X26" s="9" t="n">
        <v>0.059936923746</v>
      </c>
      <c r="Y26" s="9" t="n">
        <v>0.02662207637919</v>
      </c>
      <c r="Z26" s="9" t="n">
        <v>0.472678994096475</v>
      </c>
    </row>
    <row r="27" customFormat="false" ht="15" hidden="false" customHeight="false" outlineLevel="0" collapsed="false">
      <c r="A27" s="0" t="n">
        <v>23</v>
      </c>
      <c r="B27" s="9" t="n">
        <v>0.677713554</v>
      </c>
      <c r="C27" s="9" t="n">
        <v>0.43102752</v>
      </c>
      <c r="D27" s="9" t="n">
        <v>0.24847515</v>
      </c>
      <c r="E27" s="9" t="n">
        <v>0.236436354</v>
      </c>
      <c r="F27" s="9" t="n">
        <v>0.50414</v>
      </c>
      <c r="H27" s="9" t="n">
        <v>0.7902</v>
      </c>
      <c r="I27" s="9" t="n">
        <v>0.6291</v>
      </c>
      <c r="J27" s="9" t="n">
        <v>0.9</v>
      </c>
      <c r="K27" s="9" t="n">
        <v>0.9</v>
      </c>
      <c r="L27" s="9" t="n">
        <v>0.05608389105</v>
      </c>
      <c r="N27" s="9" t="n">
        <v>0.225678613482</v>
      </c>
      <c r="O27" s="9" t="n">
        <v>0.086205504</v>
      </c>
      <c r="P27" s="9" t="n">
        <v>0.06634286505</v>
      </c>
      <c r="Q27" s="9" t="n">
        <v>0.015841235718</v>
      </c>
      <c r="R27" s="9" t="n">
        <v>0.06705062</v>
      </c>
      <c r="S27" s="9" t="n">
        <f aca="false">(N:N+O:O+P:P+Q:Q+R:R)</f>
        <v>0.46111883825</v>
      </c>
      <c r="U27" s="9" t="n">
        <f aca="false">0.333*H:H</f>
        <v>0.2631366</v>
      </c>
      <c r="V27" s="9" t="n">
        <f aca="false">0.267*I:I</f>
        <v>0.1679697</v>
      </c>
      <c r="W27" s="9" t="n">
        <f aca="false">0.2*J:J</f>
        <v>0.18</v>
      </c>
      <c r="X27" s="9" t="n">
        <v>0.1197</v>
      </c>
      <c r="Y27" s="9" t="n">
        <v>0.00375762070035</v>
      </c>
      <c r="Z27" s="9" t="n">
        <v>0.73456392070035</v>
      </c>
    </row>
    <row r="28" customFormat="false" ht="15" hidden="false" customHeight="false" outlineLevel="0" collapsed="false">
      <c r="A28" s="0" t="n">
        <v>24</v>
      </c>
      <c r="B28" s="9" t="n">
        <v>0.2006997993</v>
      </c>
      <c r="C28" s="9" t="n">
        <v>0.58606548</v>
      </c>
      <c r="D28" s="9" t="n">
        <v>0.9</v>
      </c>
      <c r="E28" s="9" t="n">
        <v>0.446359</v>
      </c>
      <c r="F28" s="9" t="n">
        <v>0.6730976</v>
      </c>
      <c r="H28" s="9" t="n">
        <v>0.2832</v>
      </c>
      <c r="I28" s="9" t="n">
        <v>0.299599972</v>
      </c>
      <c r="J28" s="9" t="n">
        <v>0.4944855</v>
      </c>
      <c r="K28" s="9" t="n">
        <v>0.33585</v>
      </c>
      <c r="L28" s="9" t="n">
        <v>0.459108</v>
      </c>
      <c r="N28" s="9" t="n">
        <v>0.0668330331669</v>
      </c>
      <c r="O28" s="9" t="n">
        <v>0.117213096</v>
      </c>
      <c r="P28" s="9" t="n">
        <v>0.2403</v>
      </c>
      <c r="Q28" s="9" t="n">
        <v>0.029906053</v>
      </c>
      <c r="R28" s="9" t="n">
        <v>0.0895219808</v>
      </c>
      <c r="S28" s="9" t="n">
        <f aca="false">(N:N+O:O+P:P+Q:Q+R:R)</f>
        <v>0.5437741629669</v>
      </c>
      <c r="U28" s="9" t="n">
        <f aca="false">0.333*H:H</f>
        <v>0.0943056</v>
      </c>
      <c r="V28" s="9" t="n">
        <f aca="false">0.267*I:I</f>
        <v>0.079993192524</v>
      </c>
      <c r="W28" s="9" t="n">
        <f aca="false">0.2*J:J</f>
        <v>0.0988971</v>
      </c>
      <c r="X28" s="9" t="n">
        <v>0.04466805</v>
      </c>
      <c r="Y28" s="9" t="n">
        <v>0.030760236</v>
      </c>
      <c r="Z28" s="9" t="n">
        <v>0.348624178524</v>
      </c>
    </row>
    <row r="29" customFormat="false" ht="15" hidden="false" customHeight="false" outlineLevel="0" collapsed="false">
      <c r="A29" s="0" t="n">
        <v>25</v>
      </c>
      <c r="B29" s="9" t="n">
        <v>0.1950998049</v>
      </c>
      <c r="C29" s="9" t="n">
        <v>0.3505</v>
      </c>
      <c r="D29" s="9" t="n">
        <v>0.1</v>
      </c>
      <c r="E29" s="9" t="n">
        <v>0.06000025</v>
      </c>
      <c r="F29" s="9" t="n">
        <v>0.285715</v>
      </c>
      <c r="H29" s="9" t="n">
        <v>0.454</v>
      </c>
      <c r="I29" s="9" t="n">
        <v>0.2512</v>
      </c>
      <c r="J29" s="9" t="n">
        <v>0.3831</v>
      </c>
      <c r="K29" s="9" t="n">
        <v>0.498742875</v>
      </c>
      <c r="L29" s="9" t="n">
        <v>0.349169</v>
      </c>
      <c r="N29" s="9" t="n">
        <v>0.0649682350317</v>
      </c>
      <c r="O29" s="9" t="n">
        <v>0.0701</v>
      </c>
      <c r="P29" s="9" t="n">
        <v>0.0267</v>
      </c>
      <c r="Q29" s="9" t="n">
        <v>0.00402001675</v>
      </c>
      <c r="R29" s="9" t="n">
        <v>0.038000095</v>
      </c>
      <c r="S29" s="9" t="n">
        <f aca="false">(N:N+O:O+P:P+Q:Q+R:R)</f>
        <v>0.2037883467817</v>
      </c>
      <c r="U29" s="9" t="n">
        <f aca="false">0.333*H:H</f>
        <v>0.151182</v>
      </c>
      <c r="V29" s="9" t="n">
        <f aca="false">0.267*I:I</f>
        <v>0.0670704</v>
      </c>
      <c r="W29" s="9" t="n">
        <f aca="false">0.2*J:J</f>
        <v>0.07662</v>
      </c>
      <c r="X29" s="9" t="n">
        <v>0.066332802375</v>
      </c>
      <c r="Y29" s="9" t="n">
        <v>0.023394323</v>
      </c>
      <c r="Z29" s="9" t="n">
        <v>0.384599525375</v>
      </c>
    </row>
    <row r="30" customFormat="false" ht="15" hidden="false" customHeight="false" outlineLevel="0" collapsed="false">
      <c r="A30" s="0" t="n">
        <v>26</v>
      </c>
      <c r="B30" s="9" t="n">
        <v>0.2585997414</v>
      </c>
      <c r="C30" s="9" t="n">
        <v>0.1647998352</v>
      </c>
      <c r="D30" s="9" t="n">
        <v>0.4468</v>
      </c>
      <c r="E30" s="9" t="n">
        <v>0.257614236</v>
      </c>
      <c r="F30" s="9" t="n">
        <v>0.68663</v>
      </c>
      <c r="H30" s="9" t="n">
        <v>0.6171</v>
      </c>
      <c r="I30" s="9" t="n">
        <v>0.4597</v>
      </c>
      <c r="J30" s="9" t="n">
        <v>0.4878</v>
      </c>
      <c r="K30" s="9" t="n">
        <v>0.37445</v>
      </c>
      <c r="L30" s="9" t="n">
        <v>0.23097369722</v>
      </c>
      <c r="N30" s="9" t="n">
        <v>0.0861137138862</v>
      </c>
      <c r="O30" s="9" t="n">
        <v>0.03295996704</v>
      </c>
      <c r="P30" s="9" t="n">
        <v>0.1192956</v>
      </c>
      <c r="Q30" s="9" t="n">
        <v>0.017260153812</v>
      </c>
      <c r="R30" s="9" t="n">
        <v>0.09132179</v>
      </c>
      <c r="S30" s="9" t="n">
        <f aca="false">(N:N+O:O+P:P+Q:Q+R:R)</f>
        <v>0.3469512247382</v>
      </c>
      <c r="U30" s="9" t="n">
        <f aca="false">0.333*H:H</f>
        <v>0.2054943</v>
      </c>
      <c r="V30" s="9" t="n">
        <f aca="false">0.267*I:I</f>
        <v>0.1227399</v>
      </c>
      <c r="W30" s="9" t="n">
        <f aca="false">0.2*J:J</f>
        <v>0.09756</v>
      </c>
      <c r="X30" s="9" t="n">
        <v>0.04980185</v>
      </c>
      <c r="Y30" s="9" t="n">
        <v>0.01547523771374</v>
      </c>
      <c r="Z30" s="9" t="n">
        <v>0.49107128771374</v>
      </c>
    </row>
    <row r="31" customFormat="false" ht="15" hidden="false" customHeight="false" outlineLevel="0" collapsed="false">
      <c r="A31" s="0" t="n">
        <v>27</v>
      </c>
      <c r="B31" s="9" t="n">
        <v>0.2253997746</v>
      </c>
      <c r="C31" s="9" t="n">
        <v>0.084</v>
      </c>
      <c r="D31" s="9" t="n">
        <v>0.17778222</v>
      </c>
      <c r="E31" s="9" t="n">
        <v>0.257614236</v>
      </c>
      <c r="F31" s="9" t="n">
        <v>0.68663</v>
      </c>
      <c r="H31" s="9" t="n">
        <v>0.05</v>
      </c>
      <c r="I31" s="9" t="n">
        <v>0.37670451843</v>
      </c>
      <c r="J31" s="9" t="n">
        <v>0.49442627</v>
      </c>
      <c r="K31" s="9" t="n">
        <v>0.244246282</v>
      </c>
      <c r="L31" s="9" t="n">
        <v>0.5064696</v>
      </c>
      <c r="N31" s="9" t="n">
        <v>0.0750581249418</v>
      </c>
      <c r="O31" s="9" t="n">
        <v>0.0168</v>
      </c>
      <c r="P31" s="9" t="n">
        <v>0.04746785274</v>
      </c>
      <c r="Q31" s="9" t="n">
        <v>0.017260153812</v>
      </c>
      <c r="R31" s="9" t="n">
        <v>0.09132179</v>
      </c>
      <c r="S31" s="9" t="n">
        <f aca="false">(N:N+O:O+P:P+Q:Q+R:R)</f>
        <v>0.2479079214938</v>
      </c>
      <c r="U31" s="9" t="n">
        <f aca="false">0.333*H:H</f>
        <v>0.01665</v>
      </c>
      <c r="V31" s="9" t="n">
        <f aca="false">0.267*I:I</f>
        <v>0.10058010642081</v>
      </c>
      <c r="W31" s="9" t="n">
        <f aca="false">0.2*J:J</f>
        <v>0.098885254</v>
      </c>
      <c r="X31" s="9" t="n">
        <v>0.032484755506</v>
      </c>
      <c r="Y31" s="9" t="n">
        <v>0.0339334632</v>
      </c>
      <c r="Z31" s="9" t="n">
        <v>0.28253357912681</v>
      </c>
    </row>
    <row r="32" customFormat="false" ht="15" hidden="false" customHeight="false" outlineLevel="0" collapsed="false">
      <c r="A32" s="0" t="n">
        <v>28</v>
      </c>
      <c r="B32" s="9" t="n">
        <v>0.9</v>
      </c>
      <c r="C32" s="9"/>
      <c r="D32" s="9" t="n">
        <v>0.26987301</v>
      </c>
      <c r="E32" s="9" t="n">
        <v>0</v>
      </c>
      <c r="F32" s="9" t="n">
        <v>0.9</v>
      </c>
      <c r="H32" s="9" t="n">
        <v>0.4013</v>
      </c>
      <c r="I32" s="9" t="n">
        <v>0.699754453365</v>
      </c>
      <c r="J32" s="9"/>
      <c r="K32" s="9" t="n">
        <v>0.67293678648</v>
      </c>
      <c r="L32" s="9" t="n">
        <v>0</v>
      </c>
      <c r="N32" s="9" t="n">
        <v>0.2997</v>
      </c>
      <c r="O32" s="9" t="n">
        <v>0</v>
      </c>
      <c r="P32" s="9" t="n">
        <v>0.07205609367</v>
      </c>
      <c r="Q32" s="9" t="n">
        <v>0</v>
      </c>
      <c r="R32" s="9" t="n">
        <v>0.1197</v>
      </c>
      <c r="S32" s="9" t="n">
        <f aca="false">(N:N+O:O+P:P+Q:Q+R:R)</f>
        <v>0.49145609367</v>
      </c>
      <c r="U32" s="9" t="n">
        <f aca="false">0.333*H:H</f>
        <v>0.1336329</v>
      </c>
      <c r="V32" s="9" t="n">
        <f aca="false">0.267*I:I</f>
        <v>0.186834439048455</v>
      </c>
      <c r="W32" s="9" t="n">
        <f aca="false">0.2*J:J</f>
        <v>0</v>
      </c>
      <c r="X32" s="9" t="n">
        <v>0.08950059260184</v>
      </c>
      <c r="Y32" s="9" t="n">
        <v>0</v>
      </c>
      <c r="Z32" s="9" t="n">
        <v>0.409967931650295</v>
      </c>
    </row>
    <row r="33" customFormat="false" ht="15" hidden="false" customHeight="false" outlineLevel="0" collapsed="false">
      <c r="A33" s="0" t="n">
        <v>29</v>
      </c>
      <c r="B33" s="9" t="n">
        <v>0.3877</v>
      </c>
      <c r="C33" s="9" t="n">
        <v>0.07</v>
      </c>
      <c r="D33" s="9" t="n">
        <v>0.4743</v>
      </c>
      <c r="E33" s="9" t="n">
        <v>0.07764775</v>
      </c>
      <c r="F33" s="9" t="n">
        <v>0.4159</v>
      </c>
      <c r="H33" s="9" t="n">
        <v>0.671</v>
      </c>
      <c r="I33" s="9" t="n">
        <v>0.649040177865</v>
      </c>
      <c r="J33" s="9" t="n">
        <v>0.270825</v>
      </c>
      <c r="K33" s="9" t="n">
        <v>0.275538368</v>
      </c>
      <c r="L33" s="9" t="n">
        <v>0.22866594338</v>
      </c>
      <c r="N33" s="9" t="n">
        <v>0.1291041</v>
      </c>
      <c r="O33" s="9" t="n">
        <v>0.014</v>
      </c>
      <c r="P33" s="9" t="n">
        <v>0.1266381</v>
      </c>
      <c r="Q33" s="9" t="n">
        <v>0.00520239925</v>
      </c>
      <c r="R33" s="9" t="n">
        <v>0.0553147</v>
      </c>
      <c r="S33" s="9" t="n">
        <f aca="false">(N:N+O:O+P:P+Q:Q+R:R)</f>
        <v>0.33025929925</v>
      </c>
      <c r="U33" s="9" t="n">
        <f aca="false">0.333*H:H</f>
        <v>0.223443</v>
      </c>
      <c r="V33" s="9" t="n">
        <f aca="false">0.267*I:I</f>
        <v>0.173293727489955</v>
      </c>
      <c r="W33" s="9" t="n">
        <f aca="false">0.2*J:J</f>
        <v>0.054165</v>
      </c>
      <c r="X33" s="9" t="n">
        <v>0.036646602944</v>
      </c>
      <c r="Y33" s="9" t="n">
        <v>0.01532061820646</v>
      </c>
      <c r="Z33" s="9" t="n">
        <v>0.502868948640415</v>
      </c>
    </row>
    <row r="34" customFormat="false" ht="15" hidden="false" customHeight="false" outlineLevel="0" collapsed="false">
      <c r="A34" s="0" t="n">
        <v>30</v>
      </c>
      <c r="B34" s="9" t="n">
        <v>0.3485</v>
      </c>
      <c r="C34" s="9" t="n">
        <v>0.2741997258</v>
      </c>
      <c r="D34" s="9" t="n">
        <v>0.9</v>
      </c>
      <c r="E34" s="9" t="n">
        <v>0.457089</v>
      </c>
      <c r="F34" s="9" t="n">
        <v>0.072224</v>
      </c>
      <c r="H34" s="9" t="n">
        <v>0.0577</v>
      </c>
      <c r="I34" s="9" t="n">
        <v>0.7029</v>
      </c>
      <c r="J34" s="9" t="n">
        <v>0.5454</v>
      </c>
      <c r="K34" s="9" t="n">
        <v>0.2498056526</v>
      </c>
      <c r="L34" s="9" t="n">
        <v>0</v>
      </c>
      <c r="N34" s="9" t="n">
        <v>0.1160505</v>
      </c>
      <c r="O34" s="9" t="n">
        <v>0.05483994516</v>
      </c>
      <c r="P34" s="9" t="n">
        <v>0.2403</v>
      </c>
      <c r="Q34" s="9" t="n">
        <v>0.030624963</v>
      </c>
      <c r="R34" s="9" t="n">
        <v>0.009605792</v>
      </c>
      <c r="S34" s="9" t="n">
        <f aca="false">(N:N+O:O+P:P+Q:Q+R:R)</f>
        <v>0.45142120016</v>
      </c>
      <c r="U34" s="9" t="n">
        <f aca="false">0.333*H:H</f>
        <v>0.0192141</v>
      </c>
      <c r="V34" s="9" t="n">
        <f aca="false">0.267*I:I</f>
        <v>0.1876743</v>
      </c>
      <c r="W34" s="9" t="n">
        <f aca="false">0.2*J:J</f>
        <v>0.10908</v>
      </c>
      <c r="X34" s="9" t="n">
        <v>0.0332241517958</v>
      </c>
      <c r="Y34" s="9" t="n">
        <v>0</v>
      </c>
      <c r="Z34" s="9" t="n">
        <v>0.3491925517958</v>
      </c>
    </row>
    <row r="35" customFormat="false" ht="15" hidden="false" customHeight="false" outlineLevel="0" collapsed="false">
      <c r="A35" s="0" t="n">
        <v>31</v>
      </c>
      <c r="B35" s="9" t="n">
        <v>0.7526</v>
      </c>
      <c r="C35" s="9" t="n">
        <v>0.42353052</v>
      </c>
      <c r="D35" s="9" t="n">
        <v>0.7277</v>
      </c>
      <c r="E35" s="9" t="n">
        <v>0.366957</v>
      </c>
      <c r="F35" s="9" t="n">
        <v>0.56175</v>
      </c>
      <c r="H35" s="9" t="n">
        <v>0.3724</v>
      </c>
      <c r="I35" s="9" t="n">
        <v>0.548287817205</v>
      </c>
      <c r="J35" s="9" t="n">
        <v>0.4573314666</v>
      </c>
      <c r="K35" s="9" t="n">
        <v>0.37445</v>
      </c>
      <c r="L35" s="9" t="n">
        <v>0.215534368</v>
      </c>
      <c r="N35" s="9" t="n">
        <v>0.2506158</v>
      </c>
      <c r="O35" s="9" t="n">
        <v>0.084706104</v>
      </c>
      <c r="P35" s="9" t="n">
        <v>0.1942959</v>
      </c>
      <c r="Q35" s="9" t="n">
        <v>0.024586119</v>
      </c>
      <c r="R35" s="9" t="n">
        <v>0.07471275</v>
      </c>
      <c r="S35" s="9" t="n">
        <f aca="false">(N:N+O:O+P:P+Q:Q+R:R)</f>
        <v>0.628916673</v>
      </c>
      <c r="U35" s="9" t="n">
        <f aca="false">0.333*H:H</f>
        <v>0.1240092</v>
      </c>
      <c r="V35" s="9" t="n">
        <f aca="false">0.267*I:I</f>
        <v>0.146392847193735</v>
      </c>
      <c r="W35" s="9" t="n">
        <f aca="false">0.2*J:J</f>
        <v>0.09146629332</v>
      </c>
      <c r="X35" s="9" t="n">
        <v>0.04980185</v>
      </c>
      <c r="Y35" s="9" t="n">
        <v>0.014440802656</v>
      </c>
      <c r="Z35" s="9" t="n">
        <v>0.426110993169735</v>
      </c>
    </row>
    <row r="36" customFormat="false" ht="15" hidden="false" customHeight="false" outlineLevel="0" collapsed="false">
      <c r="A36" s="0" t="n">
        <v>32</v>
      </c>
      <c r="B36" s="9" t="n">
        <v>0.1641998358</v>
      </c>
      <c r="C36" s="9" t="n">
        <v>0.0554</v>
      </c>
      <c r="D36" s="9" t="n">
        <v>0.0601</v>
      </c>
      <c r="E36" s="9" t="n">
        <v>0.07882425</v>
      </c>
      <c r="F36" s="9" t="n">
        <v>0.3701936</v>
      </c>
      <c r="H36" s="9" t="n">
        <v>0.2863</v>
      </c>
      <c r="I36" s="9" t="n">
        <v>0.26009093824</v>
      </c>
      <c r="J36" s="9" t="n">
        <v>0.23957917088</v>
      </c>
      <c r="K36" s="9" t="n">
        <v>0.28219</v>
      </c>
      <c r="L36" s="9" t="n">
        <v>0.465247</v>
      </c>
      <c r="N36" s="9" t="n">
        <v>0.0546785453214</v>
      </c>
      <c r="O36" s="9" t="n">
        <v>0.01108</v>
      </c>
      <c r="P36" s="9" t="n">
        <v>0.0160467</v>
      </c>
      <c r="Q36" s="9" t="n">
        <v>0.00528122475</v>
      </c>
      <c r="R36" s="9" t="n">
        <v>0.0492357488</v>
      </c>
      <c r="S36" s="9" t="n">
        <f aca="false">(N:N+O:O+P:P+Q:Q+R:R)</f>
        <v>0.1363222188714</v>
      </c>
      <c r="U36" s="9" t="n">
        <f aca="false">0.333*H:H</f>
        <v>0.0953379</v>
      </c>
      <c r="V36" s="9" t="n">
        <f aca="false">0.267*I:I</f>
        <v>0.06944428051008</v>
      </c>
      <c r="W36" s="9" t="n">
        <f aca="false">0.2*J:J</f>
        <v>0.047915834176</v>
      </c>
      <c r="X36" s="9" t="n">
        <v>0.03753127</v>
      </c>
      <c r="Y36" s="9" t="n">
        <v>0.031171549</v>
      </c>
      <c r="Z36" s="9" t="n">
        <v>0.28140083368608</v>
      </c>
    </row>
    <row r="37" customFormat="false" ht="15" hidden="false" customHeight="false" outlineLevel="0" collapsed="false">
      <c r="A37" s="0" t="n">
        <v>33</v>
      </c>
      <c r="B37" s="9" t="n">
        <v>0.2843997156</v>
      </c>
      <c r="C37" s="9" t="n">
        <v>0.2740997259</v>
      </c>
      <c r="D37" s="9" t="n">
        <v>0.28857114</v>
      </c>
      <c r="E37" s="9" t="n">
        <v>0.27411498576</v>
      </c>
      <c r="F37" s="9" t="n">
        <v>0.6394416</v>
      </c>
      <c r="H37" s="9" t="n">
        <v>0.69474497493</v>
      </c>
      <c r="I37" s="9" t="n">
        <v>0.465563349</v>
      </c>
      <c r="J37" s="9" t="n">
        <v>0.27455</v>
      </c>
      <c r="K37" s="9" t="n">
        <v>0.42595</v>
      </c>
      <c r="L37" s="9" t="n">
        <v>0.24366634334</v>
      </c>
      <c r="N37" s="9" t="n">
        <v>0.0947051052948</v>
      </c>
      <c r="O37" s="9" t="n">
        <v>0.05481994518</v>
      </c>
      <c r="P37" s="9" t="n">
        <v>0.07704849438</v>
      </c>
      <c r="Q37" s="9" t="n">
        <v>0.01836570404592</v>
      </c>
      <c r="R37" s="9" t="n">
        <v>0.0850457328</v>
      </c>
      <c r="S37" s="9" t="n">
        <f aca="false">(N:N+O:O+P:P+Q:Q+R:R)</f>
        <v>0.32998498170072</v>
      </c>
      <c r="U37" s="9" t="n">
        <f aca="false">0.333*H:H</f>
        <v>0.23135007665169</v>
      </c>
      <c r="V37" s="9" t="n">
        <f aca="false">0.267*I:I</f>
        <v>0.124305414183</v>
      </c>
      <c r="W37" s="9" t="n">
        <f aca="false">0.2*J:J</f>
        <v>0.05491</v>
      </c>
      <c r="X37" s="9" t="n">
        <v>0.05665135</v>
      </c>
      <c r="Y37" s="9" t="n">
        <v>0.01632564500378</v>
      </c>
      <c r="Z37" s="9" t="n">
        <v>0.48354248583847</v>
      </c>
    </row>
    <row r="38" customFormat="false" ht="15" hidden="false" customHeight="false" outlineLevel="0" collapsed="false">
      <c r="A38" s="0" t="n">
        <v>34</v>
      </c>
      <c r="B38" s="9" t="n">
        <v>0.5413</v>
      </c>
      <c r="C38" s="9" t="n">
        <v>0.41293476</v>
      </c>
      <c r="D38" s="9" t="n">
        <v>0.65303868</v>
      </c>
      <c r="E38" s="9" t="n">
        <v>0.439921</v>
      </c>
      <c r="F38" s="9" t="n">
        <v>0.5111</v>
      </c>
      <c r="H38" s="9" t="n">
        <v>0.2763</v>
      </c>
      <c r="I38" s="9" t="n">
        <v>0.657154461945</v>
      </c>
      <c r="J38" s="9" t="n">
        <v>0.2939</v>
      </c>
      <c r="K38" s="9" t="n">
        <v>0.29075</v>
      </c>
      <c r="L38" s="9" t="n">
        <v>0.24193552796</v>
      </c>
      <c r="N38" s="9" t="n">
        <v>0.1802529</v>
      </c>
      <c r="O38" s="9" t="n">
        <v>0.082586952</v>
      </c>
      <c r="P38" s="9" t="n">
        <v>0.17436132756</v>
      </c>
      <c r="Q38" s="9" t="n">
        <v>0.029474707</v>
      </c>
      <c r="R38" s="9" t="n">
        <v>0.0679763</v>
      </c>
      <c r="S38" s="9" t="n">
        <f aca="false">(N:N+O:O+P:P+Q:Q+R:R)</f>
        <v>0.53465218656</v>
      </c>
      <c r="U38" s="9" t="n">
        <f aca="false">0.333*H:H</f>
        <v>0.0920079</v>
      </c>
      <c r="V38" s="9" t="n">
        <f aca="false">0.267*I:I</f>
        <v>0.175460241339315</v>
      </c>
      <c r="W38" s="9" t="n">
        <f aca="false">0.2*J:J</f>
        <v>0.05878</v>
      </c>
      <c r="X38" s="9" t="n">
        <v>0.03866975</v>
      </c>
      <c r="Y38" s="9" t="n">
        <v>0.01620968037332</v>
      </c>
      <c r="Z38" s="9" t="n">
        <v>0.381127571712635</v>
      </c>
    </row>
    <row r="39" customFormat="false" ht="15" hidden="false" customHeight="false" outlineLevel="0" collapsed="false">
      <c r="A39" s="0" t="n">
        <v>35</v>
      </c>
      <c r="B39" s="9" t="n">
        <v>0.1</v>
      </c>
      <c r="C39" s="9" t="n">
        <v>0.1</v>
      </c>
      <c r="D39" s="9" t="n">
        <v>0.0712</v>
      </c>
      <c r="E39" s="9" t="n">
        <v>0.7251</v>
      </c>
      <c r="F39" s="9" t="n">
        <v>0.1</v>
      </c>
      <c r="H39" s="9" t="n">
        <v>0.379086</v>
      </c>
      <c r="I39" s="9" t="n">
        <v>0.0879</v>
      </c>
      <c r="J39" s="9" t="n">
        <v>0.0618</v>
      </c>
      <c r="K39" s="9" t="n">
        <v>0.1</v>
      </c>
      <c r="L39" s="9" t="n">
        <v>0.20731922036</v>
      </c>
      <c r="N39" s="9" t="n">
        <v>0.0333</v>
      </c>
      <c r="O39" s="9" t="n">
        <v>0.02</v>
      </c>
      <c r="P39" s="9" t="n">
        <v>0.0190104</v>
      </c>
      <c r="Q39" s="9" t="n">
        <v>0.0485817</v>
      </c>
      <c r="R39" s="9" t="n">
        <v>0.0133</v>
      </c>
      <c r="S39" s="9" t="n">
        <f aca="false">(N:N+O:O+P:P+Q:Q+R:R)</f>
        <v>0.1341921</v>
      </c>
      <c r="U39" s="9" t="n">
        <f aca="false">0.333*H:H</f>
        <v>0.126235638</v>
      </c>
      <c r="V39" s="9" t="n">
        <f aca="false">0.267*I:I</f>
        <v>0.0234693</v>
      </c>
      <c r="W39" s="9" t="n">
        <f aca="false">0.2*J:J</f>
        <v>0.01236</v>
      </c>
      <c r="X39" s="9" t="n">
        <v>0.0133</v>
      </c>
      <c r="Y39" s="9" t="n">
        <v>0.01389038776412</v>
      </c>
      <c r="Z39" s="9" t="n">
        <v>0.18925532576412</v>
      </c>
    </row>
    <row r="40" customFormat="false" ht="15" hidden="false" customHeight="false" outlineLevel="0" collapsed="false">
      <c r="A40" s="0" t="n">
        <v>36</v>
      </c>
      <c r="B40" s="9" t="n">
        <v>0.1</v>
      </c>
      <c r="C40" s="9" t="n">
        <v>0.1</v>
      </c>
      <c r="D40" s="9" t="n">
        <v>0.29967003</v>
      </c>
      <c r="E40" s="9" t="n">
        <v>0.27155</v>
      </c>
      <c r="F40" s="9"/>
      <c r="H40" s="9" t="n">
        <v>0.9</v>
      </c>
      <c r="I40" s="9" t="n">
        <v>0.566206861215</v>
      </c>
      <c r="J40" s="9" t="n">
        <v>0.6399</v>
      </c>
      <c r="K40" s="9" t="n">
        <v>0.1</v>
      </c>
      <c r="L40" s="9" t="n">
        <v>0.470731</v>
      </c>
      <c r="N40" s="9" t="n">
        <v>0.0333</v>
      </c>
      <c r="O40" s="9" t="n">
        <v>0.02</v>
      </c>
      <c r="P40" s="9" t="n">
        <v>0.08001189801</v>
      </c>
      <c r="Q40" s="9" t="n">
        <v>0.01819385</v>
      </c>
      <c r="R40" s="9" t="n">
        <v>0</v>
      </c>
      <c r="S40" s="9" t="n">
        <f aca="false">(N:N+O:O+P:P+Q:Q+R:R)</f>
        <v>0.15150574801</v>
      </c>
      <c r="U40" s="9" t="n">
        <f aca="false">0.333*H:H</f>
        <v>0.2997</v>
      </c>
      <c r="V40" s="9" t="n">
        <f aca="false">0.267*I:I</f>
        <v>0.151177231944405</v>
      </c>
      <c r="W40" s="9" t="n">
        <f aca="false">0.2*J:J</f>
        <v>0.12798</v>
      </c>
      <c r="X40" s="9" t="n">
        <v>0.0133</v>
      </c>
      <c r="Y40" s="9" t="n">
        <v>0.031538977</v>
      </c>
      <c r="Z40" s="9" t="n">
        <v>0.623696208944405</v>
      </c>
    </row>
    <row r="41" customFormat="false" ht="15" hidden="false" customHeight="false" outlineLevel="0" collapsed="false">
      <c r="A41" s="0" t="n">
        <v>37</v>
      </c>
      <c r="B41" s="9" t="n">
        <v>0.2497997502</v>
      </c>
      <c r="C41" s="9" t="n">
        <v>0.071</v>
      </c>
      <c r="D41" s="9" t="n">
        <v>0.15618438</v>
      </c>
      <c r="E41" s="9" t="n">
        <v>0.1</v>
      </c>
      <c r="F41" s="9" t="n">
        <v>0.250008</v>
      </c>
      <c r="H41" s="9" t="n">
        <v>0.451</v>
      </c>
      <c r="I41" s="9" t="n">
        <v>0.46339338</v>
      </c>
      <c r="J41" s="9" t="n">
        <v>0.4270125</v>
      </c>
      <c r="K41" s="9" t="n">
        <v>0.4732</v>
      </c>
      <c r="L41" s="9" t="n">
        <v>0.42204847065</v>
      </c>
      <c r="N41" s="9" t="n">
        <v>0.0831833168166</v>
      </c>
      <c r="O41" s="9" t="n">
        <v>0.0142</v>
      </c>
      <c r="P41" s="9" t="n">
        <v>0.04170122946</v>
      </c>
      <c r="Q41" s="9" t="n">
        <v>0.0067</v>
      </c>
      <c r="R41" s="9" t="n">
        <v>0.033251064</v>
      </c>
      <c r="S41" s="9" t="n">
        <f aca="false">(N:N+O:O+P:P+Q:Q+R:R)</f>
        <v>0.1790356102766</v>
      </c>
      <c r="U41" s="9" t="n">
        <f aca="false">0.333*H:H</f>
        <v>0.150183</v>
      </c>
      <c r="V41" s="9" t="n">
        <f aca="false">0.267*I:I</f>
        <v>0.12372603246</v>
      </c>
      <c r="W41" s="9" t="n">
        <f aca="false">0.2*J:J</f>
        <v>0.0854025</v>
      </c>
      <c r="X41" s="9" t="n">
        <v>0.0629356</v>
      </c>
      <c r="Y41" s="9" t="n">
        <v>0.02827724753355</v>
      </c>
      <c r="Z41" s="9" t="n">
        <v>0.45052437999355</v>
      </c>
    </row>
    <row r="42" customFormat="false" ht="15" hidden="false" customHeight="false" outlineLevel="0" collapsed="false">
      <c r="A42" s="0" t="n">
        <v>38</v>
      </c>
      <c r="B42" s="9" t="n">
        <v>0.1638998361</v>
      </c>
      <c r="C42" s="9" t="n">
        <v>0.2516</v>
      </c>
      <c r="D42" s="9" t="n">
        <v>0.8232</v>
      </c>
      <c r="E42" s="9" t="n">
        <v>0.27411498576</v>
      </c>
      <c r="F42" s="9" t="n">
        <v>0.1</v>
      </c>
      <c r="H42" s="9" t="n">
        <v>0.5388</v>
      </c>
      <c r="I42" s="9" t="n">
        <v>0.45717116889</v>
      </c>
      <c r="J42" s="9" t="n">
        <v>0.82</v>
      </c>
      <c r="K42" s="9" t="n">
        <v>0.5518</v>
      </c>
      <c r="L42" s="9" t="n">
        <v>0.246796452</v>
      </c>
      <c r="N42" s="9" t="n">
        <v>0.0545786454213</v>
      </c>
      <c r="O42" s="9" t="n">
        <v>0.05032</v>
      </c>
      <c r="P42" s="9" t="n">
        <v>0.2197944</v>
      </c>
      <c r="Q42" s="9" t="n">
        <v>0.01836570404592</v>
      </c>
      <c r="R42" s="9" t="n">
        <v>0.0133</v>
      </c>
      <c r="S42" s="9" t="n">
        <f aca="false">(N:N+O:O+P:P+Q:Q+R:R)</f>
        <v>0.35635874946722</v>
      </c>
      <c r="U42" s="9" t="n">
        <f aca="false">0.333*H:H</f>
        <v>0.1794204</v>
      </c>
      <c r="V42" s="9" t="n">
        <f aca="false">0.267*I:I</f>
        <v>0.12206470209363</v>
      </c>
      <c r="W42" s="9" t="n">
        <f aca="false">0.2*J:J</f>
        <v>0.164</v>
      </c>
      <c r="X42" s="9" t="n">
        <v>0.0733894</v>
      </c>
      <c r="Y42" s="9" t="n">
        <v>0.016535362284</v>
      </c>
      <c r="Z42" s="9" t="n">
        <v>0.55540986437763</v>
      </c>
    </row>
    <row r="43" customFormat="false" ht="15" hidden="false" customHeight="false" outlineLevel="0" collapsed="false">
      <c r="A43" s="0" t="n">
        <v>39</v>
      </c>
      <c r="B43" s="9" t="n">
        <v>0.1762998237</v>
      </c>
      <c r="C43" s="9" t="n">
        <v>0.3956</v>
      </c>
      <c r="D43" s="9" t="n">
        <v>0.17118288</v>
      </c>
      <c r="E43" s="9" t="n">
        <v>0.35345</v>
      </c>
      <c r="F43" s="9" t="n">
        <v>0.1</v>
      </c>
      <c r="H43" s="9" t="n">
        <v>0.9</v>
      </c>
      <c r="I43" s="9" t="n">
        <v>0.589535427945</v>
      </c>
      <c r="J43" s="9" t="n">
        <v>0.8496</v>
      </c>
      <c r="K43" s="9" t="n">
        <v>0.16546223008</v>
      </c>
      <c r="L43" s="9" t="n">
        <v>0</v>
      </c>
      <c r="N43" s="9" t="n">
        <v>0.0587078412921</v>
      </c>
      <c r="O43" s="9" t="n">
        <v>0.07912</v>
      </c>
      <c r="P43" s="9" t="n">
        <v>0.04570582896</v>
      </c>
      <c r="Q43" s="9" t="n">
        <v>0.02368115</v>
      </c>
      <c r="R43" s="9" t="n">
        <v>0.0133</v>
      </c>
      <c r="S43" s="9" t="n">
        <f aca="false">(N:N+O:O+P:P+Q:Q+R:R)</f>
        <v>0.2205148202521</v>
      </c>
      <c r="U43" s="9" t="n">
        <f aca="false">0.333*H:H</f>
        <v>0.2997</v>
      </c>
      <c r="V43" s="9" t="n">
        <f aca="false">0.267*I:I</f>
        <v>0.157405959261315</v>
      </c>
      <c r="W43" s="9" t="n">
        <f aca="false">0.2*J:J</f>
        <v>0.16992</v>
      </c>
      <c r="X43" s="9" t="n">
        <v>0.02200647660064</v>
      </c>
      <c r="Y43" s="9" t="n">
        <v>0</v>
      </c>
      <c r="Z43" s="9" t="n">
        <v>0.649032435861955</v>
      </c>
    </row>
    <row r="44" customFormat="false" ht="15" hidden="false" customHeight="false" outlineLevel="0" collapsed="false">
      <c r="A44" s="0" t="n">
        <v>40</v>
      </c>
      <c r="B44" s="9" t="n">
        <v>0.1</v>
      </c>
      <c r="C44" s="9" t="n">
        <v>0.60635736</v>
      </c>
      <c r="D44" s="9" t="n">
        <v>0.0815</v>
      </c>
      <c r="E44" s="9" t="n">
        <v>0.9</v>
      </c>
      <c r="F44" s="9" t="n">
        <v>0</v>
      </c>
      <c r="H44" s="9" t="n">
        <v>0.0695</v>
      </c>
      <c r="I44" s="9" t="n">
        <v>0.1</v>
      </c>
      <c r="J44" s="9" t="n">
        <v>0.406904187</v>
      </c>
      <c r="K44" s="9" t="n">
        <v>0.1</v>
      </c>
      <c r="L44" s="9" t="n">
        <v>0</v>
      </c>
      <c r="N44" s="9" t="n">
        <v>0.0333</v>
      </c>
      <c r="O44" s="9" t="n">
        <v>0.121271472</v>
      </c>
      <c r="P44" s="9" t="n">
        <v>0.0217605</v>
      </c>
      <c r="Q44" s="9" t="n">
        <v>0.0603</v>
      </c>
      <c r="R44" s="9" t="n">
        <v>0</v>
      </c>
      <c r="S44" s="9" t="n">
        <f aca="false">(N:N+O:O+P:P+Q:Q+R:R)</f>
        <v>0.236631972</v>
      </c>
      <c r="U44" s="9" t="n">
        <f aca="false">0.333*H:H</f>
        <v>0.0231435</v>
      </c>
      <c r="V44" s="9" t="n">
        <f aca="false">0.267*I:I</f>
        <v>0.0267</v>
      </c>
      <c r="W44" s="9" t="n">
        <f aca="false">0.2*J:J</f>
        <v>0.0813808374</v>
      </c>
      <c r="X44" s="9" t="n">
        <v>0.0133</v>
      </c>
      <c r="Y44" s="9" t="n">
        <v>0</v>
      </c>
      <c r="Z44" s="9" t="n">
        <v>0.1445243374</v>
      </c>
    </row>
    <row r="45" customFormat="false" ht="15" hidden="false" customHeight="false" outlineLevel="0" collapsed="false">
      <c r="A45" s="0" t="n">
        <v>41</v>
      </c>
      <c r="B45" s="9" t="n">
        <v>0.4127</v>
      </c>
      <c r="C45" s="9" t="n">
        <v>0.2506997493</v>
      </c>
      <c r="D45" s="9" t="n">
        <v>0.29517048</v>
      </c>
      <c r="E45" s="9" t="n">
        <v>0.865</v>
      </c>
      <c r="F45" s="9" t="n">
        <v>0.9</v>
      </c>
      <c r="H45" s="9" t="n">
        <v>0.205903726</v>
      </c>
      <c r="I45" s="9" t="n">
        <v>0.3092875</v>
      </c>
      <c r="J45" s="9" t="n">
        <v>0.272958196</v>
      </c>
      <c r="K45" s="9" t="n">
        <v>0.426</v>
      </c>
      <c r="L45" s="9" t="n">
        <v>0.67732362381</v>
      </c>
      <c r="N45" s="9" t="n">
        <v>0.1374291</v>
      </c>
      <c r="O45" s="9" t="n">
        <v>0.05013994986</v>
      </c>
      <c r="P45" s="9" t="n">
        <v>0.07881051816</v>
      </c>
      <c r="Q45" s="9" t="n">
        <v>0.057955</v>
      </c>
      <c r="R45" s="9" t="n">
        <v>0.1197</v>
      </c>
      <c r="S45" s="9" t="n">
        <f aca="false">(N:N+O:O+P:P+Q:Q+R:R)</f>
        <v>0.44403456802</v>
      </c>
      <c r="U45" s="9" t="n">
        <f aca="false">0.333*H:H</f>
        <v>0.068565940758</v>
      </c>
      <c r="V45" s="9" t="n">
        <f aca="false">0.267*I:I</f>
        <v>0.0825797625</v>
      </c>
      <c r="W45" s="9" t="n">
        <f aca="false">0.2*J:J</f>
        <v>0.0545916392</v>
      </c>
      <c r="X45" s="9" t="n">
        <v>0.056658</v>
      </c>
      <c r="Y45" s="9" t="n">
        <v>0.04538068279527</v>
      </c>
      <c r="Z45" s="9" t="n">
        <v>0.30777602525327</v>
      </c>
    </row>
    <row r="46" customFormat="false" ht="15" hidden="false" customHeight="false" outlineLevel="0" collapsed="false">
      <c r="A46" s="0" t="n">
        <v>42</v>
      </c>
      <c r="B46" s="9" t="n">
        <v>0.4143</v>
      </c>
      <c r="C46" s="9" t="n">
        <v>0.49570164</v>
      </c>
      <c r="D46" s="9" t="n">
        <v>0.52192</v>
      </c>
      <c r="E46" s="9" t="n">
        <v>0.9</v>
      </c>
      <c r="F46" s="9" t="n">
        <v>0.3558</v>
      </c>
      <c r="H46" s="9" t="n">
        <v>0.24706647</v>
      </c>
      <c r="I46" s="9" t="n">
        <v>0.234975664</v>
      </c>
      <c r="J46" s="9" t="n">
        <v>0.20731622016</v>
      </c>
      <c r="K46" s="9" t="n">
        <v>0.4034</v>
      </c>
      <c r="L46" s="9" t="n">
        <v>0.19866514346</v>
      </c>
      <c r="N46" s="9" t="n">
        <v>0.1379619</v>
      </c>
      <c r="O46" s="9" t="n">
        <v>0.099140328</v>
      </c>
      <c r="P46" s="9" t="n">
        <v>0.13935264</v>
      </c>
      <c r="Q46" s="9" t="n">
        <v>0.0603</v>
      </c>
      <c r="R46" s="9" t="n">
        <v>0.0473214</v>
      </c>
      <c r="S46" s="9" t="n">
        <f aca="false">(N:N+O:O+P:P+Q:Q+R:R)</f>
        <v>0.484076268</v>
      </c>
      <c r="U46" s="9" t="n">
        <f aca="false">0.333*H:H</f>
        <v>0.08227313451</v>
      </c>
      <c r="V46" s="9" t="n">
        <f aca="false">0.267*I:I</f>
        <v>0.062738502288</v>
      </c>
      <c r="W46" s="9" t="n">
        <f aca="false">0.2*J:J</f>
        <v>0.041463244032</v>
      </c>
      <c r="X46" s="9" t="n">
        <v>0.0536522</v>
      </c>
      <c r="Y46" s="9" t="n">
        <v>0.01331056461182</v>
      </c>
      <c r="Z46" s="9" t="n">
        <v>0.25343764544182</v>
      </c>
    </row>
    <row r="47" customFormat="false" ht="15" hidden="false" customHeight="false" outlineLevel="0" collapsed="false">
      <c r="A47" s="0" t="n">
        <v>43</v>
      </c>
      <c r="B47" s="9" t="n">
        <v>0.4131</v>
      </c>
      <c r="C47" s="9" t="n">
        <v>0.4427</v>
      </c>
      <c r="D47" s="9" t="n">
        <v>0.61495392</v>
      </c>
      <c r="E47" s="9" t="n">
        <v>0.07529475</v>
      </c>
      <c r="F47" s="9" t="n">
        <v>0.5</v>
      </c>
      <c r="H47" s="9" t="n">
        <v>0.9</v>
      </c>
      <c r="I47" s="9" t="n">
        <v>0.8487</v>
      </c>
      <c r="J47" s="9" t="n">
        <v>0.9</v>
      </c>
      <c r="K47" s="9" t="n">
        <v>0.183882258</v>
      </c>
      <c r="L47" s="9" t="n">
        <v>0.657430608</v>
      </c>
      <c r="N47" s="9" t="n">
        <v>0.1375623</v>
      </c>
      <c r="O47" s="9" t="n">
        <v>0.08854</v>
      </c>
      <c r="P47" s="9" t="n">
        <v>0.16419269664</v>
      </c>
      <c r="Q47" s="9" t="n">
        <v>0.00504474825</v>
      </c>
      <c r="R47" s="9" t="n">
        <v>0.0665</v>
      </c>
      <c r="S47" s="9" t="n">
        <f aca="false">(N:N+O:O+P:P+Q:Q+R:R)</f>
        <v>0.46183974489</v>
      </c>
      <c r="U47" s="9" t="n">
        <f aca="false">0.333*H:H</f>
        <v>0.2997</v>
      </c>
      <c r="V47" s="9" t="n">
        <f aca="false">0.267*I:I</f>
        <v>0.2266029</v>
      </c>
      <c r="W47" s="9" t="n">
        <f aca="false">0.2*J:J</f>
        <v>0.18</v>
      </c>
      <c r="X47" s="9" t="n">
        <v>0.024456340314</v>
      </c>
      <c r="Y47" s="9" t="n">
        <v>0.044047850736</v>
      </c>
      <c r="Z47" s="9" t="n">
        <v>0.77480709105</v>
      </c>
    </row>
    <row r="48" customFormat="false" ht="15" hidden="false" customHeight="false" outlineLevel="0" collapsed="false">
      <c r="A48" s="0" t="n">
        <v>44</v>
      </c>
      <c r="B48" s="9" t="n">
        <v>0.624412488</v>
      </c>
      <c r="C48" s="9" t="n">
        <v>0.2999997</v>
      </c>
      <c r="D48" s="9" t="n">
        <v>0.57047172</v>
      </c>
      <c r="E48" s="9" t="n">
        <v>0.9</v>
      </c>
      <c r="F48" s="9" t="n">
        <v>0.245841</v>
      </c>
      <c r="H48" s="9" t="n">
        <v>0.0598</v>
      </c>
      <c r="I48" s="9" t="n">
        <v>0.3429</v>
      </c>
      <c r="J48" s="9" t="n">
        <v>0.0721</v>
      </c>
      <c r="K48" s="9" t="n">
        <v>0.0873</v>
      </c>
      <c r="L48" s="9" t="n">
        <v>0.281533</v>
      </c>
      <c r="N48" s="9" t="n">
        <v>0.207929358504</v>
      </c>
      <c r="O48" s="9" t="n">
        <v>0.05999994</v>
      </c>
      <c r="P48" s="9" t="n">
        <v>0.15231594924</v>
      </c>
      <c r="Q48" s="9" t="n">
        <v>0.0603</v>
      </c>
      <c r="R48" s="9" t="n">
        <v>0.032696853</v>
      </c>
      <c r="S48" s="9" t="n">
        <f aca="false">(N:N+O:O+P:P+Q:Q+R:R)</f>
        <v>0.513242100744</v>
      </c>
      <c r="U48" s="9" t="n">
        <f aca="false">0.333*H:H</f>
        <v>0.0199134</v>
      </c>
      <c r="V48" s="9" t="n">
        <f aca="false">0.267*I:I</f>
        <v>0.0915543</v>
      </c>
      <c r="W48" s="9" t="n">
        <f aca="false">0.2*J:J</f>
        <v>0.01442</v>
      </c>
      <c r="X48" s="9" t="n">
        <v>0.0116109</v>
      </c>
      <c r="Y48" s="9" t="n">
        <v>0.018862711</v>
      </c>
      <c r="Z48" s="9" t="n">
        <v>0.156361311</v>
      </c>
    </row>
    <row r="49" customFormat="false" ht="15" hidden="false" customHeight="false" outlineLevel="0" collapsed="false">
      <c r="A49" s="0" t="n">
        <v>45</v>
      </c>
      <c r="B49" s="9" t="n">
        <v>0.452</v>
      </c>
      <c r="C49" s="9" t="n">
        <v>0.64454208</v>
      </c>
      <c r="D49" s="9" t="n">
        <v>0.27137286</v>
      </c>
      <c r="E49" s="9"/>
      <c r="F49" s="9" t="n">
        <v>0.6562696</v>
      </c>
      <c r="H49" s="9" t="n">
        <v>0.316994</v>
      </c>
      <c r="I49" s="9" t="n">
        <v>0.2553</v>
      </c>
      <c r="J49" s="9" t="n">
        <v>0.44715</v>
      </c>
      <c r="K49" s="9" t="n">
        <v>0.37985</v>
      </c>
      <c r="L49" s="9" t="n">
        <v>0.09985981302</v>
      </c>
      <c r="N49" s="9" t="n">
        <v>0.150516</v>
      </c>
      <c r="O49" s="9" t="n">
        <v>0.128908416</v>
      </c>
      <c r="P49" s="9" t="n">
        <v>0.07245655362</v>
      </c>
      <c r="Q49" s="9" t="n">
        <v>0</v>
      </c>
      <c r="R49" s="9" t="n">
        <v>0.0872838568</v>
      </c>
      <c r="S49" s="9" t="n">
        <f aca="false">(N:N+O:O+P:P+Q:Q+R:R)</f>
        <v>0.43916482642</v>
      </c>
      <c r="U49" s="9" t="n">
        <f aca="false">0.333*H:H</f>
        <v>0.105559002</v>
      </c>
      <c r="V49" s="9" t="n">
        <f aca="false">0.267*I:I</f>
        <v>0.0681651</v>
      </c>
      <c r="W49" s="9" t="n">
        <f aca="false">0.2*J:J</f>
        <v>0.08943</v>
      </c>
      <c r="X49" s="9" t="n">
        <v>0.05052005</v>
      </c>
      <c r="Y49" s="9" t="n">
        <v>0.00669060747234</v>
      </c>
      <c r="Z49" s="9" t="n">
        <v>0.32036475947234</v>
      </c>
    </row>
    <row r="50" customFormat="false" ht="15" hidden="false" customHeight="false" outlineLevel="0" collapsed="false">
      <c r="A50" s="0" t="n">
        <v>46</v>
      </c>
      <c r="B50" s="9" t="n">
        <v>0.435108702</v>
      </c>
      <c r="C50" s="9" t="n">
        <v>0.63944412</v>
      </c>
      <c r="D50" s="9" t="n">
        <v>0.41123544</v>
      </c>
      <c r="E50" s="9" t="n">
        <v>0.190570941</v>
      </c>
      <c r="F50" s="9" t="n">
        <v>0.476195</v>
      </c>
      <c r="H50" s="9" t="n">
        <v>0.496734</v>
      </c>
      <c r="I50" s="9" t="n">
        <v>0.31705</v>
      </c>
      <c r="J50" s="9" t="n">
        <v>0.4028555</v>
      </c>
      <c r="K50" s="9" t="n">
        <v>0.16031148672</v>
      </c>
      <c r="L50" s="9" t="n">
        <v>0.0717868206</v>
      </c>
      <c r="N50" s="9" t="n">
        <v>0.144891197766</v>
      </c>
      <c r="O50" s="9" t="n">
        <v>0.127888824</v>
      </c>
      <c r="P50" s="9" t="n">
        <v>0.10979986248</v>
      </c>
      <c r="Q50" s="9" t="n">
        <v>0.012768253047</v>
      </c>
      <c r="R50" s="9" t="n">
        <v>0.063333935</v>
      </c>
      <c r="S50" s="9" t="n">
        <f aca="false">(N:N+O:O+P:P+Q:Q+R:R)</f>
        <v>0.458682072293</v>
      </c>
      <c r="U50" s="9" t="n">
        <f aca="false">0.333*H:H</f>
        <v>0.165412422</v>
      </c>
      <c r="V50" s="9" t="n">
        <f aca="false">0.267*I:I</f>
        <v>0.08465235</v>
      </c>
      <c r="W50" s="9" t="n">
        <f aca="false">0.2*J:J</f>
        <v>0.0805711</v>
      </c>
      <c r="X50" s="9" t="n">
        <v>0.02132142773376</v>
      </c>
      <c r="Y50" s="9" t="n">
        <v>0.0048097169802</v>
      </c>
      <c r="Z50" s="9" t="n">
        <v>0.35676701671396</v>
      </c>
    </row>
    <row r="51" customFormat="false" ht="15" hidden="false" customHeight="false" outlineLevel="0" collapsed="false">
      <c r="A51" s="0" t="n">
        <v>47</v>
      </c>
      <c r="B51" s="9" t="n">
        <v>0.3801</v>
      </c>
      <c r="C51" s="9" t="n">
        <v>0.061</v>
      </c>
      <c r="D51" s="9" t="n">
        <v>0.25557444</v>
      </c>
      <c r="E51" s="9" t="n">
        <v>0.3707</v>
      </c>
      <c r="F51" s="9" t="n">
        <v>0.61936</v>
      </c>
      <c r="H51" s="9" t="n">
        <v>0.395426</v>
      </c>
      <c r="I51" s="9" t="n">
        <v>0.584125905225</v>
      </c>
      <c r="J51" s="9" t="n">
        <v>0.497401</v>
      </c>
      <c r="K51" s="9" t="n">
        <v>0.0539</v>
      </c>
      <c r="L51" s="9" t="n">
        <v>0.691450122</v>
      </c>
      <c r="N51" s="9" t="n">
        <v>0.1265733</v>
      </c>
      <c r="O51" s="9" t="n">
        <v>0.0122</v>
      </c>
      <c r="P51" s="9" t="n">
        <v>0.06823837548</v>
      </c>
      <c r="Q51" s="9" t="n">
        <v>0.0248369</v>
      </c>
      <c r="R51" s="9" t="n">
        <v>0.08237488</v>
      </c>
      <c r="S51" s="9" t="n">
        <f aca="false">(N:N+O:O+P:P+Q:Q+R:R)</f>
        <v>0.31422345548</v>
      </c>
      <c r="U51" s="9" t="n">
        <f aca="false">0.333*H:H</f>
        <v>0.131676858</v>
      </c>
      <c r="V51" s="9" t="n">
        <f aca="false">0.267*I:I</f>
        <v>0.155961616695075</v>
      </c>
      <c r="W51" s="9" t="n">
        <f aca="false">0.2*J:J</f>
        <v>0.0994802</v>
      </c>
      <c r="X51" s="9" t="n">
        <v>0.0071687</v>
      </c>
      <c r="Y51" s="9" t="n">
        <v>0.046327158174</v>
      </c>
      <c r="Z51" s="9" t="n">
        <v>0.440614532869075</v>
      </c>
    </row>
    <row r="52" customFormat="false" ht="15" hidden="false" customHeight="false" outlineLevel="0" collapsed="false">
      <c r="A52" s="0" t="n">
        <v>48</v>
      </c>
      <c r="B52" s="9" t="n">
        <v>0.370907418</v>
      </c>
      <c r="C52" s="9" t="n">
        <v>0.61965204</v>
      </c>
      <c r="D52" s="9" t="n">
        <v>0.567273</v>
      </c>
      <c r="E52" s="9" t="n">
        <v>0.55881</v>
      </c>
      <c r="F52" s="9" t="n">
        <v>0.41667</v>
      </c>
      <c r="H52" s="9" t="n">
        <v>0.261438</v>
      </c>
      <c r="I52" s="9" t="n">
        <v>0.35645</v>
      </c>
      <c r="J52" s="9" t="n">
        <v>0.355791</v>
      </c>
      <c r="K52" s="9" t="n">
        <v>0.3835</v>
      </c>
      <c r="L52" s="9" t="n">
        <v>0.24076605</v>
      </c>
      <c r="N52" s="9" t="n">
        <v>0.123512170194</v>
      </c>
      <c r="O52" s="9" t="n">
        <v>0.123930408</v>
      </c>
      <c r="P52" s="9" t="n">
        <v>0.151461891</v>
      </c>
      <c r="Q52" s="9" t="n">
        <v>0.03744027</v>
      </c>
      <c r="R52" s="9" t="n">
        <v>0.05541711</v>
      </c>
      <c r="S52" s="9" t="n">
        <f aca="false">(N:N+O:O+P:P+Q:Q+R:R)</f>
        <v>0.491761849194</v>
      </c>
      <c r="U52" s="9" t="n">
        <f aca="false">0.333*H:H</f>
        <v>0.0870588540000001</v>
      </c>
      <c r="V52" s="9" t="n">
        <f aca="false">0.267*I:I</f>
        <v>0.09517215</v>
      </c>
      <c r="W52" s="9" t="n">
        <f aca="false">0.2*J:J</f>
        <v>0.0711582</v>
      </c>
      <c r="X52" s="9" t="n">
        <v>0.0510055</v>
      </c>
      <c r="Y52" s="9" t="n">
        <v>0.01613132535</v>
      </c>
      <c r="Z52" s="9" t="n">
        <v>0.32052602935</v>
      </c>
    </row>
    <row r="53" customFormat="false" ht="15" hidden="false" customHeight="false" outlineLevel="0" collapsed="false">
      <c r="A53" s="0" t="n">
        <v>49</v>
      </c>
      <c r="B53" s="9" t="n">
        <v>0.4484</v>
      </c>
      <c r="C53" s="9" t="n">
        <v>0.2252997747</v>
      </c>
      <c r="D53" s="9" t="n">
        <v>0.29717028</v>
      </c>
      <c r="E53" s="9" t="n">
        <v>0.18360353781</v>
      </c>
      <c r="F53" s="9" t="n">
        <v>0.3077</v>
      </c>
      <c r="H53" s="9" t="n">
        <v>0.4967</v>
      </c>
      <c r="I53" s="9" t="n">
        <v>0.456323481</v>
      </c>
      <c r="J53" s="9" t="n">
        <v>0.199243282</v>
      </c>
      <c r="K53" s="9" t="n">
        <v>0.523</v>
      </c>
      <c r="L53" s="9" t="n">
        <v>0.331803</v>
      </c>
      <c r="N53" s="9" t="n">
        <v>0.1493172</v>
      </c>
      <c r="O53" s="9" t="n">
        <v>0.04505995494</v>
      </c>
      <c r="P53" s="9" t="n">
        <v>0.07934446476</v>
      </c>
      <c r="Q53" s="9" t="n">
        <v>0.01230143703327</v>
      </c>
      <c r="R53" s="9" t="n">
        <v>0.0409241</v>
      </c>
      <c r="S53" s="9" t="n">
        <f aca="false">(N:N+O:O+P:P+Q:Q+R:R)</f>
        <v>0.32694715673327</v>
      </c>
      <c r="U53" s="9" t="n">
        <f aca="false">0.333*H:H</f>
        <v>0.1654011</v>
      </c>
      <c r="V53" s="9" t="n">
        <f aca="false">0.267*I:I</f>
        <v>0.121838369427</v>
      </c>
      <c r="W53" s="9" t="n">
        <f aca="false">0.2*J:J</f>
        <v>0.0398486564</v>
      </c>
      <c r="X53" s="9" t="n">
        <v>0.069559</v>
      </c>
      <c r="Y53" s="9" t="n">
        <v>0.022230801</v>
      </c>
      <c r="Z53" s="9" t="n">
        <v>0.418877926827</v>
      </c>
    </row>
    <row r="54" customFormat="false" ht="15" hidden="false" customHeight="false" outlineLevel="0" collapsed="false">
      <c r="A54" s="0" t="n">
        <v>50</v>
      </c>
      <c r="B54" s="9" t="n">
        <v>0.9</v>
      </c>
      <c r="C54" s="9" t="n">
        <v>0.53448612</v>
      </c>
      <c r="D54" s="9" t="n">
        <v>0.5952618</v>
      </c>
      <c r="E54" s="9" t="n">
        <v>0.9</v>
      </c>
      <c r="F54" s="9" t="n">
        <v>0.19287</v>
      </c>
      <c r="H54" s="9" t="n">
        <v>0.288259216</v>
      </c>
      <c r="I54" s="9" t="n">
        <v>0.17964717568</v>
      </c>
      <c r="J54" s="9" t="n">
        <v>0.24070724608</v>
      </c>
      <c r="K54" s="9" t="n">
        <v>0.399147</v>
      </c>
      <c r="L54" s="9" t="n">
        <v>0.212804186</v>
      </c>
      <c r="N54" s="9" t="n">
        <v>0.2997</v>
      </c>
      <c r="O54" s="9" t="n">
        <v>0.106897224</v>
      </c>
      <c r="P54" s="9" t="n">
        <v>0.1589349006</v>
      </c>
      <c r="Q54" s="9" t="n">
        <v>0.0603</v>
      </c>
      <c r="R54" s="9" t="n">
        <v>0.02565171</v>
      </c>
      <c r="S54" s="9" t="n">
        <f aca="false">(N:N+O:O+P:P+Q:Q+R:R)</f>
        <v>0.6514838346</v>
      </c>
      <c r="U54" s="9" t="n">
        <f aca="false">0.333*H:H</f>
        <v>0.095990318928</v>
      </c>
      <c r="V54" s="9" t="n">
        <f aca="false">0.267*I:I</f>
        <v>0.04796579590656</v>
      </c>
      <c r="W54" s="9" t="n">
        <f aca="false">0.2*J:J</f>
        <v>0.048141449216</v>
      </c>
      <c r="X54" s="9" t="n">
        <v>0.053086551</v>
      </c>
      <c r="Y54" s="9" t="n">
        <v>0.014257880462</v>
      </c>
      <c r="Z54" s="9" t="n">
        <v>0.25944199551256</v>
      </c>
    </row>
    <row r="55" customFormat="false" ht="15" hidden="false" customHeight="false" outlineLevel="0" collapsed="false">
      <c r="A55" s="0" t="n">
        <v>51</v>
      </c>
      <c r="B55" s="9" t="n">
        <v>0.2252997747</v>
      </c>
      <c r="C55" s="9" t="n">
        <v>0.1530998469</v>
      </c>
      <c r="D55" s="9" t="n">
        <v>0.3876</v>
      </c>
      <c r="E55" s="9" t="n">
        <v>0.472111</v>
      </c>
      <c r="F55" s="9" t="n">
        <v>0.29762</v>
      </c>
      <c r="H55" s="9" t="n">
        <v>0.56529862419</v>
      </c>
      <c r="I55" s="9" t="n">
        <v>0.473975</v>
      </c>
      <c r="J55" s="9" t="n">
        <v>0.1515101</v>
      </c>
      <c r="K55" s="9" t="n">
        <v>0.16224301548</v>
      </c>
      <c r="L55" s="9" t="n">
        <v>0.66703027086</v>
      </c>
      <c r="N55" s="9" t="n">
        <v>0.0750248249751</v>
      </c>
      <c r="O55" s="9" t="n">
        <v>0.03061996938</v>
      </c>
      <c r="P55" s="9" t="n">
        <v>0.1034892</v>
      </c>
      <c r="Q55" s="9" t="n">
        <v>0.031631437</v>
      </c>
      <c r="R55" s="9" t="n">
        <v>0.03958346</v>
      </c>
      <c r="S55" s="9" t="n">
        <f aca="false">(N:N+O:O+P:P+Q:Q+R:R)</f>
        <v>0.2803488913551</v>
      </c>
      <c r="U55" s="9" t="n">
        <f aca="false">0.333*H:H</f>
        <v>0.18824444185527</v>
      </c>
      <c r="V55" s="9" t="n">
        <f aca="false">0.267*I:I</f>
        <v>0.126551325</v>
      </c>
      <c r="W55" s="9" t="n">
        <f aca="false">0.2*J:J</f>
        <v>0.03030202</v>
      </c>
      <c r="X55" s="9" t="n">
        <v>0.02157832105884</v>
      </c>
      <c r="Y55" s="9" t="n">
        <v>0.04469102814762</v>
      </c>
      <c r="Z55" s="9" t="n">
        <v>0.41136713606173</v>
      </c>
    </row>
    <row r="56" customFormat="false" ht="15" hidden="false" customHeight="false" outlineLevel="0" collapsed="false">
      <c r="A56" s="0" t="n">
        <v>52</v>
      </c>
      <c r="B56" s="9" t="n">
        <v>0.2092997907</v>
      </c>
      <c r="C56" s="9" t="n">
        <v>0.1</v>
      </c>
      <c r="D56" s="9" t="n">
        <v>0.26577342</v>
      </c>
      <c r="E56" s="9" t="n">
        <v>0.427045</v>
      </c>
      <c r="F56" s="9" t="n">
        <v>0.5216456</v>
      </c>
      <c r="H56" s="9" t="n">
        <v>0.203923594</v>
      </c>
      <c r="I56" s="9" t="n">
        <v>0.31645</v>
      </c>
      <c r="J56" s="9" t="n">
        <v>0.1</v>
      </c>
      <c r="K56" s="9" t="n">
        <v>0.0608</v>
      </c>
      <c r="L56" s="9" t="n">
        <v>0.823428</v>
      </c>
      <c r="N56" s="9" t="n">
        <v>0.0696968303031</v>
      </c>
      <c r="O56" s="9" t="n">
        <v>0.02</v>
      </c>
      <c r="P56" s="9" t="n">
        <v>0.07096150314</v>
      </c>
      <c r="Q56" s="9" t="n">
        <v>0.028612015</v>
      </c>
      <c r="R56" s="9" t="n">
        <v>0.0693788648</v>
      </c>
      <c r="S56" s="9" t="n">
        <f aca="false">(N:N+O:O+P:P+Q:Q+R:R)</f>
        <v>0.2586492132431</v>
      </c>
      <c r="U56" s="9" t="n">
        <f aca="false">0.333*H:H</f>
        <v>0.067906556802</v>
      </c>
      <c r="V56" s="9" t="n">
        <f aca="false">0.267*I:I</f>
        <v>0.08449215</v>
      </c>
      <c r="W56" s="9" t="n">
        <f aca="false">0.2*J:J</f>
        <v>0.02</v>
      </c>
      <c r="X56" s="9" t="n">
        <v>0.0080864</v>
      </c>
      <c r="Y56" s="9" t="n">
        <v>0.055169676</v>
      </c>
      <c r="Z56" s="9" t="n">
        <v>0.235654782802</v>
      </c>
    </row>
    <row r="57" customFormat="false" ht="15" hidden="false" customHeight="false" outlineLevel="0" collapsed="false">
      <c r="A57" s="0" t="n">
        <v>53</v>
      </c>
      <c r="B57" s="9" t="n">
        <v>0.53051061</v>
      </c>
      <c r="C57" s="9" t="n">
        <v>0.523</v>
      </c>
      <c r="D57" s="9" t="n">
        <v>0.28247175</v>
      </c>
      <c r="E57" s="9" t="n">
        <v>0.24566853069</v>
      </c>
      <c r="F57" s="9" t="n">
        <v>0.158334</v>
      </c>
      <c r="H57" s="9" t="n">
        <v>0.630900987</v>
      </c>
      <c r="I57" s="9" t="n">
        <v>0.434623791</v>
      </c>
      <c r="J57" s="9" t="n">
        <v>0.47440772265</v>
      </c>
      <c r="K57" s="9" t="n">
        <v>0.4997</v>
      </c>
      <c r="L57" s="9" t="n">
        <v>0.05441745771</v>
      </c>
      <c r="N57" s="9" t="n">
        <v>0.17666003313</v>
      </c>
      <c r="O57" s="9" t="n">
        <v>0.1046</v>
      </c>
      <c r="P57" s="9" t="n">
        <v>0.07541995725</v>
      </c>
      <c r="Q57" s="9" t="n">
        <v>0.01645979155623</v>
      </c>
      <c r="R57" s="9" t="n">
        <v>0.021058422</v>
      </c>
      <c r="S57" s="9" t="n">
        <f aca="false">(N:N+O:O+P:P+Q:Q+R:R)</f>
        <v>0.39419820393623</v>
      </c>
      <c r="U57" s="9" t="n">
        <f aca="false">0.333*H:H</f>
        <v>0.210090028671</v>
      </c>
      <c r="V57" s="9" t="n">
        <f aca="false">0.267*I:I</f>
        <v>0.116044552197</v>
      </c>
      <c r="W57" s="9" t="n">
        <f aca="false">0.2*J:J</f>
        <v>0.09488154453</v>
      </c>
      <c r="X57" s="9" t="n">
        <v>0.0664601</v>
      </c>
      <c r="Y57" s="9" t="n">
        <v>0.00364596966657</v>
      </c>
      <c r="Z57" s="9" t="n">
        <v>0.49112219506457</v>
      </c>
    </row>
    <row r="58" customFormat="false" ht="15" hidden="false" customHeight="false" outlineLevel="0" collapsed="false">
      <c r="A58" s="0" t="n">
        <v>54</v>
      </c>
      <c r="B58" s="9" t="n">
        <v>0.2577</v>
      </c>
      <c r="C58" s="9" t="n">
        <v>0.2668997331</v>
      </c>
      <c r="D58" s="9" t="n">
        <v>0.287</v>
      </c>
      <c r="E58" s="9" t="n">
        <v>0.06352975</v>
      </c>
      <c r="F58" s="9" t="n">
        <v>0.3077</v>
      </c>
      <c r="H58" s="9" t="n">
        <v>0.3693</v>
      </c>
      <c r="I58" s="9" t="n">
        <v>0.46855</v>
      </c>
      <c r="J58" s="9" t="n">
        <v>0.2492806176</v>
      </c>
      <c r="K58" s="9" t="n">
        <v>0.34657</v>
      </c>
      <c r="L58" s="9" t="n">
        <v>0.23212757414</v>
      </c>
      <c r="N58" s="9" t="n">
        <v>0.0858141</v>
      </c>
      <c r="O58" s="9" t="n">
        <v>0.05337994662</v>
      </c>
      <c r="P58" s="9" t="n">
        <v>0.076629</v>
      </c>
      <c r="Q58" s="9" t="n">
        <v>0.00425649325</v>
      </c>
      <c r="R58" s="9" t="n">
        <v>0.0409241</v>
      </c>
      <c r="S58" s="9" t="n">
        <f aca="false">(N:N+O:O+P:P+Q:Q+R:R)</f>
        <v>0.26100363987</v>
      </c>
      <c r="U58" s="9" t="n">
        <f aca="false">0.333*H:H</f>
        <v>0.1229769</v>
      </c>
      <c r="V58" s="9" t="n">
        <f aca="false">0.267*I:I</f>
        <v>0.12510285</v>
      </c>
      <c r="W58" s="9" t="n">
        <f aca="false">0.2*J:J</f>
        <v>0.04985612352</v>
      </c>
      <c r="X58" s="9" t="n">
        <v>0.04609381</v>
      </c>
      <c r="Y58" s="9" t="n">
        <v>0.01555254746738</v>
      </c>
      <c r="Z58" s="9" t="n">
        <v>0.35958223098738</v>
      </c>
    </row>
    <row r="59" customFormat="false" ht="15" hidden="false" customHeight="false" outlineLevel="0" collapsed="false">
      <c r="A59" s="0" t="n">
        <v>55</v>
      </c>
      <c r="B59" s="9" t="n">
        <v>0.436608732</v>
      </c>
      <c r="C59" s="9" t="n">
        <v>0.1966998033</v>
      </c>
      <c r="D59" s="9" t="n">
        <v>0.52998792</v>
      </c>
      <c r="E59" s="9" t="n">
        <v>0.55542025</v>
      </c>
      <c r="F59" s="9" t="n">
        <v>0.39286</v>
      </c>
      <c r="H59" s="9" t="n">
        <v>0.1961</v>
      </c>
      <c r="I59" s="9" t="n">
        <v>0.3629</v>
      </c>
      <c r="J59" s="9" t="n">
        <v>0.1962610832</v>
      </c>
      <c r="K59" s="9" t="n">
        <v>0.17383218804</v>
      </c>
      <c r="L59" s="9" t="n">
        <v>0</v>
      </c>
      <c r="N59" s="9" t="n">
        <v>0.145390707756</v>
      </c>
      <c r="O59" s="9" t="n">
        <v>0.03933996066</v>
      </c>
      <c r="P59" s="9" t="n">
        <v>0.14150677464</v>
      </c>
      <c r="Q59" s="9" t="n">
        <v>0.03721315675</v>
      </c>
      <c r="R59" s="9" t="n">
        <v>0.05225038</v>
      </c>
      <c r="S59" s="9" t="n">
        <f aca="false">(N:N+O:O+P:P+Q:Q+R:R)</f>
        <v>0.415700979806</v>
      </c>
      <c r="U59" s="9" t="n">
        <f aca="false">0.333*H:H</f>
        <v>0.0653013</v>
      </c>
      <c r="V59" s="9" t="n">
        <f aca="false">0.267*I:I</f>
        <v>0.0968943</v>
      </c>
      <c r="W59" s="9" t="n">
        <f aca="false">0.2*J:J</f>
        <v>0.03925221664</v>
      </c>
      <c r="X59" s="9" t="n">
        <v>0.02311968100932</v>
      </c>
      <c r="Y59" s="9" t="n">
        <v>0</v>
      </c>
      <c r="Z59" s="9" t="n">
        <v>0.22456749764932</v>
      </c>
    </row>
    <row r="60" customFormat="false" ht="15" hidden="false" customHeight="false" outlineLevel="0" collapsed="false">
      <c r="A60" s="0" t="n">
        <v>56</v>
      </c>
      <c r="B60" s="9" t="n">
        <v>0.3415</v>
      </c>
      <c r="C60" s="9" t="n">
        <v>0.1</v>
      </c>
      <c r="D60" s="9" t="n">
        <v>0.65183916</v>
      </c>
      <c r="E60" s="9" t="n">
        <v>0.21980811699</v>
      </c>
      <c r="F60" s="9" t="n">
        <v>0.270843</v>
      </c>
      <c r="H60" s="9" t="n">
        <v>0.0719</v>
      </c>
      <c r="I60" s="9" t="n">
        <v>0.32995</v>
      </c>
      <c r="J60" s="9" t="n">
        <v>0.1</v>
      </c>
      <c r="K60" s="9" t="n">
        <v>0.388417</v>
      </c>
      <c r="L60" s="9" t="n">
        <v>0.532762389</v>
      </c>
      <c r="N60" s="9" t="n">
        <v>0.1137195</v>
      </c>
      <c r="O60" s="9" t="n">
        <v>0.02</v>
      </c>
      <c r="P60" s="9" t="n">
        <v>0.17404105572</v>
      </c>
      <c r="Q60" s="9" t="n">
        <v>0.01472714383833</v>
      </c>
      <c r="R60" s="9" t="n">
        <v>0.036022119</v>
      </c>
      <c r="S60" s="9" t="n">
        <f aca="false">(N:N+O:O+P:P+Q:Q+R:R)</f>
        <v>0.35850981855833</v>
      </c>
      <c r="U60" s="9" t="n">
        <f aca="false">0.333*H:H</f>
        <v>0.0239427</v>
      </c>
      <c r="V60" s="9" t="n">
        <f aca="false">0.267*I:I</f>
        <v>0.08809665</v>
      </c>
      <c r="W60" s="9" t="n">
        <f aca="false">0.2*J:J</f>
        <v>0.02</v>
      </c>
      <c r="X60" s="9" t="n">
        <v>0.051659461</v>
      </c>
      <c r="Y60" s="9" t="n">
        <v>0.035695080063</v>
      </c>
      <c r="Z60" s="9" t="n">
        <v>0.219393891063</v>
      </c>
    </row>
    <row r="61" customFormat="false" ht="15" hidden="false" customHeight="false" outlineLevel="0" collapsed="false">
      <c r="A61" s="0" t="n">
        <v>57</v>
      </c>
      <c r="B61" s="9" t="n">
        <v>0.53801076</v>
      </c>
      <c r="C61" s="9" t="n">
        <v>0.9</v>
      </c>
      <c r="D61" s="9" t="n">
        <v>0.554778</v>
      </c>
      <c r="E61" s="9" t="n">
        <v>0.47239325</v>
      </c>
      <c r="F61" s="9" t="n">
        <v>0.6562696</v>
      </c>
      <c r="H61" s="9" t="n">
        <v>0.5526</v>
      </c>
      <c r="I61" s="9" t="n">
        <v>0.43405</v>
      </c>
      <c r="J61" s="9" t="n">
        <v>0.686200197</v>
      </c>
      <c r="K61" s="9" t="n">
        <v>0.5868</v>
      </c>
      <c r="L61" s="9" t="n">
        <v>0.09999</v>
      </c>
      <c r="N61" s="9" t="n">
        <v>0.17915758308</v>
      </c>
      <c r="O61" s="9" t="n">
        <v>0.18</v>
      </c>
      <c r="P61" s="9" t="n">
        <v>0.148125726</v>
      </c>
      <c r="Q61" s="9" t="n">
        <v>0.03165034775</v>
      </c>
      <c r="R61" s="9" t="n">
        <v>0.0872838568</v>
      </c>
      <c r="S61" s="9" t="n">
        <f aca="false">(N:N+O:O+P:P+Q:Q+R:R)</f>
        <v>0.62621751363</v>
      </c>
      <c r="U61" s="9" t="n">
        <f aca="false">0.333*H:H</f>
        <v>0.1840158</v>
      </c>
      <c r="V61" s="9" t="n">
        <f aca="false">0.267*I:I</f>
        <v>0.11589135</v>
      </c>
      <c r="W61" s="9" t="n">
        <f aca="false">0.2*J:J</f>
        <v>0.1372400394</v>
      </c>
      <c r="X61" s="9" t="n">
        <v>0.0780444</v>
      </c>
      <c r="Y61" s="9" t="n">
        <v>0.00669933</v>
      </c>
      <c r="Z61" s="9" t="n">
        <v>0.5218909194</v>
      </c>
    </row>
    <row r="62" customFormat="false" ht="15" hidden="false" customHeight="false" outlineLevel="0" collapsed="false">
      <c r="A62" s="0" t="n">
        <v>58</v>
      </c>
      <c r="B62" s="9" t="n">
        <v>0.7547</v>
      </c>
      <c r="C62" s="9" t="n">
        <v>0.9</v>
      </c>
      <c r="D62" s="9" t="n">
        <v>0.43362648</v>
      </c>
      <c r="E62" s="9" t="n">
        <v>0.8784</v>
      </c>
      <c r="F62" s="9" t="n">
        <v>0.9</v>
      </c>
      <c r="H62" s="9" t="n">
        <v>0.049</v>
      </c>
      <c r="I62" s="9" t="n">
        <v>0.251776784</v>
      </c>
      <c r="J62" s="9" t="n">
        <v>0.27985</v>
      </c>
      <c r="K62" s="9" t="n">
        <v>0.9</v>
      </c>
      <c r="L62" s="9" t="n">
        <v>0</v>
      </c>
      <c r="N62" s="9" t="n">
        <v>0.2513151</v>
      </c>
      <c r="O62" s="9" t="n">
        <v>0.18</v>
      </c>
      <c r="P62" s="9" t="n">
        <v>0.11577827016</v>
      </c>
      <c r="Q62" s="9" t="n">
        <v>0.0588528</v>
      </c>
      <c r="R62" s="9" t="n">
        <v>0.1197</v>
      </c>
      <c r="S62" s="9" t="n">
        <f aca="false">(N:N+O:O+P:P+Q:Q+R:R)</f>
        <v>0.72564617016</v>
      </c>
      <c r="U62" s="9" t="n">
        <f aca="false">0.333*H:H</f>
        <v>0.016317</v>
      </c>
      <c r="V62" s="9" t="n">
        <f aca="false">0.267*I:I</f>
        <v>0.067224401328</v>
      </c>
      <c r="W62" s="9" t="n">
        <f aca="false">0.2*J:J</f>
        <v>0.05597</v>
      </c>
      <c r="X62" s="9" t="n">
        <v>0.1197</v>
      </c>
      <c r="Y62" s="9" t="n">
        <v>0</v>
      </c>
      <c r="Z62" s="9" t="n">
        <v>0.259211401328</v>
      </c>
    </row>
    <row r="63" customFormat="false" ht="15" hidden="false" customHeight="false" outlineLevel="0" collapsed="false">
      <c r="A63" s="0" t="n">
        <v>59</v>
      </c>
      <c r="B63" s="9" t="n">
        <v>0.596611932</v>
      </c>
      <c r="C63" s="9" t="n">
        <v>0.36005592</v>
      </c>
      <c r="D63" s="9" t="n">
        <v>0.69192312</v>
      </c>
      <c r="E63" s="9" t="n">
        <v>0.35147</v>
      </c>
      <c r="F63" s="9" t="n">
        <v>0.4399</v>
      </c>
      <c r="H63" s="9" t="n">
        <v>0.415</v>
      </c>
      <c r="I63" s="9" t="n">
        <v>0.3054125</v>
      </c>
      <c r="J63" s="9" t="n">
        <v>0.69482057385</v>
      </c>
      <c r="K63" s="9" t="n">
        <v>0.7047</v>
      </c>
      <c r="L63" s="9" t="n">
        <v>0.09999</v>
      </c>
      <c r="N63" s="9" t="n">
        <v>0.198671773356</v>
      </c>
      <c r="O63" s="9" t="n">
        <v>0.072011184</v>
      </c>
      <c r="P63" s="9" t="n">
        <v>0.18474347304</v>
      </c>
      <c r="Q63" s="9" t="n">
        <v>0.02354849</v>
      </c>
      <c r="R63" s="9" t="n">
        <v>0.0585067</v>
      </c>
      <c r="S63" s="9" t="n">
        <f aca="false">(N:N+O:O+P:P+Q:Q+R:R)</f>
        <v>0.537481620396</v>
      </c>
      <c r="U63" s="9" t="n">
        <f aca="false">0.333*H:H</f>
        <v>0.138195</v>
      </c>
      <c r="V63" s="9" t="n">
        <f aca="false">0.267*I:I</f>
        <v>0.0815451375</v>
      </c>
      <c r="W63" s="9" t="n">
        <f aca="false">0.2*J:J</f>
        <v>0.13896411477</v>
      </c>
      <c r="X63" s="9" t="n">
        <v>0.0937251</v>
      </c>
      <c r="Y63" s="9" t="n">
        <v>0.00669933</v>
      </c>
      <c r="Z63" s="9" t="n">
        <v>0.45912868227</v>
      </c>
    </row>
    <row r="64" customFormat="false" ht="15" hidden="false" customHeight="false" outlineLevel="0" collapsed="false">
      <c r="A64" s="0" t="n">
        <v>60</v>
      </c>
      <c r="B64" s="9" t="n">
        <v>0.9</v>
      </c>
      <c r="C64" s="9" t="n">
        <v>0.3013</v>
      </c>
      <c r="D64" s="9"/>
      <c r="E64" s="9" t="n">
        <v>0.69427575</v>
      </c>
      <c r="F64" s="9" t="n">
        <v>0.088892</v>
      </c>
      <c r="H64" s="9" t="n">
        <v>0.50982161673</v>
      </c>
      <c r="I64" s="9" t="n">
        <v>0.8217</v>
      </c>
      <c r="J64" s="9" t="n">
        <v>0.622641105</v>
      </c>
      <c r="K64" s="9" t="n">
        <v>0.323</v>
      </c>
      <c r="L64" s="9" t="n">
        <v>0.8343576</v>
      </c>
      <c r="N64" s="9" t="n">
        <v>0.2997</v>
      </c>
      <c r="O64" s="9" t="n">
        <v>0.06026</v>
      </c>
      <c r="P64" s="9" t="n">
        <v>0</v>
      </c>
      <c r="Q64" s="9" t="n">
        <v>0.04651647525</v>
      </c>
      <c r="R64" s="9" t="n">
        <v>0.011822636</v>
      </c>
      <c r="S64" s="9" t="n">
        <f aca="false">(N:N+O:O+P:P+Q:Q+R:R)</f>
        <v>0.41829911125</v>
      </c>
      <c r="U64" s="9" t="n">
        <f aca="false">0.333*H:H</f>
        <v>0.16977059837109</v>
      </c>
      <c r="V64" s="9" t="n">
        <f aca="false">0.267*I:I</f>
        <v>0.2193939</v>
      </c>
      <c r="W64" s="9" t="n">
        <f aca="false">0.2*J:J</f>
        <v>0.124528221</v>
      </c>
      <c r="X64" s="9" t="n">
        <v>0.042959</v>
      </c>
      <c r="Y64" s="9" t="n">
        <v>0.0559019592</v>
      </c>
      <c r="Z64" s="9" t="n">
        <v>0.61255367857109</v>
      </c>
    </row>
    <row r="65" customFormat="false" ht="15" hidden="false" customHeight="false" outlineLevel="0" collapsed="false">
      <c r="A65" s="0" t="n">
        <v>61</v>
      </c>
      <c r="B65" s="9" t="n">
        <v>0.540410808</v>
      </c>
      <c r="C65" s="9" t="n">
        <v>0.3495</v>
      </c>
      <c r="D65" s="9" t="n">
        <v>0.6866</v>
      </c>
      <c r="E65" s="9" t="n">
        <v>0.18877562055</v>
      </c>
      <c r="F65" s="9" t="n">
        <v>0.68663</v>
      </c>
      <c r="H65" s="9" t="n">
        <v>0.249046602</v>
      </c>
      <c r="I65" s="9" t="n">
        <v>0.3322</v>
      </c>
      <c r="J65" s="9" t="n">
        <v>0.459083</v>
      </c>
      <c r="K65" s="9" t="n">
        <v>0.8199</v>
      </c>
      <c r="L65" s="9" t="n">
        <v>0.39705</v>
      </c>
      <c r="N65" s="9" t="n">
        <v>0.179956799064</v>
      </c>
      <c r="O65" s="9" t="n">
        <v>0.0699</v>
      </c>
      <c r="P65" s="9" t="n">
        <v>0.1833222</v>
      </c>
      <c r="Q65" s="9" t="n">
        <v>0.01264796657685</v>
      </c>
      <c r="R65" s="9" t="n">
        <v>0.09132179</v>
      </c>
      <c r="S65" s="9" t="n">
        <f aca="false">(N:N+O:O+P:P+Q:Q+R:R)</f>
        <v>0.53714875564085</v>
      </c>
      <c r="U65" s="9" t="n">
        <f aca="false">0.333*H:H</f>
        <v>0.082932518466</v>
      </c>
      <c r="V65" s="9" t="n">
        <f aca="false">0.267*I:I</f>
        <v>0.0886974</v>
      </c>
      <c r="W65" s="9" t="n">
        <f aca="false">0.2*J:J</f>
        <v>0.0918166</v>
      </c>
      <c r="X65" s="9" t="n">
        <v>0.1090467</v>
      </c>
      <c r="Y65" s="9" t="n">
        <v>0.02660235</v>
      </c>
      <c r="Z65" s="9" t="n">
        <v>0.399095568466</v>
      </c>
    </row>
    <row r="66" customFormat="false" ht="15" hidden="false" customHeight="false" outlineLevel="0" collapsed="false">
      <c r="A66" s="0" t="n">
        <v>62</v>
      </c>
      <c r="B66" s="9" t="n">
        <v>0.2551997448</v>
      </c>
      <c r="C66" s="9" t="n">
        <v>0.2597997402</v>
      </c>
      <c r="D66" s="9" t="n">
        <v>0.9</v>
      </c>
      <c r="E66" s="9" t="n">
        <v>0.300431</v>
      </c>
      <c r="F66" s="9" t="n">
        <v>0.1</v>
      </c>
      <c r="H66" s="9" t="n">
        <v>0.3039</v>
      </c>
      <c r="I66" s="9" t="n">
        <v>0.2713</v>
      </c>
      <c r="J66" s="9" t="n">
        <v>0.4928195</v>
      </c>
      <c r="K66" s="9" t="n">
        <v>0.7875</v>
      </c>
      <c r="L66" s="9" t="n">
        <v>0.456253482</v>
      </c>
      <c r="N66" s="9" t="n">
        <v>0.0849815150184</v>
      </c>
      <c r="O66" s="9" t="n">
        <v>0.05195994804</v>
      </c>
      <c r="P66" s="9" t="n">
        <v>0.2403</v>
      </c>
      <c r="Q66" s="9" t="n">
        <v>0.020128877</v>
      </c>
      <c r="R66" s="9" t="n">
        <v>0.0133</v>
      </c>
      <c r="S66" s="9" t="n">
        <f aca="false">(N:N+O:O+P:P+Q:Q+R:R)</f>
        <v>0.4106703400584</v>
      </c>
      <c r="U66" s="9" t="n">
        <f aca="false">0.333*H:H</f>
        <v>0.1011987</v>
      </c>
      <c r="V66" s="9" t="n">
        <f aca="false">0.267*I:I</f>
        <v>0.0724371</v>
      </c>
      <c r="W66" s="9" t="n">
        <f aca="false">0.2*J:J</f>
        <v>0.0985639</v>
      </c>
      <c r="X66" s="9" t="n">
        <v>0.1047375</v>
      </c>
      <c r="Y66" s="9" t="n">
        <v>0.030568983294</v>
      </c>
      <c r="Z66" s="9" t="n">
        <v>0.407506183294</v>
      </c>
    </row>
    <row r="67" customFormat="false" ht="15" hidden="false" customHeight="false" outlineLevel="0" collapsed="false">
      <c r="A67" s="0" t="n">
        <v>63</v>
      </c>
      <c r="B67" s="9" t="n">
        <v>0.1824998175</v>
      </c>
      <c r="C67" s="9" t="n">
        <v>0.4263</v>
      </c>
      <c r="D67" s="9" t="n">
        <v>0.3462</v>
      </c>
      <c r="E67" s="9" t="n">
        <v>0.20946395151</v>
      </c>
      <c r="F67" s="9" t="n">
        <v>0.8692</v>
      </c>
      <c r="H67" s="9" t="n">
        <v>0.2799</v>
      </c>
      <c r="I67" s="9" t="n">
        <v>0.18571238</v>
      </c>
      <c r="J67" s="9" t="n">
        <v>0.266957796</v>
      </c>
      <c r="K67" s="9" t="n">
        <v>0.419534</v>
      </c>
      <c r="L67" s="9" t="n">
        <v>0.55174471782</v>
      </c>
      <c r="N67" s="9" t="n">
        <v>0.0607724392275</v>
      </c>
      <c r="O67" s="9" t="n">
        <v>0.08526</v>
      </c>
      <c r="P67" s="9" t="n">
        <v>0.0924354</v>
      </c>
      <c r="Q67" s="9" t="n">
        <v>0.01403408475117</v>
      </c>
      <c r="R67" s="9" t="n">
        <v>0.1156036</v>
      </c>
      <c r="S67" s="9" t="n">
        <f aca="false">(N:N+O:O+P:P+Q:Q+R:R)</f>
        <v>0.36810552397867</v>
      </c>
      <c r="U67" s="9" t="n">
        <f aca="false">0.333*H:H</f>
        <v>0.0932067</v>
      </c>
      <c r="V67" s="9" t="n">
        <f aca="false">0.267*I:I</f>
        <v>0.04958520546</v>
      </c>
      <c r="W67" s="9" t="n">
        <f aca="false">0.2*J:J</f>
        <v>0.0533915592</v>
      </c>
      <c r="X67" s="9" t="n">
        <v>0.055798022</v>
      </c>
      <c r="Y67" s="9" t="n">
        <v>0.03696689609394</v>
      </c>
      <c r="Z67" s="9" t="n">
        <v>0.28894838275394</v>
      </c>
    </row>
    <row r="68" customFormat="false" ht="15" hidden="false" customHeight="false" outlineLevel="0" collapsed="false">
      <c r="A68" s="0" t="n">
        <v>64</v>
      </c>
      <c r="B68" s="9" t="n">
        <v>0.530210604</v>
      </c>
      <c r="C68" s="9" t="n">
        <v>0.09</v>
      </c>
      <c r="D68" s="9" t="n">
        <v>0.50669724</v>
      </c>
      <c r="E68" s="9" t="n">
        <v>0.28963123398</v>
      </c>
      <c r="F68" s="9" t="n">
        <v>0.4711616</v>
      </c>
      <c r="H68" s="9" t="n">
        <v>0.9</v>
      </c>
      <c r="I68" s="9" t="n">
        <v>0.9</v>
      </c>
      <c r="J68" s="9" t="n">
        <v>0.31755</v>
      </c>
      <c r="K68" s="9" t="n">
        <v>0.30365</v>
      </c>
      <c r="L68" s="9" t="n">
        <v>0.600731418</v>
      </c>
      <c r="N68" s="9" t="n">
        <v>0.176560131132</v>
      </c>
      <c r="O68" s="9" t="n">
        <v>0.018</v>
      </c>
      <c r="P68" s="9" t="n">
        <v>0.13528816308</v>
      </c>
      <c r="Q68" s="9" t="n">
        <v>0.01940529267666</v>
      </c>
      <c r="R68" s="9" t="n">
        <v>0.0626644928</v>
      </c>
      <c r="S68" s="9" t="n">
        <f aca="false">(N:N+O:O+P:P+Q:Q+R:R)</f>
        <v>0.41191807968866</v>
      </c>
      <c r="U68" s="9" t="n">
        <f aca="false">0.333*H:H</f>
        <v>0.2997</v>
      </c>
      <c r="V68" s="9" t="n">
        <f aca="false">0.267*I:I</f>
        <v>0.2403</v>
      </c>
      <c r="W68" s="9" t="n">
        <f aca="false">0.2*J:J</f>
        <v>0.06351</v>
      </c>
      <c r="X68" s="9" t="n">
        <v>0.04038545</v>
      </c>
      <c r="Y68" s="9" t="n">
        <v>0.040249005006</v>
      </c>
      <c r="Z68" s="9" t="n">
        <v>0.684144455006</v>
      </c>
    </row>
    <row r="69" customFormat="false" ht="15" hidden="false" customHeight="false" outlineLevel="0" collapsed="false">
      <c r="A69" s="0" t="n">
        <v>65</v>
      </c>
      <c r="B69" s="9" t="n">
        <v>0.1873998126</v>
      </c>
      <c r="C69" s="9" t="n">
        <v>0.062</v>
      </c>
      <c r="D69" s="9" t="n">
        <v>0.3151</v>
      </c>
      <c r="E69" s="9" t="n">
        <v>0.319745</v>
      </c>
      <c r="F69" s="9" t="n">
        <v>0.380955</v>
      </c>
      <c r="H69" s="9" t="n">
        <v>0.0625</v>
      </c>
      <c r="I69" s="9" t="n">
        <v>0.195703046</v>
      </c>
      <c r="J69" s="9" t="n">
        <v>0.0793</v>
      </c>
      <c r="K69" s="9" t="n">
        <v>0.46675</v>
      </c>
      <c r="L69" s="9" t="n">
        <v>0</v>
      </c>
      <c r="N69" s="9" t="n">
        <v>0.0624041375958</v>
      </c>
      <c r="O69" s="9" t="n">
        <v>0.0124</v>
      </c>
      <c r="P69" s="9" t="n">
        <v>0.0841317</v>
      </c>
      <c r="Q69" s="9" t="n">
        <v>0.021422915</v>
      </c>
      <c r="R69" s="9" t="n">
        <v>0.050667015</v>
      </c>
      <c r="S69" s="9" t="n">
        <f aca="false">(N:N+O:O+P:P+Q:Q+R:R)</f>
        <v>0.2310257675958</v>
      </c>
      <c r="U69" s="9" t="n">
        <f aca="false">0.333*H:H</f>
        <v>0.0208125</v>
      </c>
      <c r="V69" s="9" t="n">
        <f aca="false">0.267*I:I</f>
        <v>0.052252713282</v>
      </c>
      <c r="W69" s="9" t="n">
        <f aca="false">0.2*J:J</f>
        <v>0.01586</v>
      </c>
      <c r="X69" s="9" t="n">
        <v>0.06207775</v>
      </c>
      <c r="Y69" s="9" t="n">
        <v>0</v>
      </c>
      <c r="Z69" s="9" t="n">
        <v>0.151002963282</v>
      </c>
    </row>
    <row r="70" customFormat="false" ht="15" hidden="false" customHeight="false" outlineLevel="0" collapsed="false">
      <c r="A70" s="0" t="n">
        <v>66</v>
      </c>
      <c r="B70" s="9" t="n">
        <v>0.2994997005</v>
      </c>
      <c r="C70" s="9" t="n">
        <v>0.41763288</v>
      </c>
      <c r="D70" s="9" t="n">
        <v>0.59406228</v>
      </c>
      <c r="E70" s="9" t="n">
        <v>0.37555</v>
      </c>
      <c r="F70" s="9" t="n">
        <v>0.5216456</v>
      </c>
      <c r="H70" s="9" t="n">
        <v>0.290209346</v>
      </c>
      <c r="I70" s="9" t="n">
        <v>0.266747782</v>
      </c>
      <c r="J70" s="9" t="n">
        <v>0.2927</v>
      </c>
      <c r="K70" s="9" t="n">
        <v>0.836505</v>
      </c>
      <c r="L70" s="9" t="n">
        <v>0.2775185</v>
      </c>
      <c r="N70" s="9" t="n">
        <v>0.0997334002665</v>
      </c>
      <c r="O70" s="9" t="n">
        <v>0.083526576</v>
      </c>
      <c r="P70" s="9" t="n">
        <v>0.15861462876</v>
      </c>
      <c r="Q70" s="9" t="n">
        <v>0.02516185</v>
      </c>
      <c r="R70" s="9" t="n">
        <v>0.0693788648</v>
      </c>
      <c r="S70" s="9" t="n">
        <f aca="false">(N:N+O:O+P:P+Q:Q+R:R)</f>
        <v>0.4364153198265</v>
      </c>
      <c r="U70" s="9" t="n">
        <f aca="false">0.333*H:H</f>
        <v>0.096639712218</v>
      </c>
      <c r="V70" s="9" t="n">
        <f aca="false">0.267*I:I</f>
        <v>0.071221657794</v>
      </c>
      <c r="W70" s="9" t="n">
        <f aca="false">0.2*J:J</f>
        <v>0.05854</v>
      </c>
      <c r="X70" s="9" t="n">
        <v>0.111255165</v>
      </c>
      <c r="Y70" s="9" t="n">
        <v>0.0185937395</v>
      </c>
      <c r="Z70" s="9" t="n">
        <v>0.356250274512</v>
      </c>
    </row>
    <row r="71" customFormat="false" ht="15" hidden="false" customHeight="false" outlineLevel="0" collapsed="false">
      <c r="A71" s="0" t="n">
        <v>67</v>
      </c>
      <c r="B71" s="9" t="n">
        <v>0.4433</v>
      </c>
      <c r="C71" s="9" t="n">
        <v>0.4858</v>
      </c>
      <c r="D71" s="9" t="n">
        <v>0.51269484</v>
      </c>
      <c r="E71" s="9" t="n">
        <v>0.3707</v>
      </c>
      <c r="F71" s="9" t="n">
        <v>0.3678</v>
      </c>
      <c r="H71" s="9" t="n">
        <v>0.27426058282</v>
      </c>
      <c r="I71" s="9" t="n">
        <v>0.16165317616</v>
      </c>
      <c r="J71" s="9" t="n">
        <v>0.401584263</v>
      </c>
      <c r="K71" s="9" t="n">
        <v>0.5306139</v>
      </c>
      <c r="L71" s="9" t="n">
        <v>0.4588</v>
      </c>
      <c r="N71" s="9" t="n">
        <v>0.1476189</v>
      </c>
      <c r="O71" s="9" t="n">
        <v>0.09716</v>
      </c>
      <c r="P71" s="9" t="n">
        <v>0.13688952228</v>
      </c>
      <c r="Q71" s="9" t="n">
        <v>0.0248369</v>
      </c>
      <c r="R71" s="9" t="n">
        <v>0.0489174</v>
      </c>
      <c r="S71" s="9" t="n">
        <f aca="false">(N:N+O:O+P:P+Q:Q+R:R)</f>
        <v>0.45542272228</v>
      </c>
      <c r="U71" s="9" t="n">
        <f aca="false">0.333*H:H</f>
        <v>0.09132877407906</v>
      </c>
      <c r="V71" s="9" t="n">
        <f aca="false">0.267*I:I</f>
        <v>0.04316139803472</v>
      </c>
      <c r="W71" s="9" t="n">
        <f aca="false">0.2*J:J</f>
        <v>0.0803168526</v>
      </c>
      <c r="X71" s="9" t="n">
        <v>0.0705716487</v>
      </c>
      <c r="Y71" s="9" t="n">
        <v>0.0307396</v>
      </c>
      <c r="Z71" s="9" t="n">
        <v>0.31611827341378</v>
      </c>
    </row>
    <row r="72" customFormat="false" ht="15" hidden="false" customHeight="false" outlineLevel="0" collapsed="false">
      <c r="A72" s="0" t="n">
        <v>68</v>
      </c>
      <c r="B72" s="9" t="n">
        <v>0.670213404</v>
      </c>
      <c r="C72" s="9" t="n">
        <v>0.5557</v>
      </c>
      <c r="D72" s="9" t="n">
        <v>0.5775</v>
      </c>
      <c r="E72" s="9" t="n">
        <v>0.4224</v>
      </c>
      <c r="F72" s="9" t="n">
        <v>0.380955</v>
      </c>
      <c r="H72" s="9" t="n">
        <v>0.282408826</v>
      </c>
      <c r="I72" s="9" t="n">
        <v>0.2882</v>
      </c>
      <c r="J72" s="9" t="n">
        <v>0.36845</v>
      </c>
      <c r="K72" s="9" t="n">
        <v>0.7183449</v>
      </c>
      <c r="L72" s="9" t="n">
        <v>0.4588</v>
      </c>
      <c r="N72" s="9" t="n">
        <v>0.223181063532</v>
      </c>
      <c r="O72" s="9" t="n">
        <v>0.11114</v>
      </c>
      <c r="P72" s="9" t="n">
        <v>0.1541925</v>
      </c>
      <c r="Q72" s="9" t="n">
        <v>0.0283008</v>
      </c>
      <c r="R72" s="9" t="n">
        <v>0.050667015</v>
      </c>
      <c r="S72" s="9" t="n">
        <f aca="false">(N:N+O:O+P:P+Q:Q+R:R)</f>
        <v>0.567481378532</v>
      </c>
      <c r="U72" s="9" t="n">
        <f aca="false">0.333*H:H</f>
        <v>0.094042139058</v>
      </c>
      <c r="V72" s="9" t="n">
        <f aca="false">0.267*I:I</f>
        <v>0.0769494</v>
      </c>
      <c r="W72" s="9" t="n">
        <f aca="false">0.2*J:J</f>
        <v>0.07369</v>
      </c>
      <c r="X72" s="9" t="n">
        <v>0.0955398717</v>
      </c>
      <c r="Y72" s="9" t="n">
        <v>0.0307396</v>
      </c>
      <c r="Z72" s="9" t="n">
        <v>0.370961010758</v>
      </c>
    </row>
    <row r="73" customFormat="false" ht="15" hidden="false" customHeight="false" outlineLevel="0" collapsed="false">
      <c r="A73" s="0" t="n">
        <v>69</v>
      </c>
      <c r="B73" s="9" t="n">
        <v>0.9</v>
      </c>
      <c r="C73" s="9" t="n">
        <v>0.5775</v>
      </c>
      <c r="D73" s="9" t="n">
        <v>0.55897632</v>
      </c>
      <c r="E73" s="9" t="n">
        <v>0.35147</v>
      </c>
      <c r="F73" s="9" t="n">
        <v>0.5482</v>
      </c>
      <c r="H73" s="9" t="n">
        <v>0.3105</v>
      </c>
      <c r="I73" s="9" t="n">
        <v>0.3317625</v>
      </c>
      <c r="J73" s="9" t="n">
        <v>0.350414994</v>
      </c>
      <c r="K73" s="9" t="n">
        <v>0.6653385</v>
      </c>
      <c r="L73" s="9" t="n">
        <v>0.06467243211</v>
      </c>
      <c r="N73" s="9" t="n">
        <v>0.2997</v>
      </c>
      <c r="O73" s="9" t="n">
        <v>0.1155</v>
      </c>
      <c r="P73" s="9" t="n">
        <v>0.14924667744</v>
      </c>
      <c r="Q73" s="9" t="n">
        <v>0.02354849</v>
      </c>
      <c r="R73" s="9" t="n">
        <v>0.0729106</v>
      </c>
      <c r="S73" s="9" t="n">
        <f aca="false">(N:N+O:O+P:P+Q:Q+R:R)</f>
        <v>0.66090576744</v>
      </c>
      <c r="U73" s="9" t="n">
        <f aca="false">0.333*H:H</f>
        <v>0.1033965</v>
      </c>
      <c r="V73" s="9" t="n">
        <f aca="false">0.267*I:I</f>
        <v>0.0885805875</v>
      </c>
      <c r="W73" s="9" t="n">
        <f aca="false">0.2*J:J</f>
        <v>0.0700829988</v>
      </c>
      <c r="X73" s="9" t="n">
        <v>0.0884900205</v>
      </c>
      <c r="Y73" s="9" t="n">
        <v>0.00433305295137</v>
      </c>
      <c r="Z73" s="9" t="n">
        <v>0.35488315975137</v>
      </c>
    </row>
    <row r="74" customFormat="false" ht="15" hidden="false" customHeight="false" outlineLevel="0" collapsed="false">
      <c r="A74" s="0" t="n">
        <v>70</v>
      </c>
      <c r="B74" s="9" t="n">
        <v>0.4722</v>
      </c>
      <c r="C74" s="9" t="n">
        <v>0.4304</v>
      </c>
      <c r="D74" s="9" t="n">
        <v>0.5962614</v>
      </c>
      <c r="E74" s="9" t="n">
        <v>0.26118477891</v>
      </c>
      <c r="F74" s="9" t="n">
        <v>0.5216456</v>
      </c>
      <c r="H74" s="9" t="n">
        <v>0.405224211</v>
      </c>
      <c r="I74" s="9" t="n">
        <v>0.3674125</v>
      </c>
      <c r="J74" s="9" t="n">
        <v>0.493236</v>
      </c>
      <c r="K74" s="9" t="n">
        <v>0.4577301</v>
      </c>
      <c r="L74" s="9" t="n">
        <v>0.290673</v>
      </c>
      <c r="N74" s="9" t="n">
        <v>0.1572426</v>
      </c>
      <c r="O74" s="9" t="n">
        <v>0.08608</v>
      </c>
      <c r="P74" s="9" t="n">
        <v>0.1592017938</v>
      </c>
      <c r="Q74" s="9" t="n">
        <v>0.01749938018697</v>
      </c>
      <c r="R74" s="9" t="n">
        <v>0.0693788648</v>
      </c>
      <c r="S74" s="9" t="n">
        <f aca="false">(N:N+O:O+P:P+Q:Q+R:R)</f>
        <v>0.48940263878697</v>
      </c>
      <c r="U74" s="9" t="n">
        <f aca="false">0.333*H:H</f>
        <v>0.134939662263</v>
      </c>
      <c r="V74" s="9" t="n">
        <f aca="false">0.267*I:I</f>
        <v>0.0980991375</v>
      </c>
      <c r="W74" s="9" t="n">
        <f aca="false">0.2*J:J</f>
        <v>0.0986472</v>
      </c>
      <c r="X74" s="9" t="n">
        <v>0.0608781033</v>
      </c>
      <c r="Y74" s="9" t="n">
        <v>0.019475091</v>
      </c>
      <c r="Z74" s="9" t="n">
        <v>0.412039194063</v>
      </c>
    </row>
    <row r="75" customFormat="false" ht="15" hidden="false" customHeight="false" outlineLevel="0" collapsed="false">
      <c r="A75" s="0" t="n">
        <v>71</v>
      </c>
      <c r="B75" s="9" t="n">
        <v>0.2162997837</v>
      </c>
      <c r="C75" s="9" t="n">
        <v>0.42273084</v>
      </c>
      <c r="D75" s="9" t="n">
        <v>0.3092</v>
      </c>
      <c r="E75" s="9" t="n">
        <v>0.26894290302</v>
      </c>
      <c r="F75" s="9" t="n">
        <v>0.4159</v>
      </c>
      <c r="H75" s="9" t="n">
        <v>0.23732122036</v>
      </c>
      <c r="I75" s="9" t="n">
        <v>0.28690552576</v>
      </c>
      <c r="J75" s="9" t="n">
        <v>0.29125</v>
      </c>
      <c r="K75" s="9" t="n">
        <v>0.572311824</v>
      </c>
      <c r="L75" s="9" t="n">
        <v>0.466161</v>
      </c>
      <c r="N75" s="9" t="n">
        <v>0.0720278279721</v>
      </c>
      <c r="O75" s="9" t="n">
        <v>0.084546168</v>
      </c>
      <c r="P75" s="9" t="n">
        <v>0.0825564</v>
      </c>
      <c r="Q75" s="9" t="n">
        <v>0.01801917450234</v>
      </c>
      <c r="R75" s="9" t="n">
        <v>0.0553147</v>
      </c>
      <c r="S75" s="9" t="n">
        <f aca="false">(N:N+O:O+P:P+Q:Q+R:R)</f>
        <v>0.31246427047444</v>
      </c>
      <c r="U75" s="9" t="n">
        <f aca="false">0.333*H:H</f>
        <v>0.07902796637988</v>
      </c>
      <c r="V75" s="9" t="n">
        <f aca="false">0.267*I:I</f>
        <v>0.07660377537792</v>
      </c>
      <c r="W75" s="9" t="n">
        <f aca="false">0.2*J:J</f>
        <v>0.05825</v>
      </c>
      <c r="X75" s="9" t="n">
        <v>0.076117472592</v>
      </c>
      <c r="Y75" s="9" t="n">
        <v>0.031232787</v>
      </c>
      <c r="Z75" s="9" t="n">
        <v>0.3212320013498</v>
      </c>
    </row>
    <row r="76" customFormat="false" ht="15" hidden="false" customHeight="false" outlineLevel="0" collapsed="false">
      <c r="A76" s="0" t="n">
        <v>72</v>
      </c>
      <c r="B76" s="9" t="n">
        <v>0.2214997785</v>
      </c>
      <c r="C76" s="9" t="n">
        <v>0.48260688</v>
      </c>
      <c r="D76" s="9" t="n">
        <v>0.52209108</v>
      </c>
      <c r="E76" s="9" t="n">
        <v>0.5779</v>
      </c>
      <c r="F76" s="9" t="n">
        <v>0.27381</v>
      </c>
      <c r="H76" s="9" t="n">
        <v>0.17127811778</v>
      </c>
      <c r="I76" s="9" t="n">
        <v>0.1</v>
      </c>
      <c r="J76" s="9" t="n">
        <v>0.0711</v>
      </c>
      <c r="K76" s="9" t="n">
        <v>0.270387</v>
      </c>
      <c r="L76" s="9" t="n">
        <v>0.479871</v>
      </c>
      <c r="N76" s="9" t="n">
        <v>0.0737594262405</v>
      </c>
      <c r="O76" s="9" t="n">
        <v>0.096521376</v>
      </c>
      <c r="P76" s="9" t="n">
        <v>0.13939831836</v>
      </c>
      <c r="Q76" s="9" t="n">
        <v>0.0387193</v>
      </c>
      <c r="R76" s="9" t="n">
        <v>0.03641673</v>
      </c>
      <c r="S76" s="9" t="n">
        <f aca="false">(N:N+O:O+P:P+Q:Q+R:R)</f>
        <v>0.3848151506005</v>
      </c>
      <c r="U76" s="9" t="n">
        <f aca="false">0.333*H:H</f>
        <v>0.05703561322074</v>
      </c>
      <c r="V76" s="9" t="n">
        <f aca="false">0.267*I:I</f>
        <v>0.0267</v>
      </c>
      <c r="W76" s="9" t="n">
        <f aca="false">0.2*J:J</f>
        <v>0.01422</v>
      </c>
      <c r="X76" s="9" t="n">
        <v>0.035961471</v>
      </c>
      <c r="Y76" s="9" t="n">
        <v>0.032151357</v>
      </c>
      <c r="Z76" s="9" t="n">
        <v>0.16606844122074</v>
      </c>
    </row>
    <row r="77" customFormat="false" ht="15" hidden="false" customHeight="false" outlineLevel="0" collapsed="false">
      <c r="A77" s="0" t="n">
        <v>73</v>
      </c>
      <c r="B77" s="9" t="n">
        <v>0.291999708</v>
      </c>
      <c r="C77" s="9" t="n">
        <v>0.417333</v>
      </c>
      <c r="D77" s="9" t="n">
        <v>0.0735</v>
      </c>
      <c r="E77" s="9" t="n">
        <v>0.5348</v>
      </c>
      <c r="F77" s="9" t="n">
        <v>0.476</v>
      </c>
      <c r="H77" s="9" t="n">
        <v>0.2395599696</v>
      </c>
      <c r="I77" s="9" t="n">
        <v>0.239625974</v>
      </c>
      <c r="J77" s="9" t="n">
        <v>0.1860124</v>
      </c>
      <c r="K77" s="9" t="n">
        <v>0.16031148672</v>
      </c>
      <c r="L77" s="9" t="n">
        <v>0.2807827176</v>
      </c>
      <c r="N77" s="9" t="n">
        <v>0.097235902764</v>
      </c>
      <c r="O77" s="9" t="n">
        <v>0.0834666</v>
      </c>
      <c r="P77" s="9" t="n">
        <v>0.0196245</v>
      </c>
      <c r="Q77" s="9" t="n">
        <v>0.0358316</v>
      </c>
      <c r="R77" s="9" t="n">
        <v>0.063308</v>
      </c>
      <c r="S77" s="9" t="n">
        <f aca="false">(N:N+O:O+P:P+Q:Q+R:R)</f>
        <v>0.299466602764</v>
      </c>
      <c r="U77" s="9" t="n">
        <f aca="false">0.333*H:H</f>
        <v>0.0797734698768</v>
      </c>
      <c r="V77" s="9" t="n">
        <f aca="false">0.267*I:I</f>
        <v>0.063980135058</v>
      </c>
      <c r="W77" s="9" t="n">
        <f aca="false">0.2*J:J</f>
        <v>0.03720248</v>
      </c>
      <c r="X77" s="9" t="n">
        <v>0.02132142773376</v>
      </c>
      <c r="Y77" s="9" t="n">
        <v>0.0188124420792</v>
      </c>
      <c r="Z77" s="9" t="n">
        <v>0.22108995474776</v>
      </c>
    </row>
    <row r="78" customFormat="false" ht="15" hidden="false" customHeight="false" outlineLevel="0" collapsed="false">
      <c r="A78" s="0" t="n">
        <v>74</v>
      </c>
      <c r="B78" s="9" t="n">
        <v>0.476109522</v>
      </c>
      <c r="C78" s="9" t="n">
        <v>0.9</v>
      </c>
      <c r="D78" s="9" t="n">
        <v>0.3787</v>
      </c>
      <c r="E78" s="9" t="n">
        <v>0.20429186877</v>
      </c>
      <c r="F78" s="9" t="n">
        <v>0.36008</v>
      </c>
      <c r="H78" s="9" t="n">
        <v>0.1947849848</v>
      </c>
      <c r="I78" s="9" t="n">
        <v>0.236775784</v>
      </c>
      <c r="J78" s="9" t="n">
        <v>0.4836565</v>
      </c>
      <c r="K78" s="9" t="n">
        <v>0.38305</v>
      </c>
      <c r="L78" s="9" t="n">
        <v>0.06121137825</v>
      </c>
      <c r="N78" s="9" t="n">
        <v>0.158544470826</v>
      </c>
      <c r="O78" s="9" t="n">
        <v>0.18</v>
      </c>
      <c r="P78" s="9" t="n">
        <v>0.1011129</v>
      </c>
      <c r="Q78" s="9" t="n">
        <v>0.01368755520759</v>
      </c>
      <c r="R78" s="9" t="n">
        <v>0.04789064</v>
      </c>
      <c r="S78" s="9" t="n">
        <f aca="false">(N:N+O:O+P:P+Q:Q+R:R)</f>
        <v>0.50123556603359</v>
      </c>
      <c r="U78" s="9" t="n">
        <f aca="false">0.333*H:H</f>
        <v>0.0648633999384</v>
      </c>
      <c r="V78" s="9" t="n">
        <f aca="false">0.267*I:I</f>
        <v>0.063219134328</v>
      </c>
      <c r="W78" s="9" t="n">
        <f aca="false">0.2*J:J</f>
        <v>0.0967313</v>
      </c>
      <c r="X78" s="9" t="n">
        <v>0.05094565</v>
      </c>
      <c r="Y78" s="9" t="n">
        <v>0.00410116234275</v>
      </c>
      <c r="Z78" s="9" t="n">
        <v>0.27986064660915</v>
      </c>
    </row>
    <row r="79" customFormat="false" ht="15" hidden="false" customHeight="false" outlineLevel="0" collapsed="false">
      <c r="A79" s="0" t="n">
        <v>75</v>
      </c>
      <c r="B79" s="9" t="n">
        <v>0.677313546</v>
      </c>
      <c r="C79" s="9" t="n">
        <v>0.9</v>
      </c>
      <c r="D79" s="9" t="n">
        <v>0.2509</v>
      </c>
      <c r="E79" s="9" t="n">
        <v>0.321891</v>
      </c>
      <c r="F79" s="9" t="n">
        <v>0.65779</v>
      </c>
      <c r="H79" s="9" t="n">
        <v>0.451283553</v>
      </c>
      <c r="I79" s="9" t="n">
        <v>0.363014814</v>
      </c>
      <c r="J79" s="9" t="n">
        <v>0.6024</v>
      </c>
      <c r="K79" s="9" t="n">
        <v>0.39723382515</v>
      </c>
      <c r="L79" s="9" t="n">
        <v>0.409493</v>
      </c>
      <c r="N79" s="9" t="n">
        <v>0.225545410818</v>
      </c>
      <c r="O79" s="9" t="n">
        <v>0.18</v>
      </c>
      <c r="P79" s="9" t="n">
        <v>0.0669903</v>
      </c>
      <c r="Q79" s="9" t="n">
        <v>0.021566697</v>
      </c>
      <c r="R79" s="9" t="n">
        <v>0.08748607</v>
      </c>
      <c r="S79" s="9" t="n">
        <f aca="false">(N:N+O:O+P:P+Q:Q+R:R)</f>
        <v>0.581588477818</v>
      </c>
      <c r="U79" s="9" t="n">
        <f aca="false">0.333*H:H</f>
        <v>0.150277423149</v>
      </c>
      <c r="V79" s="9" t="n">
        <f aca="false">0.267*I:I</f>
        <v>0.096924955338</v>
      </c>
      <c r="W79" s="9" t="n">
        <f aca="false">0.2*J:J</f>
        <v>0.12048</v>
      </c>
      <c r="X79" s="9" t="n">
        <v>0.05283209874495</v>
      </c>
      <c r="Y79" s="9" t="n">
        <v>0.027436031</v>
      </c>
      <c r="Z79" s="9" t="n">
        <v>0.44795050823195</v>
      </c>
    </row>
    <row r="80" customFormat="false" ht="15" hidden="false" customHeight="false" outlineLevel="0" collapsed="false">
      <c r="A80" s="0" t="n">
        <v>76</v>
      </c>
      <c r="B80" s="9" t="n">
        <v>0.2721997278</v>
      </c>
      <c r="C80" s="9" t="n">
        <v>0.50219904</v>
      </c>
      <c r="D80" s="9" t="n">
        <v>0.17568243</v>
      </c>
      <c r="E80" s="9" t="n">
        <v>0.39354</v>
      </c>
      <c r="F80" s="9" t="n">
        <v>0.4279</v>
      </c>
      <c r="H80" s="9" t="n">
        <v>0.19142686094</v>
      </c>
      <c r="I80" s="9" t="n">
        <v>0.0596</v>
      </c>
      <c r="J80" s="9" t="n">
        <v>0.23619494528</v>
      </c>
      <c r="K80" s="9" t="n">
        <v>0.34765</v>
      </c>
      <c r="L80" s="9" t="n">
        <v>0</v>
      </c>
      <c r="N80" s="9" t="n">
        <v>0.0906425093574</v>
      </c>
      <c r="O80" s="9" t="n">
        <v>0.100439808</v>
      </c>
      <c r="P80" s="9" t="n">
        <v>0.04690720881</v>
      </c>
      <c r="Q80" s="9" t="n">
        <v>0.02636718</v>
      </c>
      <c r="R80" s="9" t="n">
        <v>0.0569107</v>
      </c>
      <c r="S80" s="9" t="n">
        <f aca="false">(N:N+O:O+P:P+Q:Q+R:R)</f>
        <v>0.3212674061674</v>
      </c>
      <c r="U80" s="9" t="n">
        <f aca="false">0.333*H:H</f>
        <v>0.06374514469302</v>
      </c>
      <c r="V80" s="9" t="n">
        <f aca="false">0.267*I:I</f>
        <v>0.0159132</v>
      </c>
      <c r="W80" s="9" t="n">
        <f aca="false">0.2*J:J</f>
        <v>0.047238989056</v>
      </c>
      <c r="X80" s="9" t="n">
        <v>0.04623745</v>
      </c>
      <c r="Y80" s="9" t="n">
        <v>0</v>
      </c>
      <c r="Z80" s="9" t="n">
        <v>0.17313478374902</v>
      </c>
    </row>
    <row r="81" customFormat="false" ht="15" hidden="false" customHeight="false" outlineLevel="0" collapsed="false">
      <c r="A81" s="0" t="n">
        <v>77</v>
      </c>
      <c r="B81" s="9" t="n">
        <v>0.3219</v>
      </c>
      <c r="C81" s="9" t="n">
        <v>0.67163124</v>
      </c>
      <c r="D81" s="9" t="n">
        <v>0.0684</v>
      </c>
      <c r="E81" s="9"/>
      <c r="F81" s="9" t="n">
        <v>0.39286</v>
      </c>
      <c r="H81" s="9" t="n">
        <v>0.0608</v>
      </c>
      <c r="I81" s="9" t="n">
        <v>0.1</v>
      </c>
      <c r="J81" s="9" t="n">
        <v>0.1</v>
      </c>
      <c r="K81" s="9" t="n">
        <v>0.509242725</v>
      </c>
      <c r="L81" s="9" t="n">
        <v>0</v>
      </c>
      <c r="N81" s="9" t="n">
        <v>0.1071927</v>
      </c>
      <c r="O81" s="9" t="n">
        <v>0.134326248</v>
      </c>
      <c r="P81" s="9" t="n">
        <v>0.0182628</v>
      </c>
      <c r="Q81" s="9" t="n">
        <v>0</v>
      </c>
      <c r="R81" s="9" t="n">
        <v>0.05225038</v>
      </c>
      <c r="S81" s="9" t="n">
        <f aca="false">(N:N+O:O+P:P+Q:Q+R:R)</f>
        <v>0.312032128</v>
      </c>
      <c r="U81" s="9" t="n">
        <f aca="false">0.333*H:H</f>
        <v>0.0202464</v>
      </c>
      <c r="V81" s="9" t="n">
        <f aca="false">0.267*I:I</f>
        <v>0.0267</v>
      </c>
      <c r="W81" s="9" t="n">
        <f aca="false">0.2*J:J</f>
        <v>0.02</v>
      </c>
      <c r="X81" s="9" t="n">
        <v>0.067729282425</v>
      </c>
      <c r="Y81" s="9" t="n">
        <v>0</v>
      </c>
      <c r="Z81" s="9" t="n">
        <v>0.134675682425</v>
      </c>
    </row>
    <row r="82" customFormat="false" ht="15" hidden="false" customHeight="false" outlineLevel="0" collapsed="false">
      <c r="A82" s="0" t="n">
        <v>78</v>
      </c>
      <c r="B82" s="9" t="n">
        <v>0.1</v>
      </c>
      <c r="C82" s="9" t="n">
        <v>0.477</v>
      </c>
      <c r="D82" s="9" t="n">
        <v>0.1</v>
      </c>
      <c r="E82" s="9" t="n">
        <v>0.5558</v>
      </c>
      <c r="F82" s="9" t="n">
        <v>0.6226136</v>
      </c>
      <c r="H82" s="9" t="n">
        <v>0.20150123252</v>
      </c>
      <c r="I82" s="9" t="n">
        <v>0.1</v>
      </c>
      <c r="J82" s="9" t="n">
        <v>0.16963850848</v>
      </c>
      <c r="K82" s="9" t="n">
        <v>0.56557582023</v>
      </c>
      <c r="L82" s="9" t="n">
        <v>0.2663592561</v>
      </c>
      <c r="N82" s="9" t="n">
        <v>0.0333</v>
      </c>
      <c r="O82" s="9" t="n">
        <v>0.0954</v>
      </c>
      <c r="P82" s="9" t="n">
        <v>0.0267</v>
      </c>
      <c r="Q82" s="9" t="n">
        <v>0.0372386</v>
      </c>
      <c r="R82" s="9" t="n">
        <v>0.0828076088</v>
      </c>
      <c r="S82" s="9" t="n">
        <f aca="false">(N:N+O:O+P:P+Q:Q+R:R)</f>
        <v>0.2754462088</v>
      </c>
      <c r="U82" s="9" t="n">
        <f aca="false">0.333*H:H</f>
        <v>0.06709991042916</v>
      </c>
      <c r="V82" s="9" t="n">
        <f aca="false">0.267*I:I</f>
        <v>0.0267</v>
      </c>
      <c r="W82" s="9" t="n">
        <f aca="false">0.2*J:J</f>
        <v>0.033927701696</v>
      </c>
      <c r="X82" s="9" t="n">
        <v>0.07522158409059</v>
      </c>
      <c r="Y82" s="9" t="n">
        <v>0.0178460701587</v>
      </c>
      <c r="Z82" s="9" t="n">
        <v>0.22079526637445</v>
      </c>
    </row>
    <row r="83" customFormat="false" ht="15" hidden="false" customHeight="false" outlineLevel="0" collapsed="false">
      <c r="A83" s="0" t="n">
        <v>79</v>
      </c>
      <c r="B83" s="9" t="n">
        <v>0.0709</v>
      </c>
      <c r="C83" s="9" t="n">
        <v>0.082</v>
      </c>
      <c r="D83" s="9" t="n">
        <v>0.26837316</v>
      </c>
      <c r="E83" s="9" t="n">
        <v>0.06470625</v>
      </c>
      <c r="F83" s="9" t="n">
        <v>0.208338</v>
      </c>
      <c r="H83" s="9" t="n">
        <v>0.69474497493</v>
      </c>
      <c r="I83" s="9" t="n">
        <v>0.33205</v>
      </c>
      <c r="J83" s="9" t="n">
        <v>0.262495</v>
      </c>
      <c r="K83" s="9" t="n">
        <v>0.474257</v>
      </c>
      <c r="L83" s="9" t="n">
        <v>0</v>
      </c>
      <c r="N83" s="9" t="n">
        <v>0.0236097</v>
      </c>
      <c r="O83" s="9" t="n">
        <v>0.0164</v>
      </c>
      <c r="P83" s="9" t="n">
        <v>0.07165563372</v>
      </c>
      <c r="Q83" s="9" t="n">
        <v>0.00433531875</v>
      </c>
      <c r="R83" s="9" t="n">
        <v>0.027708954</v>
      </c>
      <c r="S83" s="9" t="n">
        <f aca="false">(N:N+O:O+P:P+Q:Q+R:R)</f>
        <v>0.14370960647</v>
      </c>
      <c r="U83" s="9" t="n">
        <f aca="false">0.333*H:H</f>
        <v>0.23135007665169</v>
      </c>
      <c r="V83" s="9" t="n">
        <f aca="false">0.267*I:I</f>
        <v>0.08865735</v>
      </c>
      <c r="W83" s="9" t="n">
        <f aca="false">0.2*J:J</f>
        <v>0.052499</v>
      </c>
      <c r="X83" s="9" t="n">
        <v>0.063076181</v>
      </c>
      <c r="Y83" s="9" t="n">
        <v>0</v>
      </c>
      <c r="Z83" s="9" t="n">
        <v>0.43558260765169</v>
      </c>
    </row>
    <row r="84" customFormat="false" ht="15" hidden="false" customHeight="false" outlineLevel="0" collapsed="false">
      <c r="A84" s="0" t="n">
        <v>80</v>
      </c>
      <c r="B84" s="9" t="n">
        <v>0.0608</v>
      </c>
      <c r="C84" s="9" t="n">
        <v>0.4448</v>
      </c>
      <c r="D84" s="9" t="n">
        <v>0.2974</v>
      </c>
      <c r="E84" s="9" t="n">
        <v>0.09176575</v>
      </c>
      <c r="F84" s="9" t="n">
        <v>0.1</v>
      </c>
      <c r="H84" s="9" t="n">
        <v>0.1</v>
      </c>
      <c r="I84" s="9" t="n">
        <v>0.1</v>
      </c>
      <c r="J84" s="9" t="n">
        <v>0.1</v>
      </c>
      <c r="K84" s="9" t="n">
        <v>0.1</v>
      </c>
      <c r="L84" s="9" t="n">
        <v>0</v>
      </c>
      <c r="N84" s="9" t="n">
        <v>0.0202464</v>
      </c>
      <c r="O84" s="9" t="n">
        <v>0.08896</v>
      </c>
      <c r="P84" s="9" t="n">
        <v>0.0794058</v>
      </c>
      <c r="Q84" s="9" t="n">
        <v>0.00614830525</v>
      </c>
      <c r="R84" s="9" t="n">
        <v>0.0133</v>
      </c>
      <c r="S84" s="9" t="n">
        <f aca="false">(N:N+O:O+P:P+Q:Q+R:R)</f>
        <v>0.20806050525</v>
      </c>
      <c r="U84" s="9" t="n">
        <f aca="false">0.333*H:H</f>
        <v>0.0333</v>
      </c>
      <c r="V84" s="9" t="n">
        <f aca="false">0.267*I:I</f>
        <v>0.0267</v>
      </c>
      <c r="W84" s="9" t="n">
        <f aca="false">0.2*J:J</f>
        <v>0.02</v>
      </c>
      <c r="X84" s="9" t="n">
        <v>0.0133</v>
      </c>
      <c r="Y84" s="9" t="n">
        <v>0</v>
      </c>
      <c r="Z84" s="9" t="n">
        <v>0.0933</v>
      </c>
    </row>
  </sheetData>
  <mergeCells count="2">
    <mergeCell ref="B3:G3"/>
    <mergeCell ref="H3:L3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  <Company>PSTU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2002-12-31T21:23:08Z</dcterms:created>
  <dc:creator>1</dc:creator>
  <dc:language>ru-RU</dc:language>
  <cp:lastModifiedBy>Пользователь</cp:lastModifiedBy>
  <cp:lastPrinted>2016-12-07T10:57:11Z</cp:lastPrinted>
  <dcterms:modified xsi:type="dcterms:W3CDTF">2016-12-19T16:32:07Z</dcterms:modifi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PSTU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