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externalLink+xml" PartName="/xl/externalLinks/externalLink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drawing+xml" PartName="/xl/drawings/drawing5.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6.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8.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themeOverride+xml" PartName="/xl/theme/themeOverride1.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themeOverride+xml" PartName="/xl/theme/themeOverride3.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1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xml" PartName="/xl/drawings/drawing12.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xml" PartName="/xl/drawings/drawing13.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themeOverride+xml" PartName="/xl/theme/themeOverride5.xml"/>
  <Override ContentType="application/vnd.openxmlformats-officedocument.drawing+xml" PartName="/xl/drawings/drawing14.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37.xml"/>
  <Override ContentType="application/vnd.openxmlformats-officedocument.themeOverride+xml" PartName="/xl/theme/themeOverride7.xml"/>
  <Override ContentType="application/vnd.openxmlformats-officedocument.drawingml.chart+xml" PartName="/xl/charts/chart38.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39.xml"/>
  <Override ContentType="application/vnd.openxmlformats-officedocument.themeOverride+xml" PartName="/xl/theme/themeOverride9.xml"/>
  <Override ContentType="application/vnd.openxmlformats-officedocument.drawingml.chart+xml" PartName="/xl/charts/chart40.xml"/>
  <Override ContentType="application/vnd.openxmlformats-officedocument.themeOverride+xml" PartName="/xl/theme/themeOverride10.xml"/>
  <Override ContentType="application/vnd.openxmlformats-officedocument.spreadsheetml.comments+xml" PartName="/xl/comments8.xml"/>
  <Override ContentType="application/vnd.ms-excel.threadedcomments+xml" PartName="/xl/threadedComments/threadedComment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1CFCF3FB-5F00-4B3B-882C-F363A38EA5FB}" xr6:coauthVersionLast="47" xr6:coauthVersionMax="47" xr10:uidLastSave="{00000000-0000-0000-0000-000000000000}"/>
  <bookViews>
    <workbookView xWindow="-108" yWindow="-108" windowWidth="23256" windowHeight="12576" tabRatio="914" firstSheet="18" activeTab="21"/>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true">Fuel_prices_info!$E$13</definedName>
    <definedName name="solver_cvg" localSheetId="8" hidden="true">"""0,0001"""</definedName>
    <definedName name="solver_drv" localSheetId="8" hidden="true">1</definedName>
    <definedName name="solver_eng" localSheetId="8" hidden="true">2</definedName>
    <definedName name="solver_est" localSheetId="8" hidden="true">1</definedName>
    <definedName name="solver_itr" localSheetId="8" hidden="true">2147483647</definedName>
    <definedName name="solver_mip" localSheetId="8" hidden="true">2147483647</definedName>
    <definedName name="solver_mni" localSheetId="8" hidden="true">30</definedName>
    <definedName name="solver_mrt" localSheetId="8" hidden="true">"""0,075"""</definedName>
    <definedName name="solver_msl" localSheetId="8" hidden="true">2</definedName>
    <definedName name="solver_neg" localSheetId="8" hidden="true">1</definedName>
    <definedName name="solver_nod" localSheetId="8" hidden="true">2147483647</definedName>
    <definedName name="solver_num" localSheetId="8" hidden="true">0</definedName>
    <definedName name="solver_nwt" localSheetId="8" hidden="true">1</definedName>
    <definedName name="solver_opt" localSheetId="8" hidden="true">Fuel_prices_info!$L$13</definedName>
    <definedName name="solver_pre" localSheetId="8" hidden="true">"""0,000001"""</definedName>
    <definedName name="solver_rbv" localSheetId="8" hidden="true">1</definedName>
    <definedName name="solver_rlx" localSheetId="8" hidden="true">2</definedName>
    <definedName name="solver_rsd" localSheetId="8" hidden="true">0</definedName>
    <definedName name="solver_scl" localSheetId="8" hidden="true">1</definedName>
    <definedName name="solver_sho" localSheetId="8" hidden="true">2</definedName>
    <definedName name="solver_ssz" localSheetId="8" hidden="true">100</definedName>
    <definedName name="solver_tim" localSheetId="8" hidden="true">2147483647</definedName>
    <definedName name="solver_tol" localSheetId="8" hidden="true">1</definedName>
    <definedName name="solver_typ" localSheetId="8" hidden="true">3</definedName>
    <definedName name="solver_val" localSheetId="8" hidden="true">890</definedName>
    <definedName name="solver_ver" localSheetId="8"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0"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<sst xmlns="http://schemas.openxmlformats.org/spreadsheetml/2006/main" count="51326" uniqueCount="39630">
  <si>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</si>
  <si>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</si>
  <si>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</si>
  <si>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</si>
  <si>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</si>
  <si>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</si>
  <si>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</si>
  <si>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</si>
  <si>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</si>
  <si>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</si>
  <si>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</si>
  <si>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</si>
  <si>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</si>
  <si>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</si>
  <si>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</si>
  <si>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</si>
  <si>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</si>
  <si>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</si>
  <si>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</si>
  <si>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</si>
  <si>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</si>
  <si>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</si>
  <si>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</si>
  <si>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</si>
  <si>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</si>
  <si>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</si>
  <si>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</si>
  <si>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</si>
  <si>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</si>
  <si>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</si>
  <si>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</si>
  <si>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</si>
  <si>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</si>
  <si>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</si>
  <si>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</si>
  <si>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</si>
  <si>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</si>
  <si>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</si>
  <si>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</si>
  <si>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</si>
  <si>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</si>
  <si>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</si>
  <si>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</si>
  <si>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</si>
  <si>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</si>
  <si>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</si>
  <si>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</si>
  <si>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</si>
  <si>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</si>
  <si>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</si>
  <si>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</si>
  <si>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</si>
  <si>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</si>
  <si>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</si>
  <si>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</si>
  <si>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</si>
  <si>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</si>
  <si>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</si>
  <si>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</si>
  <si>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</si>
  <si>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</si>
  <si>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</si>
  <si>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</si>
  <si>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</si>
  <si>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</si>
  <si>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</si>
  <si>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</si>
  <si>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</si>
  <si>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</si>
  <si>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</si>
  <si>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</si>
  <si>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</si>
  <si>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</si>
  <si>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</si>
  <si>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</si>
  <si>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</si>
  <si>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</si>
  <si>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</si>
  <si>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</si>
  <si>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</si>
  <si>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</si>
  <si>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</si>
  <si>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</si>
  <si>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</si>
  <si>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</si>
  <si>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</si>
  <si>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</si>
  <si>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</si>
  <si>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</si>
  <si>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</si>
  <si>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</si>
  <si>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</si>
  <si>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</si>
  <si>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</si>
  <si>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</si>
  <si>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</si>
  <si>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</si>
  <si>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</si>
  <si>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</si>
  <si>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</si>
  <si>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</si>
  <si>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</si>
  <si>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</si>
  <si>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</si>
  <si>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</si>
  <si>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</si>
  <si>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</si>
  <si>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</si>
  <si>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</si>
  <si>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</si>
  <si>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</si>
  <si>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</si>
  <si>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</si>
  <si>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</si>
  <si>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</si>
  <si>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</si>
  <si>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</si>
  <si>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</si>
  <si>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</si>
  <si>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</si>
  <si>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</si>
  <si>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</si>
  <si>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</si>
  <si>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</si>
  <si>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</si>
  <si>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</si>
  <si>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</si>
  <si>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</si>
  <si>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</si>
  <si>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</si>
  <si>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</si>
  <si>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</si>
  <si>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</si>
  <si>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</si>
  <si>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</si>
  <si>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</si>
  <si>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</si>
  <si>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</si>
  <si>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</si>
  <si>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</si>
  <si>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</si>
  <si>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</si>
  <si>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</si>
  <si>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</si>
  <si>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</si>
  <si>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</si>
  <si>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</si>
  <si>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</si>
  <si>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</si>
  <si>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</si>
  <si>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</si>
  <si>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</si>
  <si>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</si>
  <si>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</si>
  <si>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</si>
  <si>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</si>
  <si>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</si>
  <si>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</si>
  <si>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</si>
  <si>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</si>
  <si>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</si>
  <si>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</si>
  <si>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</si>
  <si>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</si>
  <si>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</si>
  <si>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</si>
  <si>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</si>
  <si>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</si>
  <si>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</si>
  <si>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</si>
  <si>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</si>
  <si>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</si>
  <si>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</si>
  <si>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</si>
  <si>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</si>
  <si>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</si>
  <si>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</si>
  <si>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</si>
  <si>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</si>
  <si>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</si>
  <si>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</si>
  <si>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</si>
  <si>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</si>
  <si>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</si>
  <si>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</si>
  <si>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</si>
  <si>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</si>
  <si>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</si>
  <si>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</si>
  <si>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</si>
  <si>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</si>
  <si>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</si>
  <si>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</si>
  <si>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</si>
  <si>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</si>
  <si>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</si>
  <si>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</si>
  <si>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</si>
  <si>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</si>
  <si>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</si>
  <si>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</si>
  <si>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</si>
  <si>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</si>
  <si>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</si>
  <si>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</si>
  <si>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</si>
  <si>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</si>
  <si>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</si>
  <si>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</si>
  <si>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</si>
  <si>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</si>
  <si>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</si>
  <si>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</si>
  <si>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</si>
  <si>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</si>
  <si>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</si>
  <si>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</si>
  <si>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</si>
  <si>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</si>
  <si>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</si>
  <si>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</si>
  <si>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</si>
  <si>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</si>
  <si>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</si>
  <si>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</si>
  <si>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</si>
  <si>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</si>
  <si>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</si>
  <si>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</si>
  <si>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</si>
  <si>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</si>
  <si>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</si>
  <si>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</si>
  <si>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</si>
  <si>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</si>
  <si>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</si>
  <si>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</si>
  <si>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</si>
  <si>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</si>
  <si>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</si>
  <si>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</si>
  <si>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</si>
  <si>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</si>
  <si>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</si>
  <si>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</si>
  <si>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</si>
  <si>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</si>
  <si>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</si>
  <si>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</si>
  <si>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</si>
  <si>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</si>
  <si>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</si>
  <si>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</si>
  <si>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</si>
  <si>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</si>
  <si>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</si>
  <si>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</si>
  <si>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</si>
  <si>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</si>
  <si>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</si>
  <si>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</si>
  <si>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</si>
  <si>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</si>
  <si>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</si>
  <si>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</si>
  <si>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</si>
  <si>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</si>
  <si>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</si>
  <si>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</si>
  <si>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</si>
  <si>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</si>
  <si>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</si>
  <si>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</si>
  <si>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</si>
  <si>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</si>
  <si>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</si>
  <si>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</si>
  <si>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</si>
  <si>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</si>
  <si>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</si>
  <si>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</si>
  <si>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</si>
  <si>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</si>
  <si>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</si>
  <si>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</si>
  <si>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</si>
  <si>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</si>
  <si>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</si>
  <si>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</si>
  <si>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</si>
  <si>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</si>
  <si>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</si>
  <si>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</si>
  <si>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</si>
  <si>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</si>
  <si>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</si>
  <si>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</si>
  <si>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</si>
  <si>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</si>
  <si>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</si>
  <si>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</si>
  <si>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</si>
  <si>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</si>
  <si>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</si>
  <si>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</si>
  <si>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</si>
  <si>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</si>
  <si>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</si>
  <si>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</si>
  <si>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</si>
  <si>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</si>
  <si>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</si>
  <si>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</si>
  <si>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</si>
  <si>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</si>
  <si>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</si>
  <si>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</si>
  <si>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</si>
  <si>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</si>
  <si>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</si>
  <si>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</si>
  <si>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</si>
  <si>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</si>
  <si>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</si>
  <si>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</si>
  <si>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</si>
  <si>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</si>
  <si>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</si>
  <si>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</si>
  <si>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</si>
  <si>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</si>
  <si>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</si>
  <si>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</si>
  <si>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</si>
  <si>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</si>
  <si>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</si>
  <si>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</si>
  <si>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</si>
  <si>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</si>
  <si>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</si>
  <si>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</si>
  <si>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</si>
  <si>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</si>
  <si>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</si>
  <si>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</si>
  <si>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</si>
  <si>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</si>
  <si>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</si>
  <si>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</si>
  <si>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</si>
  <si>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</si>
  <si>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</si>
  <si>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</si>
  <si>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</si>
  <si>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</si>
  <si>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</si>
  <si>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</si>
  <si>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</si>
  <si>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</si>
  <si>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</si>
  <si>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</si>
  <si>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</si>
  <si>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</si>
  <si>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</si>
  <si>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</si>
  <si>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</si>
  <si>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</si>
  <si>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</si>
  <si>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</si>
  <si>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</si>
  <si>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</si>
  <si>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</si>
  <si>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</si>
  <si>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</si>
  <si>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</si>
  <si>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</si>
  <si>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</si>
  <si>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</si>
  <si>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</si>
  <si>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</si>
  <si>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</si>
  <si>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</si>
  <si>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</si>
  <si>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</si>
  <si>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</si>
  <si>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</si>
  <si>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</si>
  <si>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</si>
  <si>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</si>
  <si>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</si>
  <si>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</si>
  <si>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</si>
  <si>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</si>
  <si>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</si>
  <si>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</si>
  <si>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</si>
  <si>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</si>
  <si>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</si>
  <si>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</si>
  <si>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</si>
  <si>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</si>
  <si>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</si>
  <si>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</si>
  <si>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</si>
  <si>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</si>
  <si>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</si>
  <si>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</si>
  <si>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</si>
  <si>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</si>
  <si>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</si>
  <si>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</si>
  <si>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</si>
  <si>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</si>
  <si>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</si>
  <si>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</si>
  <si>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</si>
  <si>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</si>
  <si>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</si>
  <si>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</si>
  <si>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</si>
  <si>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</si>
  <si>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</si>
  <si>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</si>
  <si>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</si>
  <si>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</si>
  <si>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</si>
  <si>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</si>
  <si>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</si>
  <si>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</si>
  <si>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</si>
  <si>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</si>
  <si>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</si>
  <si>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</si>
  <si>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</si>
  <si>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</si>
  <si>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</si>
  <si>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</si>
  <si>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</si>
  <si>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</si>
  <si>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</si>
  <si>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</si>
  <si>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</si>
  <si>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</si>
  <si>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</si>
  <si>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</si>
  <si>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</si>
  <si>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</si>
  <si>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</si>
  <si>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</si>
  <si>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</si>
  <si>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</si>
  <si>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</si>
  <si>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</si>
  <si>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</si>
  <si>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</si>
  <si>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</si>
  <si>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</si>
  <si>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</si>
  <si>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</si>
  <si>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</si>
  <si>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</si>
  <si>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</si>
  <si>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</si>
  <si>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</si>
  <si>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</si>
  <si>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</si>
  <si>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</si>
  <si>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</si>
  <si>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</si>
  <si>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</si>
  <si>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</si>
  <si>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</si>
  <si>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</si>
  <si>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</si>
  <si>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</si>
  <si>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</si>
  <si>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</si>
  <si>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</si>
  <si>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</si>
  <si>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</si>
  <si>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</si>
  <si>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</si>
  <si>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</si>
  <si>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</si>
  <si>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</si>
  <si>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</si>
  <si>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</si>
  <si>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</si>
  <si>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</si>
  <si>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</si>
  <si>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</si>
  <si>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</si>
  <si>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</si>
  <si>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</si>
  <si>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</si>
  <si>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</si>
  <si>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</si>
  <si>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</si>
  <si>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</si>
  <si>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</si>
  <si>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</si>
  <si>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</si>
  <si>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</si>
  <si>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</si>
  <si>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</si>
  <si>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</si>
  <si>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</si>
  <si>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</si>
  <si>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</si>
  <si>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</si>
  <si>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</si>
  <si>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</si>
  <si>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</si>
  <si>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</si>
  <si>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</si>
  <si>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</si>
  <si>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</si>
  <si>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</si>
  <si>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</si>
  <si>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</si>
  <si>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</si>
  <si>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</si>
  <si>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</si>
  <si>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</si>
  <si>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</si>
  <si>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</si>
  <si>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</si>
  <si>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</si>
  <si>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</si>
  <si>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</si>
  <si>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</si>
  <si>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</si>
  <si>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</si>
  <si>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</si>
  <si>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</si>
  <si>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</si>
  <si>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</si>
  <si>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</si>
  <si>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</si>
  <si>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</si>
  <si>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</si>
  <si>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</si>
  <si>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</si>
  <si>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</si>
  <si>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</si>
  <si>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</si>
  <si>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</si>
  <si>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</si>
  <si>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</si>
  <si>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</si>
  <si>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</si>
  <si>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</si>
  <si>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</si>
  <si>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</si>
  <si>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</si>
  <si>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</si>
  <si>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</si>
  <si>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</si>
  <si>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</si>
  <si>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</si>
  <si>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</si>
  <si>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</si>
  <si>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</si>
  <si>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</si>
  <si>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</si>
  <si>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</si>
  <si>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</si>
  <si>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</si>
  <si>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</si>
  <si>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</si>
  <si>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</si>
  <si>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</si>
  <si>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</si>
  <si>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</si>
  <si>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</si>
  <si>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</si>
  <si>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</si>
  <si>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</si>
  <si>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</si>
  <si>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</si>
  <si>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</si>
  <si>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</si>
  <si>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</si>
  <si>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</si>
  <si>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</si>
  <si>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</si>
  <si>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</si>
  <si>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</si>
  <si>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</si>
  <si>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</si>
  <si>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</si>
  <si>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</si>
  <si>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</si>
  <si>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</si>
  <si>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</si>
  <si>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</si>
  <si>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</si>
  <si>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</si>
  <si>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</si>
  <si>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</si>
  <si>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</si>
  <si>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</si>
  <si>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</si>
  <si>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</si>
  <si>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</si>
  <si>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</si>
  <si>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</si>
  <si>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</si>
  <si>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</si>
  <si>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</si>
  <si>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</si>
  <si>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</si>
  <si>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</si>
  <si>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</si>
  <si>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</si>
  <si>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</si>
  <si>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</si>
  <si>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</si>
  <si>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</si>
  <si>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</si>
  <si>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</si>
  <si>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</si>
  <si>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</si>
  <si>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</si>
  <si>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</si>
  <si>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</si>
  <si>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</si>
  <si>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</si>
  <si>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</si>
  <si>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</si>
  <si>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</si>
  <si>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</si>
  <si>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</si>
  <si>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</si>
  <si>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</si>
  <si>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</si>
  <si>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</si>
  <si>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</si>
  <si>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</si>
  <si>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</si>
  <si>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</si>
  <si>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</si>
  <si>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</si>
  <si>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</si>
  <si>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</si>
  <si>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</si>
  <si>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</si>
  <si>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</si>
  <si>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</si>
  <si>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</si>
  <si>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</si>
  <si>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</si>
  <si>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</si>
  <si>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</si>
  <si>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</si>
  <si>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</si>
  <si>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</si>
  <si>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</si>
  <si>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</si>
  <si>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</si>
  <si>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</si>
  <si>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</si>
  <si>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</si>
  <si>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</si>
  <si>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</si>
  <si>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</si>
  <si>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</si>
  <si>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</si>
  <si>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</si>
  <si>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</si>
  <si>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</si>
  <si>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</si>
  <si>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</si>
  <si>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</si>
  <si>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</si>
  <si>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</si>
  <si>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</si>
  <si>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</si>
  <si>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</si>
  <si>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</si>
  <si>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</si>
  <si>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</si>
  <si>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</si>
  <si>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</si>
  <si>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</si>
  <si>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</si>
  <si>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</si>
  <si>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</si>
  <si>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</si>
  <si>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</si>
  <si>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</si>
  <si>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</si>
  <si>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</si>
  <si>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</si>
  <si>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</si>
  <si>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</si>
  <si>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</si>
  <si>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</si>
  <si>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</si>
  <si>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</si>
  <si>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</si>
  <si>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</si>
  <si>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</si>
  <si>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</si>
  <si>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</si>
  <si>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</si>
  <si>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</si>
  <si>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</si>
  <si>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</si>
  <si>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</si>
  <si>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</si>
  <si>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</si>
  <si>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</si>
  <si>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</si>
  <si>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</si>
  <si>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</si>
  <si>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</si>
  <si>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</si>
  <si>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</si>
  <si>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</si>
  <si>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</si>
  <si>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</si>
  <si>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</si>
  <si>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</si>
  <si>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</si>
  <si>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</si>
  <si>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</si>
  <si>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</si>
  <si>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</si>
  <si>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</si>
  <si>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</si>
  <si>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</si>
  <si>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</si>
  <si>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</si>
  <si>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</si>
  <si>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</si>
  <si>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</si>
  <si>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</si>
  <si>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</si>
  <si>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</si>
  <si>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</si>
  <si>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</si>
  <si>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</si>
  <si>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</si>
  <si>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</si>
  <si>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</si>
  <si>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</si>
  <si>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</si>
  <si>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</si>
  <si>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</si>
  <si>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</si>
  <si>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</si>
  <si>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</si>
  <si>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</si>
  <si>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</si>
  <si>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</si>
  <si>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</si>
  <si>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</si>
  <si>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</si>
  <si>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</si>
  <si>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</si>
  <si>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</si>
  <si>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</si>
  <si>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</si>
  <si>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</si>
  <si>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</si>
  <si>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</si>
  <si>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</si>
  <si>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</si>
  <si>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</si>
  <si>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</si>
  <si>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</si>
  <si>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</si>
  <si>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</si>
  <si>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</si>
  <si>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</si>
  <si>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</si>
  <si>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</si>
  <si>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</si>
  <si>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</si>
  <si>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</si>
  <si>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</si>
  <si>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</si>
  <si>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</si>
  <si>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</si>
  <si>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</si>
  <si>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</si>
  <si>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</si>
  <si>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</si>
  <si>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</si>
  <si>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</si>
  <si>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</si>
  <si>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</si>
  <si>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</si>
  <si>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</si>
  <si>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</si>
  <si>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</si>
  <si>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</si>
  <si>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</si>
  <si>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</si>
  <si>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</si>
  <si>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</si>
  <si>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</si>
  <si>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</si>
  <si>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</si>
  <si>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</si>
  <si>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</si>
  <si>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</si>
  <si>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</si>
  <si>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</si>
  <si>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</si>
  <si>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</si>
  <si>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</si>
  <si>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</si>
  <si>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</si>
  <si>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</si>
  <si>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</si>
  <si>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</si>
  <si>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</si>
  <si>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</si>
  <si>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</si>
  <si>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</si>
  <si>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</si>
  <si>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</si>
  <si>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</si>
  <si>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</si>
  <si>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</si>
  <si>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</si>
  <si>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</si>
  <si>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</si>
  <si>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</si>
  <si>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</si>
  <si>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</si>
  <si>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</si>
  <si>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</si>
  <si>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</si>
  <si>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</si>
  <si>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</si>
  <si>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</si>
  <si>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</si>
  <si>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</si>
  <si>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</si>
  <si>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</si>
  <si>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</si>
  <si>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</si>
  <si>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</si>
  <si>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</si>
  <si>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</si>
  <si>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</si>
  <si>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</si>
  <si>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</si>
  <si>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</si>
  <si>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</si>
  <si>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</si>
  <si>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</si>
  <si>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</si>
  <si>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</si>
  <si>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</si>
  <si>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</si>
  <si>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</si>
  <si>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</si>
  <si>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</si>
  <si>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</si>
  <si>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</si>
  <si>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</si>
  <si>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</si>
  <si>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</si>
  <si>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</si>
  <si>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</si>
  <si>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</si>
  <si>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</si>
  <si>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</si>
  <si>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</si>
  <si>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</si>
  <si>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</si>
  <si>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</si>
  <si>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</si>
  <si>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</si>
  <si>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</si>
  <si>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</si>
  <si>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</si>
  <si>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</si>
  <si>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</si>
  <si>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</si>
  <si>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</si>
  <si>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</si>
  <si>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</si>
  <si>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</si>
  <si>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</si>
  <si>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</si>
  <si>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</si>
  <si>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</si>
  <si>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</si>
  <si>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</si>
  <si>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</si>
  <si>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</si>
  <si>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</si>
  <si>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</si>
  <si>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</si>
  <si>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</si>
  <si>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</si>
  <si>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</si>
  <si>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</si>
  <si>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</si>
  <si>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</si>
  <si>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</si>
  <si>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</si>
  <si>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</si>
  <si>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</si>
  <si>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</si>
  <si>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</si>
  <si>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</si>
  <si>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</si>
  <si>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</si>
  <si>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</si>
  <si>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</si>
  <si>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</si>
  <si>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</si>
  <si>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</si>
  <si>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</si>
  <si>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</si>
  <si>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</si>
  <si>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</si>
  <si>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</si>
  <si>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</si>
  <si>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</si>
  <si>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</si>
  <si>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</si>
  <si>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</si>
  <si>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</si>
  <si>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</si>
  <si>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</si>
  <si>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</si>
  <si>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</si>
  <si>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</si>
  <si>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</si>
  <si>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</si>
  <si>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</si>
  <si>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</si>
  <si>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</si>
  <si>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</si>
  <si>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</si>
  <si>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</si>
  <si>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</si>
  <si>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</si>
  <si>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</si>
  <si>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</si>
  <si>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</si>
  <si>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</si>
  <si>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</si>
  <si>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</si>
  <si>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</si>
  <si>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</si>
  <si>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</si>
  <si>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</si>
  <si>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</si>
  <si>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</si>
  <si>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</si>
  <si>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</si>
  <si>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</si>
  <si>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</si>
  <si>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</si>
  <si>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</si>
  <si>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</si>
  <si>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</si>
  <si>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</si>
  <si>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</si>
  <si>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</si>
  <si>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</si>
  <si>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</si>
  <si>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</si>
  <si>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</si>
  <si>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</si>
  <si>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</si>
  <si>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</si>
  <si>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</si>
  <si>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</si>
  <si>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</si>
  <si>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</si>
  <si>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</si>
  <si>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</si>
  <si>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</si>
  <si>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</si>
  <si>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</si>
  <si>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</si>
  <si>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</si>
  <si>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</si>
  <si>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</si>
  <si>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</si>
  <si>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</si>
  <si>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</si>
  <si>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</si>
  <si>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</si>
  <si>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</si>
  <si>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</si>
  <si>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</si>
  <si>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</si>
  <si>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</si>
  <si>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</si>
  <si>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</si>
  <si>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</si>
  <si>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</si>
  <si>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</si>
  <si>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</si>
  <si>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</si>
  <si>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</si>
  <si>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</si>
  <si>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</si>
  <si>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</si>
  <si>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</si>
  <si>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</si>
  <si>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</si>
  <si>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</si>
  <si>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</si>
  <si>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</si>
  <si>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</si>
  <si>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</si>
  <si>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</si>
  <si>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</si>
  <si>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</si>
  <si>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</si>
  <si>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</si>
  <si>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</si>
  <si>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</si>
  <si>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</si>
  <si>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</si>
  <si>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</si>
  <si>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</si>
  <si>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</si>
  <si>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</si>
  <si>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</si>
  <si>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</si>
  <si>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</si>
  <si>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</si>
  <si>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</si>
  <si>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</si>
  <si>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</si>
  <si>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</si>
  <si>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</si>
  <si>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</si>
  <si>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</si>
  <si>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</si>
  <si>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</si>
  <si>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</si>
  <si>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</si>
  <si>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</si>
  <si>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</si>
  <si>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</si>
  <si>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</si>
  <si>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</si>
  <si>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</si>
  <si>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</si>
  <si>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</si>
  <si>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</si>
  <si>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</si>
  <si>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</si>
  <si>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</si>
  <si>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</si>
  <si>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</si>
  <si>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</si>
  <si>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</si>
  <si>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</si>
  <si>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</si>
  <si>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</si>
  <si>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</si>
  <si>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</si>
  <si>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</si>
  <si>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</si>
  <si>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</si>
  <si>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</si>
  <si>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</si>
  <si>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</si>
  <si>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</si>
  <si>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</si>
  <si>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</si>
  <si>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</si>
  <si>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</si>
  <si>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</si>
  <si>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</si>
  <si>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</si>
  <si>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</si>
  <si>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</si>
  <si>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</si>
  <si>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</si>
  <si>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</si>
  <si>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</si>
  <si>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</si>
  <si>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</si>
  <si>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</si>
  <si>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</si>
  <si>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</si>
  <si>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</si>
  <si>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</si>
  <si>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</si>
  <si>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</si>
  <si>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</si>
  <si>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</si>
  <si>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</si>
  <si>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</si>
  <si>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</si>
  <si>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</si>
  <si>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</si>
  <si>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</si>
  <si>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</si>
  <si>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</si>
  <si>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</si>
  <si>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</si>
  <si>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</si>
  <si>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</si>
  <si>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</si>
  <si>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</si>
  <si>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</si>
  <si>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</si>
  <si>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</si>
  <si>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</si>
  <si>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</si>
  <si>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</si>
  <si>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</si>
  <si>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</si>
  <si>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</si>
  <si>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</si>
  <si>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</si>
  <si>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</si>
  <si>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</si>
  <si>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</si>
  <si>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</si>
  <si>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</si>
  <si>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</si>
  <si>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</si>
  <si>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</si>
  <si>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</si>
  <si>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</si>
  <si>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</si>
  <si>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</si>
  <si>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</si>
  <si>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</si>
  <si>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</si>
  <si>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</si>
  <si>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</si>
  <si>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</si>
  <si>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</si>
  <si>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</si>
  <si>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</si>
  <si>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</si>
  <si>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</si>
  <si>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</si>
  <si>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</si>
  <si>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</si>
  <si>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</si>
  <si>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</si>
  <si>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</si>
  <si>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</si>
  <si>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</si>
  <si>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</si>
  <si>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</si>
  <si>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</si>
  <si>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</si>
  <si>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</si>
  <si>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</si>
  <si>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</si>
  <si>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</si>
  <si>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</si>
  <si>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</si>
  <si>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</si>
  <si>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</si>
  <si>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</si>
  <si>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</si>
  <si>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</si>
  <si>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</si>
  <si>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</si>
  <si>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</si>
  <si>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</si>
  <si>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</si>
  <si>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</si>
  <si>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</si>
  <si>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</si>
  <si>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</si>
  <si>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</si>
  <si>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</si>
  <si>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</si>
  <si>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</si>
  <si>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</si>
  <si>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</si>
  <si>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</si>
  <si>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</si>
  <si>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</si>
  <si>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</si>
  <si>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</si>
  <si>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</si>
  <si>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</si>
  <si>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</si>
  <si>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</si>
  <si>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</si>
  <si>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</si>
  <si>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</si>
  <si>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</si>
  <si>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</si>
  <si>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</si>
  <si>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</si>
  <si>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</si>
  <si>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</si>
  <si>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</si>
  <si>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</si>
  <si>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</si>
  <si>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</si>
  <si>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</si>
  <si>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</si>
  <si>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</si>
  <si>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</si>
  <si>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</si>
  <si>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</si>
  <si>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</si>
  <si>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</si>
  <si>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</si>
  <si>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</si>
  <si>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</si>
  <si>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</si>
  <si>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</si>
  <si>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</si>
  <si>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</si>
  <si>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</si>
  <si>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</si>
  <si>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</si>
  <si>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</si>
  <si>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</si>
  <si>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</si>
  <si>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</si>
  <si>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</si>
  <si>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</si>
  <si>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</si>
  <si>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</si>
  <si>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</si>
  <si>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</si>
  <si>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</si>
  <si>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</si>
  <si>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</si>
  <si>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</si>
  <si>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</si>
  <si>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</si>
  <si>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</si>
  <si>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</si>
  <si>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</si>
  <si>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</si>
  <si>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</si>
  <si>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</si>
  <si>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</si>
  <si>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</si>
  <si>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</si>
  <si>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</si>
  <si>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</si>
  <si>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</si>
  <si>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</si>
  <si>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</si>
  <si>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</si>
  <si>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</si>
  <si>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</si>
  <si>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</si>
  <si>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</si>
  <si>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</si>
  <si>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</si>
  <si>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</si>
  <si>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</si>
  <si>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</si>
  <si>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</si>
  <si>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</si>
  <si>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</si>
  <si>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</si>
  <si>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</si>
  <si>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</si>
  <si>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</si>
  <si>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</si>
  <si>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</si>
  <si>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</si>
  <si>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</si>
  <si>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</si>
  <si>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</si>
  <si>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</si>
  <si>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</si>
  <si>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</si>
  <si>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</si>
  <si>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</si>
  <si>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</si>
  <si>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</si>
  <si>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</si>
  <si>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</si>
  <si>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</si>
  <si>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</si>
  <si>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</si>
  <si>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</si>
  <si>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</si>
  <si>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</si>
  <si>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</si>
  <si>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</si>
  <si>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</si>
  <si>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</si>
  <si>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</si>
  <si>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</si>
  <si>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</si>
  <si>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</si>
  <si>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</si>
  <si>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</si>
  <si>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</si>
  <si>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</si>
  <si>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</si>
  <si>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</si>
  <si>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</si>
  <si>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</si>
  <si>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</si>
  <si>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</si>
  <si>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</si>
  <si>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</si>
  <si>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</si>
  <si>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</si>
  <si>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</si>
  <si>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</si>
  <si>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</si>
  <si>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</si>
  <si>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</si>
  <si>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</si>
  <si>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</si>
  <si>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</si>
  <si>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</si>
  <si>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</si>
  <si>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</si>
  <si>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</si>
  <si>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</si>
  <si>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</si>
  <si>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</si>
  <si>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</si>
  <si>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</si>
  <si>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</si>
  <si>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</si>
  <si>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</si>
  <si>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</si>
  <si>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</si>
  <si>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</si>
  <si>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</si>
  <si>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</si>
  <si>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</si>
  <si>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</si>
  <si>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</si>
  <si>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</si>
  <si>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</si>
  <si>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</si>
  <si>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</si>
  <si>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</si>
  <si>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</si>
  <si>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</si>
  <si>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</si>
  <si>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</si>
  <si>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</si>
  <si>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</si>
  <si>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</si>
  <si>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</si>
  <si>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</si>
  <si>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</si>
  <si>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</si>
  <si>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</si>
  <si>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</si>
  <si>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</si>
  <si>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</si>
  <si>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</si>
  <si>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</si>
  <si>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</si>
  <si>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</si>
  <si>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</si>
  <si>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</si>
  <si>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</si>
  <si>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</si>
  <si>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</si>
  <si>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</si>
  <si>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</si>
  <si>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</si>
  <si>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</si>
  <si>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</si>
  <si>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</si>
  <si>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</si>
  <si>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</si>
  <si>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</si>
  <si>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</si>
  <si>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</si>
  <si>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</si>
  <si>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</si>
  <si>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</si>
  <si>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</si>
  <si>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</si>
  <si>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</si>
  <si>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</si>
  <si>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</si>
  <si>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</si>
  <si>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</si>
  <si>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</si>
  <si>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</si>
  <si>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</si>
  <si>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</si>
  <si>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</si>
  <si>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</si>
  <si>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</si>
  <si>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</si>
  <si>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</si>
  <si>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</si>
  <si>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</si>
  <si>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</si>
  <si>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</si>
  <si>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</si>
  <si>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</si>
  <si>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</si>
  <si>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</si>
  <si>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</si>
  <si>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</si>
  <si>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</si>
  <si>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</si>
  <si>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</si>
  <si>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</si>
  <si>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</si>
  <si>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</si>
  <si>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</si>
  <si>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</si>
  <si>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</si>
  <si>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</si>
  <si>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</si>
  <si>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</si>
  <si>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</si>
  <si>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</si>
  <si>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</si>
  <si>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</si>
  <si>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</si>
  <si>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</si>
  <si>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</si>
  <si>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</si>
  <si>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</si>
  <si>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</si>
  <si>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</si>
  <si>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</si>
  <si>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</si>
  <si>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</si>
  <si>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</si>
  <si>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</si>
  <si>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</si>
  <si>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</si>
  <si>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</si>
  <si>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</si>
  <si>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</si>
  <si>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</si>
  <si>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</si>
  <si>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</si>
  <si>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</si>
  <si>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</si>
  <si>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</si>
  <si>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</si>
  <si>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</si>
  <si>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</si>
  <si>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</si>
  <si>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</si>
  <si>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</si>
  <si>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</si>
  <si>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</si>
  <si>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</si>
  <si>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</si>
  <si>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</si>
  <si>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</si>
  <si>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</si>
  <si>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</si>
  <si>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</si>
  <si>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</si>
  <si>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</si>
  <si>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</si>
  <si>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</si>
  <si>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</si>
  <si>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</si>
  <si>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</si>
  <si>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</si>
  <si>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</si>
  <si>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</si>
  <si>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</si>
  <si>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</si>
  <si>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</si>
  <si>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</si>
  <si>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</si>
  <si>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</si>
  <si>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</si>
  <si>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</si>
  <si>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</si>
  <si>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</si>
  <si>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</si>
  <si>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</si>
  <si>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</si>
  <si>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</si>
  <si>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</si>
  <si>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</si>
  <si>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</si>
  <si>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</si>
  <si>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</si>
  <si>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</si>
  <si>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</si>
  <si>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</si>
  <si>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</si>
  <si>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</si>
  <si>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</si>
  <si>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</si>
  <si>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</si>
  <si>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</si>
  <si>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</si>
  <si>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</si>
  <si>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</si>
  <si>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</si>
  <si>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</si>
  <si>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</si>
  <si>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</si>
  <si>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</si>
  <si>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</si>
  <si>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</si>
  <si>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</si>
  <si>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</si>
  <si>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</si>
  <si>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</si>
  <si>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</si>
  <si>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</si>
  <si>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</si>
  <si>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</si>
  <si>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</si>
  <si>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</si>
  <si>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</si>
  <si>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</si>
  <si>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</si>
  <si>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</si>
  <si>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</si>
  <si>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</si>
  <si>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</si>
  <si>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</si>
  <si>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</si>
  <si>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</si>
  <si>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</si>
  <si>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</si>
  <si>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</si>
  <si>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</si>
  <si>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</si>
  <si>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</si>
  <si>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</si>
  <si>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</si>
  <si>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</si>
  <si>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</si>
  <si>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</si>
  <si>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</si>
  <si>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</si>
  <si>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</si>
  <si>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</si>
  <si>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</si>
  <si>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</si>
  <si>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</si>
  <si>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</si>
  <si>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</si>
  <si>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</si>
  <si>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</si>
  <si>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</si>
  <si>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</si>
  <si>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</si>
  <si>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</si>
  <si>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</si>
  <si>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</si>
  <si>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</si>
  <si>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</si>
  <si>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</si>
  <si>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</si>
  <si>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</si>
  <si>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</si>
  <si>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</si>
  <si>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</si>
  <si>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</si>
  <si>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</si>
  <si>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</si>
  <si>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</si>
  <si>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</si>
  <si>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</si>
  <si>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</si>
  <si>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</si>
  <si>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</si>
  <si>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</si>
  <si>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</si>
  <si>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</si>
  <si>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</si>
  <si>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</si>
  <si>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</si>
  <si>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</si>
  <si>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</si>
  <si>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</si>
  <si>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</si>
  <si>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</si>
  <si>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</si>
  <si>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</si>
  <si>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</si>
  <si>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</si>
  <si>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</si>
  <si>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</si>
  <si>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</si>
  <si>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</si>
  <si>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</si>
  <si>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</si>
  <si>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</si>
  <si>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</si>
  <si>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</si>
  <si>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</si>
  <si>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</si>
  <si>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</si>
  <si>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</si>
  <si>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</si>
  <si>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</si>
  <si>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</si>
  <si>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</si>
  <si>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</si>
  <si>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</si>
  <si>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</si>
  <si>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</si>
  <si>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</si>
  <si>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</si>
  <si>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</si>
  <si>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1_subsidy_fuel_pc_ai__yd_1</t>
  </si>
  <si>
    <t>1_vat_elec_pc_ai__yd_1</t>
  </si>
  <si>
    <t>1_all_policies_pc_ai__yd_1</t>
  </si>
  <si>
    <t>1_all_tax_pc_ai__yd_1</t>
  </si>
  <si>
    <t>1_all_fuel_pc_ai__yd_1</t>
  </si>
  <si>
    <t>1_subsidy_fuel_indirect_pc_ai__yd_1</t>
  </si>
  <si>
    <t>1_subsidy_elec_direct_pc_ai__yd_1</t>
  </si>
  <si>
    <t>1_vat_fuel_pc_ai__yd_1</t>
  </si>
  <si>
    <t>1_subsidy_elec_pc_ai__yd_1</t>
  </si>
  <si>
    <t>1_subsidy_fuel_direct_pc_ai__yd_1</t>
  </si>
  <si>
    <t>1_subsidy_elec_indirect_pc_ai__yd_1</t>
  </si>
  <si>
    <t>1_all_subs_pc_ai__yd_1</t>
  </si>
  <si>
    <t>1_vat_elec_pc_ai__yd_2</t>
  </si>
  <si>
    <t>1_subsidy_fuel_direct_pc_ai__yd_2</t>
  </si>
  <si>
    <t>1_all_elec_pc_ai__yd_2</t>
  </si>
  <si>
    <t>1_subsidy_elec_direct_pc_ai__yd_2</t>
  </si>
  <si>
    <t>1_all_tax_pc_ai__yd_2</t>
  </si>
  <si>
    <t>1_subsidy_elec_indirect_pc_ai__yd_2</t>
  </si>
  <si>
    <t>1_all_subs_pc_ai__yd_2</t>
  </si>
  <si>
    <t>1_all_fuel_pc_ai__yd_2</t>
  </si>
  <si>
    <t>1_subsidy_fuel_pc_ai__yd_2</t>
  </si>
  <si>
    <t>1_all_policies_pc_ai__yd_2</t>
  </si>
  <si>
    <t>1_vat_fuel_pc_ai__yd_2</t>
  </si>
  <si>
    <t>1_subsidy_elec_pc_ai__yd_2</t>
  </si>
  <si>
    <t>1_subsidy_fuel_indirect_pc_ai__yd_2</t>
  </si>
  <si>
    <t>1_all_elec_pc_ai__yd_3</t>
  </si>
  <si>
    <t>1_all_policies_pc_ai__yd_3</t>
  </si>
  <si>
    <t>1_all_fuel_pc_ai__yd_3</t>
  </si>
  <si>
    <t>1_all_subs_pc_ai__yd_3</t>
  </si>
  <si>
    <t>1_subsidy_elec_indirect_pc_ai__yd_3</t>
  </si>
  <si>
    <t>1_all_tax_pc_ai__yd_3</t>
  </si>
  <si>
    <t>1_subsidy_fuel_direct_pc_ai__yd_3</t>
  </si>
  <si>
    <t>1_vat_fuel_pc_ai__yd_3</t>
  </si>
  <si>
    <t>1_subsidy_elec_direct_pc_ai__yd_3</t>
  </si>
  <si>
    <t>1_subsidy_fuel_indirect_pc_ai__yd_3</t>
  </si>
  <si>
    <t>1_vat_elec_pc_ai__yd_3</t>
  </si>
  <si>
    <t>1_subsidy_elec_pc_ai__yd_3</t>
  </si>
  <si>
    <t>1_subsidy_fuel_pc_ai__yd_3</t>
  </si>
  <si>
    <t>1_all_policies_pc_ai__yd_4</t>
  </si>
  <si>
    <t>1_all_tax_pc_ai__yd_4</t>
  </si>
  <si>
    <t>1_subsidy_elec_indirect_pc_ai__yd_4</t>
  </si>
  <si>
    <t>1_all_subs_pc_ai__yd_4</t>
  </si>
  <si>
    <t>1_all_fuel_pc_ai__yd_4</t>
  </si>
  <si>
    <t>1_subsidy_elec_pc_ai__yd_4</t>
  </si>
  <si>
    <t>1_subsidy_fuel_pc_ai__yd_4</t>
  </si>
  <si>
    <t>1_vat_fuel_pc_ai__yd_4</t>
  </si>
  <si>
    <t>1_subsidy_elec_direct_pc_ai__yd_4</t>
  </si>
  <si>
    <t>1_all_elec_pc_ai__yd_4</t>
  </si>
  <si>
    <t>1_subsidy_fuel_indirect_pc_ai__yd_4</t>
  </si>
  <si>
    <t>1_subsidy_fuel_direct_pc_ai__yd_4</t>
  </si>
  <si>
    <t>1_vat_elec_pc_ai__yd_4</t>
  </si>
  <si>
    <t>1_all_policies_pc_ai__yd_5</t>
  </si>
  <si>
    <t>1_all_tax_pc_ai__yd_5</t>
  </si>
  <si>
    <t>1_subsidy_elec_direct_pc_ai__yd_5</t>
  </si>
  <si>
    <t>1_vat_elec_pc_ai__yd_5</t>
  </si>
  <si>
    <t>1_subsidy_elec_pc_ai__yd_5</t>
  </si>
  <si>
    <t>1_subsidy_elec_indirect_pc_ai__yd_5</t>
  </si>
  <si>
    <t>1_subsidy_fuel_direct_pc_ai__yd_5</t>
  </si>
  <si>
    <t>1_all_fuel_pc_ai__yd_5</t>
  </si>
  <si>
    <t>1_subsidy_fuel_indirect_pc_ai__yd_5</t>
  </si>
  <si>
    <t>1_vat_fuel_pc_ai__yd_5</t>
  </si>
  <si>
    <t>1_all_elec_pc_ai__yd_5</t>
  </si>
  <si>
    <t>1_subsidy_fuel_pc_ai__yd_5</t>
  </si>
  <si>
    <t>1_all_subs_pc_ai__yd_5</t>
  </si>
  <si>
    <t>1_all_fuel_pc_ai__yd_6</t>
  </si>
  <si>
    <t>1_all_tax_pc_ai__yd_6</t>
  </si>
  <si>
    <t>1_vat_fuel_pc_ai__yd_6</t>
  </si>
  <si>
    <t>1_subsidy_fuel_indirect_pc_ai__yd_6</t>
  </si>
  <si>
    <t>1_subsidy_fuel_direct_pc_ai__yd_6</t>
  </si>
  <si>
    <t>1_subsidy_elec_pc_ai__yd_6</t>
  </si>
  <si>
    <t>1_all_policies_pc_ai__yd_6</t>
  </si>
  <si>
    <t>1_subsidy_elec_direct_pc_ai__yd_6</t>
  </si>
  <si>
    <t>1_vat_elec_pc_ai__yd_6</t>
  </si>
  <si>
    <t>1_all_subs_pc_ai__yd_6</t>
  </si>
  <si>
    <t>1_all_elec_pc_ai__yd_6</t>
  </si>
  <si>
    <t>1_subsidy_fuel_pc_ai__yd_6</t>
  </si>
  <si>
    <t>1_subsidy_elec_indirect_pc_ai__yd_6</t>
  </si>
  <si>
    <t>1_all_tax_pc_ai__yd_7</t>
  </si>
  <si>
    <t>1_subsidy_fuel_direct_pc_ai__yd_7</t>
  </si>
  <si>
    <t>1_subsidy_fuel_indirect_pc_ai__yd_7</t>
  </si>
  <si>
    <t>1_all_policies_pc_ai__yd_7</t>
  </si>
  <si>
    <t>1_subsidy_elec_indirect_pc_ai__yd_7</t>
  </si>
  <si>
    <t>1_subsidy_elec_direct_pc_ai__yd_7</t>
  </si>
  <si>
    <t>1_all_subs_pc_ai__yd_7</t>
  </si>
  <si>
    <t>1_subsidy_fuel_pc_ai__yd_7</t>
  </si>
  <si>
    <t>1_vat_fuel_pc_ai__yd_7</t>
  </si>
  <si>
    <t>1_vat_elec_pc_ai__yd_7</t>
  </si>
  <si>
    <t>1_all_fuel_pc_ai__yd_7</t>
  </si>
  <si>
    <t>1_all_elec_pc_ai__yd_7</t>
  </si>
  <si>
    <t>1_subsidy_elec_pc_ai__yd_7</t>
  </si>
  <si>
    <t>1_subsidy_elec_pc_ai__yd_8</t>
  </si>
  <si>
    <t>1_subsidy_elec_indirect_pc_ai__yd_8</t>
  </si>
  <si>
    <t>1_all_tax_pc_ai__yd_8</t>
  </si>
  <si>
    <t>1_subsidy_fuel_indirect_pc_ai__yd_8</t>
  </si>
  <si>
    <t>1_all_elec_pc_ai__yd_8</t>
  </si>
  <si>
    <t>1_subsidy_fuel_pc_ai__yd_8</t>
  </si>
  <si>
    <t>1_vat_elec_pc_ai__yd_8</t>
  </si>
  <si>
    <t>1_subsidy_fuel_direct_pc_ai__yd_8</t>
  </si>
  <si>
    <t>1_subsidy_elec_direct_pc_ai__yd_8</t>
  </si>
  <si>
    <t>1_all_fuel_pc_ai__yd_8</t>
  </si>
  <si>
    <t>1_all_policies_pc_ai__yd_8</t>
  </si>
  <si>
    <t>1_all_subs_pc_ai__yd_8</t>
  </si>
  <si>
    <t>1_vat_fuel_pc_ai__yd_8</t>
  </si>
  <si>
    <t>1_subsidy_fuel_indirect_pc_ai__yd_9</t>
  </si>
  <si>
    <t>1_subsidy_elec_pc_ai__yd_9</t>
  </si>
  <si>
    <t>1_subsidy_elec_direct_pc_ai__yd_9</t>
  </si>
  <si>
    <t>1_vat_elec_pc_ai__yd_9</t>
  </si>
  <si>
    <t>1_all_tax_pc_ai__yd_9</t>
  </si>
  <si>
    <t>1_all_fuel_pc_ai__yd_9</t>
  </si>
  <si>
    <t>1_all_policies_pc_ai__yd_9</t>
  </si>
  <si>
    <t>1_vat_fuel_pc_ai__yd_9</t>
  </si>
  <si>
    <t>1_all_elec_pc_ai__yd_9</t>
  </si>
  <si>
    <t>1_subsidy_elec_indirect_pc_ai__yd_9</t>
  </si>
  <si>
    <t>1_subsidy_fuel_direct_pc_ai__yd_9</t>
  </si>
  <si>
    <t>1_subsidy_fuel_pc_ai__yd_9</t>
  </si>
  <si>
    <t>1_all_subs_pc_ai__yd_9</t>
  </si>
  <si>
    <t>1_subsidy_elec_pc_ai__yd_10</t>
  </si>
  <si>
    <t>1_all_elec_pc_ai__yd_10</t>
  </si>
  <si>
    <t>1_all_fuel_pc_ai__yd_10</t>
  </si>
  <si>
    <t>1_subsidy_fuel_pc_ai__yd_10</t>
  </si>
  <si>
    <t>1_subsidy_elec_indirect_pc_ai__yd_10</t>
  </si>
  <si>
    <t>1_subsidy_fuel_direct_pc_ai__yd_10</t>
  </si>
  <si>
    <t>1_vat_fuel_pc_ai__yd_10</t>
  </si>
  <si>
    <t>1_subsidy_fuel_indirect_pc_ai__yd_10</t>
  </si>
  <si>
    <t>1_subsidy_elec_direct_pc_ai__yd_10</t>
  </si>
  <si>
    <t>1_all_tax_pc_ai__yd_10</t>
  </si>
  <si>
    <t>1_all_policies_pc_ai__yd_10</t>
  </si>
  <si>
    <t>1_vat_elec_pc_ai__yd_10</t>
  </si>
  <si>
    <t>1_all_subs_pc_ai__yd_10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</si>
  <si>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</si>
  <si>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</si>
  <si>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</si>
  <si>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</si>
  <si>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</si>
  <si>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</si>
  <si>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</si>
  <si>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</si>
  <si>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</si>
  <si>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</si>
  <si>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</si>
  <si>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</si>
  <si>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</si>
  <si>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</si>
  <si>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</si>
  <si>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</si>
  <si>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</si>
  <si>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</si>
  <si>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</si>
  <si>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</si>
  <si>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</si>
  <si>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</si>
  <si>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</si>
  <si>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</si>
  <si>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</si>
  <si>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</si>
  <si>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</si>
  <si>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</si>
  <si>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</si>
  <si>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</si>
  <si>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</si>
  <si>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</si>
  <si>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</si>
  <si>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</si>
  <si>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</si>
  <si>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</si>
  <si>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</si>
  <si>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</si>
  <si>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</si>
  <si>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</si>
  <si>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</si>
  <si>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</si>
  <si>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</si>
  <si>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</si>
  <si>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</si>
  <si>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</si>
  <si>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</si>
  <si>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</si>
  <si>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</si>
  <si>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</si>
  <si>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</si>
  <si>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</si>
  <si>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</si>
  <si>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</si>
  <si>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</si>
  <si>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</si>
  <si>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</si>
  <si>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</si>
  <si>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</si>
  <si>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</si>
  <si>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</si>
  <si>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</si>
  <si>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</si>
  <si>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</si>
  <si>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</si>
  <si>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</si>
  <si>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</si>
  <si>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</si>
  <si>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</si>
  <si>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</si>
  <si>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</si>
  <si>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</si>
  <si>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</si>
  <si>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</si>
  <si>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</si>
  <si>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</si>
  <si>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</si>
  <si>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</si>
  <si>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</si>
  <si>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</si>
  <si>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</si>
  <si>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</si>
  <si>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</si>
  <si>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</si>
  <si>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</si>
  <si>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</si>
  <si>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</si>
  <si>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</si>
  <si>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</si>
  <si>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</si>
  <si>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</si>
  <si>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</si>
  <si>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</si>
  <si>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</si>
  <si>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</si>
  <si>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</si>
  <si>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</si>
  <si>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</si>
  <si>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</si>
  <si>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</si>
  <si>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</si>
  <si>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</si>
  <si>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</si>
  <si>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</si>
  <si>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</si>
  <si>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</si>
  <si>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</si>
  <si>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</si>
  <si>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</si>
  <si>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</si>
  <si>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</si>
  <si>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</si>
  <si>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</si>
  <si>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</si>
  <si>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</si>
  <si>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</si>
  <si>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</si>
  <si>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</si>
  <si>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</si>
  <si>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</si>
  <si>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</si>
  <si>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</si>
  <si>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</si>
  <si>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</si>
  <si>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</si>
  <si>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</si>
  <si>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</si>
  <si>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</si>
  <si>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</si>
  <si>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</si>
  <si>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</si>
  <si>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</si>
  <si>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</si>
  <si>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</si>
  <si>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</si>
  <si>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</si>
  <si>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</si>
  <si>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</si>
  <si>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</si>
  <si>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</si>
  <si>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</si>
  <si>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</si>
  <si>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</si>
  <si>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</si>
  <si>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</si>
  <si>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</si>
  <si>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</si>
  <si>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</si>
  <si>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</si>
  <si>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</si>
  <si>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</si>
  <si>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</si>
  <si>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</si>
  <si>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</si>
  <si>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</si>
  <si>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</si>
  <si>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</si>
  <si>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</si>
  <si>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</si>
  <si>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</si>
  <si>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</si>
  <si>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</si>
  <si>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</si>
  <si>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</si>
  <si>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</si>
  <si>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</si>
  <si>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</si>
  <si>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</si>
  <si>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</si>
  <si>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</si>
  <si>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</si>
  <si>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</si>
  <si>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</si>
  <si>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</si>
  <si>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</si>
  <si>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</si>
  <si>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</si>
  <si>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</si>
  <si>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</si>
  <si>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</si>
  <si>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</si>
  <si>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</si>
  <si>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</si>
  <si>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</si>
  <si>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</si>
  <si>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</si>
  <si>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</si>
  <si>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</si>
  <si>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</si>
  <si>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</si>
  <si>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</si>
  <si>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</si>
  <si>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</si>
  <si>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</si>
  <si>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</si>
  <si>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</si>
  <si>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</si>
  <si>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</si>
  <si>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</si>
  <si>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</si>
  <si>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</si>
  <si>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</si>
  <si>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</si>
  <si>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</si>
  <si>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</si>
  <si>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</si>
  <si>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</si>
  <si>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</si>
  <si>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</si>
  <si>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</si>
  <si>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</si>
  <si>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</si>
  <si>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</si>
  <si>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</si>
  <si>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</si>
  <si>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</si>
  <si>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</si>
  <si>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</si>
  <si>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</si>
  <si>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</si>
  <si>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</si>
  <si>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</si>
  <si>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</si>
  <si>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</si>
  <si>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</si>
  <si>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</si>
  <si>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</si>
  <si>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</si>
  <si>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</si>
  <si>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</si>
  <si>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</si>
  <si>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</si>
  <si>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</si>
  <si>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</si>
  <si>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</si>
  <si>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</si>
  <si>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</si>
  <si>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</si>
  <si>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</si>
  <si>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</si>
  <si>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</si>
  <si>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</si>
  <si>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</si>
  <si>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</si>
  <si>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</si>
  <si>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</si>
  <si>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</si>
  <si>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</si>
  <si>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</si>
  <si>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</si>
  <si>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</si>
  <si>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</si>
  <si>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</si>
  <si>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</si>
  <si>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</si>
  <si>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</si>
  <si>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</si>
  <si>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</si>
  <si>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</si>
  <si>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</si>
  <si>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</si>
  <si>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</si>
  <si>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</si>
  <si>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</si>
  <si>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</si>
  <si>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</si>
  <si>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</si>
  <si>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</si>
  <si>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</si>
  <si>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</si>
  <si>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</si>
  <si>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</si>
  <si>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</si>
  <si>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</si>
  <si>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</si>
  <si>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</si>
  <si>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</si>
  <si>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</si>
  <si>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</si>
  <si>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</si>
  <si>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</si>
  <si>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</si>
  <si>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</si>
  <si>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</si>
  <si>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</si>
  <si>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</si>
  <si>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</si>
  <si>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</si>
  <si>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</si>
  <si>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</si>
  <si>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</si>
  <si>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</si>
  <si>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</si>
  <si>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</si>
  <si>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</si>
  <si>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</si>
  <si>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</si>
  <si>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</si>
  <si>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</si>
  <si>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</si>
  <si>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</si>
  <si>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</si>
  <si>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</si>
  <si>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</si>
  <si>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</si>
  <si>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</si>
  <si>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</si>
  <si>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</si>
  <si>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</si>
  <si>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</si>
  <si>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</si>
  <si>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</si>
  <si>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</si>
  <si>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</si>
  <si>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</si>
  <si>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</si>
  <si>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</si>
  <si>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</si>
  <si>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</si>
  <si>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</si>
  <si>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</si>
  <si>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</si>
  <si>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</si>
  <si>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</si>
  <si>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</si>
  <si>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</si>
  <si>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</si>
  <si>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</si>
  <si>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</si>
  <si>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</si>
  <si>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</si>
  <si>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</si>
  <si>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</si>
  <si>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</si>
  <si>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</si>
  <si>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</si>
  <si>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</si>
  <si>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</si>
  <si>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</si>
  <si>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</si>
  <si>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</si>
  <si>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</si>
  <si>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</si>
  <si>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</si>
  <si>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</si>
  <si>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</si>
  <si>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</si>
  <si>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</si>
  <si>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</si>
  <si>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</si>
  <si>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</si>
  <si>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</si>
  <si>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</si>
  <si>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</si>
  <si>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</si>
  <si>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</si>
  <si>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</si>
  <si>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</si>
  <si>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</si>
  <si>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</si>
  <si>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</si>
  <si>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</si>
  <si>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</si>
  <si>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</si>
  <si>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</si>
  <si>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</si>
  <si>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</si>
  <si>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</si>
  <si>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</si>
  <si>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</si>
  <si>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</si>
  <si>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</si>
  <si>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</si>
  <si>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</si>
  <si>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</si>
  <si>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</si>
  <si>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</si>
  <si>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</si>
  <si>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</si>
  <si>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</si>
  <si>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</si>
  <si>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</si>
  <si>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</si>
  <si>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</si>
  <si>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</si>
  <si>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</si>
  <si>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</si>
  <si>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</si>
  <si>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</si>
  <si>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</si>
  <si>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</si>
  <si>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</si>
  <si>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</si>
  <si>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</si>
  <si>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</si>
  <si>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</si>
  <si>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</si>
  <si>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</si>
  <si>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</si>
  <si>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</si>
  <si>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</si>
  <si>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</si>
  <si>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</si>
  <si>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</si>
  <si>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</si>
  <si>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</si>
  <si>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</si>
  <si>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</si>
  <si>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</si>
  <si>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</si>
  <si>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</si>
  <si>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</si>
  <si>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</si>
  <si>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</si>
  <si>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</si>
  <si>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</si>
  <si>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</si>
  <si>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</si>
  <si>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</si>
  <si>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</si>
  <si>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</si>
  <si>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</si>
  <si>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</si>
  <si>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</si>
  <si>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</si>
  <si>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</si>
  <si>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</si>
  <si>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</si>
  <si>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</si>
  <si>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</si>
  <si>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</si>
  <si>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</si>
  <si>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</si>
  <si>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</si>
  <si>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</si>
  <si>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</si>
  <si>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</si>
  <si>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</si>
  <si>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</si>
  <si>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</si>
  <si>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</si>
  <si>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</si>
  <si>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</si>
  <si>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</si>
  <si>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</si>
  <si>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</si>
  <si>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</si>
  <si>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</si>
  <si>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</si>
  <si>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</si>
  <si>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</si>
  <si>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</si>
  <si>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</si>
  <si>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</si>
  <si>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</si>
  <si>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</si>
  <si>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</si>
  <si>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</si>
  <si>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</si>
  <si>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</si>
  <si>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</si>
  <si>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</si>
  <si>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</si>
  <si>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</si>
  <si>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</si>
  <si>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</si>
  <si>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</si>
  <si>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</si>
  <si>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</si>
  <si>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</si>
  <si>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</si>
  <si>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</si>
  <si>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</si>
  <si>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</si>
  <si>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</si>
  <si>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</si>
  <si>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</si>
  <si>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</si>
  <si>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</si>
  <si>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</si>
  <si>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</si>
  <si>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</si>
  <si>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</si>
  <si>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</si>
  <si>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</si>
  <si>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</si>
  <si>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</si>
  <si>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</si>
  <si>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</si>
  <si>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</si>
  <si>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</si>
  <si>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</si>
  <si>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</si>
  <si>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</si>
  <si>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</si>
  <si>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</si>
  <si>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</si>
  <si>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</si>
  <si>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</si>
  <si>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</si>
  <si>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</si>
  <si>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</si>
  <si>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</si>
  <si>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</si>
  <si>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</si>
  <si>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</si>
  <si>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</si>
  <si>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</si>
  <si>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</si>
  <si>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</si>
  <si>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</si>
  <si>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</si>
  <si>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</si>
  <si>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</si>
  <si>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</si>
  <si>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</si>
  <si>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</si>
  <si>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</si>
  <si>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</si>
  <si>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</si>
  <si>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</si>
  <si>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</si>
  <si>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</si>
  <si>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</si>
  <si>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</si>
  <si>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</si>
  <si>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</si>
  <si>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</si>
  <si>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</si>
  <si>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</si>
  <si>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</si>
  <si>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</si>
  <si>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</si>
  <si>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</si>
  <si>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</si>
  <si>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</si>
  <si>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</si>
  <si>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</si>
  <si>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</si>
  <si>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</si>
  <si>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</si>
  <si>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</si>
  <si>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</si>
  <si>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</si>
  <si>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</si>
  <si>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</si>
  <si>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</si>
  <si>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</si>
  <si>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</si>
  <si>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</si>
  <si>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</si>
  <si>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</si>
  <si>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</si>
  <si>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</si>
  <si>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</si>
  <si>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</si>
  <si>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</si>
  <si>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</si>
  <si>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</si>
  <si>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</si>
  <si>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</si>
  <si>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</si>
  <si>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</si>
  <si>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</si>
  <si>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</si>
  <si>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</si>
  <si>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</si>
  <si>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</si>
  <si>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</si>
  <si>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</si>
  <si>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</si>
  <si>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</si>
  <si>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</si>
  <si>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</si>
  <si>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</si>
  <si>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</si>
  <si>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</si>
  <si>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</si>
  <si>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</si>
  <si>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</si>
  <si>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</si>
  <si>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</si>
  <si>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</si>
  <si>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</si>
  <si>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</si>
  <si>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</si>
  <si>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</si>
  <si>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</si>
  <si>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</si>
  <si>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</si>
  <si>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</si>
  <si>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</si>
  <si>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</si>
  <si>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</si>
  <si>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</si>
  <si>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</si>
  <si>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</si>
  <si>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</si>
  <si>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</si>
  <si>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</si>
  <si>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</si>
  <si>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</si>
  <si>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</si>
  <si>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</si>
  <si>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</si>
  <si>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</si>
  <si>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</si>
  <si>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</si>
  <si>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</si>
  <si>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</si>
  <si>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</si>
  <si>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</si>
  <si>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</si>
  <si>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</si>
  <si>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</si>
  <si>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</si>
  <si>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</si>
  <si>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</si>
  <si>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</si>
  <si>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</si>
  <si>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</si>
  <si>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</si>
  <si>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</si>
  <si>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</si>
  <si>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</si>
  <si>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</si>
  <si>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</si>
  <si>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</si>
  <si>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</si>
  <si>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</si>
  <si>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</si>
  <si>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</si>
  <si>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</si>
  <si>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</si>
  <si>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</si>
  <si>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</si>
  <si>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</si>
  <si>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</si>
  <si>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</si>
  <si>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</si>
  <si>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</si>
  <si>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</si>
  <si>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</si>
  <si>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</si>
  <si>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</si>
  <si>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</si>
  <si>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</si>
  <si>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</si>
  <si>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</si>
  <si>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</si>
  <si>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</si>
  <si>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</si>
  <si>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</si>
  <si>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</si>
  <si>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</si>
  <si>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</si>
  <si>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</si>
  <si>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</si>
  <si>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</si>
  <si>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</si>
  <si>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</si>
  <si>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</si>
  <si>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</si>
  <si>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</si>
  <si>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</si>
  <si>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</si>
  <si>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</si>
  <si>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</si>
  <si>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</si>
  <si>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</si>
  <si>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</si>
  <si>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</si>
  <si>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</si>
  <si>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</si>
  <si>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</si>
  <si>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</si>
  <si>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</si>
  <si>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</si>
  <si>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</si>
  <si>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</si>
  <si>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</si>
  <si>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</si>
  <si>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</si>
  <si>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</si>
  <si>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</si>
  <si>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</si>
  <si>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</si>
  <si>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</si>
  <si>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</si>
  <si>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</si>
  <si>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</si>
  <si>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</si>
  <si>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</si>
  <si>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</si>
  <si>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</si>
  <si>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</si>
  <si>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</si>
  <si>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</si>
  <si>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</si>
  <si>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</si>
  <si>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</si>
  <si>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</si>
  <si>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</si>
  <si>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</si>
  <si>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</si>
  <si>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</si>
  <si>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</si>
  <si>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</si>
  <si>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</si>
  <si>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</si>
  <si>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</si>
  <si>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</si>
  <si>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</si>
  <si>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</si>
  <si>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</si>
  <si>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</si>
  <si>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</si>
  <si>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</si>
  <si>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</si>
  <si>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</si>
  <si>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</si>
  <si>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</si>
  <si>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</si>
  <si>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</si>
  <si>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</si>
  <si>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</si>
  <si>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</si>
  <si>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</si>
  <si>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</si>
  <si>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</si>
  <si>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</si>
  <si>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</si>
  <si>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</si>
  <si>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</si>
  <si>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</si>
  <si>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</si>
  <si>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</si>
  <si>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</si>
  <si>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</si>
  <si>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</si>
  <si>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</si>
  <si>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</si>
  <si>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</si>
  <si>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</si>
  <si>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</si>
  <si>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</si>
  <si>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</si>
  <si>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</si>
  <si>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</si>
  <si>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</si>
  <si>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</si>
  <si>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</si>
  <si>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</si>
  <si>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</si>
  <si>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</si>
  <si>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</si>
  <si>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</si>
  <si>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</si>
  <si>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</si>
  <si>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</si>
  <si>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</si>
  <si>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</si>
  <si>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</si>
  <si>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</si>
  <si>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</si>
  <si>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</si>
  <si>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</si>
  <si>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</si>
  <si>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</si>
  <si>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</si>
  <si>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</si>
  <si>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</si>
  <si>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</si>
  <si>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</si>
  <si>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</si>
  <si>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</si>
  <si>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</si>
  <si>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</si>
  <si>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</si>
  <si>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</si>
  <si>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</si>
  <si>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</si>
  <si>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</si>
  <si>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</si>
  <si>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</si>
  <si>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</si>
  <si>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</si>
  <si>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</si>
  <si>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</si>
  <si>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</si>
  <si>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</si>
  <si>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</si>
  <si>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</si>
  <si>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</si>
  <si>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</si>
  <si>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</si>
  <si>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</si>
  <si>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</si>
  <si>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</si>
  <si>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</si>
  <si>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</si>
  <si>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</si>
  <si>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</si>
  <si>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</si>
  <si>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</si>
  <si>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</si>
  <si>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</si>
  <si>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</si>
  <si>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</si>
  <si>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</si>
  <si>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</si>
  <si>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</si>
  <si>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</si>
  <si>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</si>
  <si>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</si>
  <si>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</si>
  <si>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</si>
  <si>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</si>
  <si>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</si>
  <si>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</si>
  <si>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</si>
  <si>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</si>
  <si>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</si>
  <si>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</si>
  <si>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</si>
  <si>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</si>
  <si>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</si>
  <si>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</si>
  <si>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</si>
  <si>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</si>
  <si>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</si>
  <si>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</si>
  <si>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</si>
  <si>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</si>
  <si>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</si>
  <si>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</si>
  <si>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</si>
  <si>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</si>
  <si>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</si>
  <si>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</si>
  <si>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</si>
  <si>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</si>
  <si>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</si>
  <si>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</si>
  <si>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</si>
  <si>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</si>
  <si>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</si>
  <si>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</si>
  <si>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</si>
  <si>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</si>
  <si>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</si>
  <si>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</si>
  <si>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</si>
  <si>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</si>
  <si>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</si>
  <si>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</si>
  <si>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</si>
  <si>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</si>
  <si>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</si>
  <si>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</si>
  <si>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</si>
  <si>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</si>
  <si>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</si>
  <si>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</si>
  <si>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</si>
  <si>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</si>
  <si>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</si>
  <si>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</si>
  <si>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</si>
  <si>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</si>
  <si>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</si>
  <si>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</si>
  <si>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</si>
  <si>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</si>
  <si>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</si>
  <si>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</si>
  <si>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</si>
  <si>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</si>
  <si>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</si>
  <si>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</si>
  <si>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</si>
  <si>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</si>
  <si>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</si>
  <si>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</si>
  <si>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</si>
  <si>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</si>
  <si>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</si>
  <si>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</si>
  <si>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</si>
  <si>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</si>
  <si>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</si>
  <si>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</si>
  <si>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</si>
  <si>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</si>
  <si>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</si>
  <si>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</si>
  <si>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</si>
  <si>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</si>
  <si>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</si>
  <si>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</si>
  <si>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</si>
  <si>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</si>
  <si>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2_all_tax_pc_ai__yd_1</t>
  </si>
  <si>
    <t>2_subsidy_fuel_indirect_pc_ai__yd_1</t>
  </si>
  <si>
    <t>2_subsidy_fuel_direct_pc_ai__yd_1</t>
  </si>
  <si>
    <t>2_all_fuel_pc_ai__yd_1</t>
  </si>
  <si>
    <t>2_subsidy_fuel_pc_ai__yd_1</t>
  </si>
  <si>
    <t>2_all_subs_pc_ai__yd_1</t>
  </si>
  <si>
    <t>2_all_policies_pc_ai__yd_1</t>
  </si>
  <si>
    <t>2_vat_fuel_pc_ai__yd_1</t>
  </si>
  <si>
    <t>2_subsidy_elec_indirect_pc_ai__yd_1</t>
  </si>
  <si>
    <t>2_vat_elec_pc_ai__yd_1</t>
  </si>
  <si>
    <t>2_all_elec_pc_ai__yd_1</t>
  </si>
  <si>
    <t>2_subsidy_elec_direct_pc_ai__yd_1</t>
  </si>
  <si>
    <t>2_subsidy_elec_pc_ai__yd_1</t>
  </si>
  <si>
    <t>2_subsidy_fuel_pc_ai__yd_2</t>
  </si>
  <si>
    <t>2_all_policies_pc_ai__yd_2</t>
  </si>
  <si>
    <t>2_subsidy_elec_pc_ai__yd_2</t>
  </si>
  <si>
    <t>2_all_tax_pc_ai__yd_2</t>
  </si>
  <si>
    <t>2_vat_fuel_pc_ai__yd_2</t>
  </si>
  <si>
    <t>2_all_fuel_pc_ai__yd_2</t>
  </si>
  <si>
    <t>2_subsidy_elec_direct_pc_ai__yd_2</t>
  </si>
  <si>
    <t>2_subsidy_elec_indirect_pc_ai__yd_2</t>
  </si>
  <si>
    <t>2_all_subs_pc_ai__yd_2</t>
  </si>
  <si>
    <t>2_vat_elec_pc_ai__yd_2</t>
  </si>
  <si>
    <t>2_all_elec_pc_ai__yd_2</t>
  </si>
  <si>
    <t>2_subsidy_fuel_direct_pc_ai__yd_2</t>
  </si>
  <si>
    <t>2_subsidy_fuel_indirect_pc_ai__yd_2</t>
  </si>
  <si>
    <t>2_vat_fuel_pc_ai__yd_3</t>
  </si>
  <si>
    <t>2_subsidy_elec_direct_pc_ai__yd_3</t>
  </si>
  <si>
    <t>2_all_tax_pc_ai__yd_3</t>
  </si>
  <si>
    <t>2_all_fuel_pc_ai__yd_3</t>
  </si>
  <si>
    <t>2_subsidy_elec_indirect_pc_ai__yd_3</t>
  </si>
  <si>
    <t>2_subsidy_fuel_direct_pc_ai__yd_3</t>
  </si>
  <si>
    <t>2_all_elec_pc_ai__yd_3</t>
  </si>
  <si>
    <t>2_subsidy_elec_pc_ai__yd_3</t>
  </si>
  <si>
    <t>2_subsidy_fuel_pc_ai__yd_3</t>
  </si>
  <si>
    <t>2_subsidy_fuel_indirect_pc_ai__yd_3</t>
  </si>
  <si>
    <t>2_vat_elec_pc_ai__yd_3</t>
  </si>
  <si>
    <t>2_all_subs_pc_ai__yd_3</t>
  </si>
  <si>
    <t>2_all_policies_pc_ai__yd_3</t>
  </si>
  <si>
    <t>2_vat_elec_pc_ai__yd_4</t>
  </si>
  <si>
    <t>2_all_elec_pc_ai__yd_4</t>
  </si>
  <si>
    <t>2_all_subs_pc_ai__yd_4</t>
  </si>
  <si>
    <t>2_all_tax_pc_ai__yd_4</t>
  </si>
  <si>
    <t>2_subsidy_elec_pc_ai__yd_4</t>
  </si>
  <si>
    <t>2_subsidy_elec_indirect_pc_ai__yd_4</t>
  </si>
  <si>
    <t>2_subsidy_fuel_direct_pc_ai__yd_4</t>
  </si>
  <si>
    <t>2_all_policies_pc_ai__yd_4</t>
  </si>
  <si>
    <t>2_all_fuel_pc_ai__yd_4</t>
  </si>
  <si>
    <t>2_subsidy_fuel_pc_ai__yd_4</t>
  </si>
  <si>
    <t>2_subsidy_fuel_indirect_pc_ai__yd_4</t>
  </si>
  <si>
    <t>2_subsidy_elec_direct_pc_ai__yd_4</t>
  </si>
  <si>
    <t>2_vat_fuel_pc_ai__yd_4</t>
  </si>
  <si>
    <t>2_all_tax_pc_ai__yd_5</t>
  </si>
  <si>
    <t>2_subsidy_elec_pc_ai__yd_5</t>
  </si>
  <si>
    <t>2_all_elec_pc_ai__yd_5</t>
  </si>
  <si>
    <t>2_subsidy_fuel_direct_pc_ai__yd_5</t>
  </si>
  <si>
    <t>2_all_fuel_pc_ai__yd_5</t>
  </si>
  <si>
    <t>2_subsidy_fuel_indirect_pc_ai__yd_5</t>
  </si>
  <si>
    <t>2_vat_fuel_pc_ai__yd_5</t>
  </si>
  <si>
    <t>2_all_policies_pc_ai__yd_5</t>
  </si>
  <si>
    <t>2_subsidy_elec_direct_pc_ai__yd_5</t>
  </si>
  <si>
    <t>2_subsidy_fuel_pc_ai__yd_5</t>
  </si>
  <si>
    <t>2_vat_elec_pc_ai__yd_5</t>
  </si>
  <si>
    <t>2_subsidy_elec_indirect_pc_ai__yd_5</t>
  </si>
  <si>
    <t>2_all_subs_pc_ai__yd_5</t>
  </si>
  <si>
    <t>2_all_subs_pc_ai__yd_6</t>
  </si>
  <si>
    <t>2_all_elec_pc_ai__yd_6</t>
  </si>
  <si>
    <t>2_subsidy_fuel_pc_ai__yd_6</t>
  </si>
  <si>
    <t>2_all_fuel_pc_ai__yd_6</t>
  </si>
  <si>
    <t>2_subsidy_elec_pc_ai__yd_6</t>
  </si>
  <si>
    <t>2_all_policies_pc_ai__yd_6</t>
  </si>
  <si>
    <t>2_subsidy_elec_indirect_pc_ai__yd_6</t>
  </si>
  <si>
    <t>2_vat_fuel_pc_ai__yd_6</t>
  </si>
  <si>
    <t>2_all_tax_pc_ai__yd_6</t>
  </si>
  <si>
    <t>2_vat_elec_pc_ai__yd_6</t>
  </si>
  <si>
    <t>2_subsidy_fuel_indirect_pc_ai__yd_6</t>
  </si>
  <si>
    <t>2_subsidy_fuel_direct_pc_ai__yd_6</t>
  </si>
  <si>
    <t>2_subsidy_elec_direct_pc_ai__yd_6</t>
  </si>
  <si>
    <t>2_vat_elec_pc_ai__yd_7</t>
  </si>
  <si>
    <t>2_subsidy_elec_direct_pc_ai__yd_7</t>
  </si>
  <si>
    <t>2_all_subs_pc_ai__yd_7</t>
  </si>
  <si>
    <t>2_subsidy_elec_indirect_pc_ai__yd_7</t>
  </si>
  <si>
    <t>2_all_tax_pc_ai__yd_7</t>
  </si>
  <si>
    <t>2_vat_fuel_pc_ai__yd_7</t>
  </si>
  <si>
    <t>2_all_policies_pc_ai__yd_7</t>
  </si>
  <si>
    <t>2_subsidy_fuel_indirect_pc_ai__yd_7</t>
  </si>
  <si>
    <t>2_subsidy_elec_pc_ai__yd_7</t>
  </si>
  <si>
    <t>2_subsidy_fuel_direct_pc_ai__yd_7</t>
  </si>
  <si>
    <t>2_subsidy_fuel_pc_ai__yd_7</t>
  </si>
  <si>
    <t>2_all_elec_pc_ai__yd_7</t>
  </si>
  <si>
    <t>2_all_fuel_pc_ai__yd_7</t>
  </si>
  <si>
    <t>2_subsidy_fuel_direct_pc_ai__yd_8</t>
  </si>
  <si>
    <t>2_subsidy_fuel_pc_ai__yd_8</t>
  </si>
  <si>
    <t>2_subsidy_elec_pc_ai__yd_8</t>
  </si>
  <si>
    <t>2_subsidy_fuel_indirect_pc_ai__yd_8</t>
  </si>
  <si>
    <t>2_all_elec_pc_ai__yd_8</t>
  </si>
  <si>
    <t>2_subsidy_elec_indirect_pc_ai__yd_8</t>
  </si>
  <si>
    <t>2_all_tax_pc_ai__yd_8</t>
  </si>
  <si>
    <t>2_subsidy_elec_direct_pc_ai__yd_8</t>
  </si>
  <si>
    <t>2_all_policies_pc_ai__yd_8</t>
  </si>
  <si>
    <t>2_vat_elec_pc_ai__yd_8</t>
  </si>
  <si>
    <t>2_all_subs_pc_ai__yd_8</t>
  </si>
  <si>
    <t>2_vat_fuel_pc_ai__yd_8</t>
  </si>
  <si>
    <t>2_all_fuel_pc_ai__yd_8</t>
  </si>
  <si>
    <t>2_vat_elec_pc_ai__yd_9</t>
  </si>
  <si>
    <t>2_all_fuel_pc_ai__yd_9</t>
  </si>
  <si>
    <t>2_all_elec_pc_ai__yd_9</t>
  </si>
  <si>
    <t>2_all_subs_pc_ai__yd_9</t>
  </si>
  <si>
    <t>2_subsidy_elec_direct_pc_ai__yd_9</t>
  </si>
  <si>
    <t>2_all_tax_pc_ai__yd_9</t>
  </si>
  <si>
    <t>2_all_policies_pc_ai__yd_9</t>
  </si>
  <si>
    <t>2_vat_fuel_pc_ai__yd_9</t>
  </si>
  <si>
    <t>2_subsidy_fuel_indirect_pc_ai__yd_9</t>
  </si>
  <si>
    <t>2_subsidy_elec_pc_ai__yd_9</t>
  </si>
  <si>
    <t>2_subsidy_fuel_direct_pc_ai__yd_9</t>
  </si>
  <si>
    <t>2_subsidy_elec_indirect_pc_ai__yd_9</t>
  </si>
  <si>
    <t>2_subsidy_fuel_pc_ai__yd_9</t>
  </si>
  <si>
    <t>2_all_policies_pc_ai__yd_10</t>
  </si>
  <si>
    <t>2_all_elec_pc_ai__yd_10</t>
  </si>
  <si>
    <t>2_all_tax_pc_ai__yd_10</t>
  </si>
  <si>
    <t>2_all_fuel_pc_ai__yd_10</t>
  </si>
  <si>
    <t>2_subsidy_elec_pc_ai__yd_10</t>
  </si>
  <si>
    <t>2_all_subs_pc_ai__yd_10</t>
  </si>
  <si>
    <t>2_subsidy_fuel_indirect_pc_ai__yd_10</t>
  </si>
  <si>
    <t>2_subsidy_elec_direct_pc_ai__yd_10</t>
  </si>
  <si>
    <t>2_subsidy_fuel_pc_ai__yd_10</t>
  </si>
  <si>
    <t>2_subsidy_elec_indirect_pc_ai__yd_10</t>
  </si>
  <si>
    <t>2_subsidy_fuel_direct_pc_ai__yd_10</t>
  </si>
  <si>
    <t>2_vat_elec_pc_ai__yd_10</t>
  </si>
  <si>
    <t>2_vat_fuel_pc_ai__yd_10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</si>
  <si>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</si>
  <si>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</si>
  <si>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</si>
  <si>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</si>
  <si>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</si>
  <si>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</si>
  <si>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</si>
  <si>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</si>
  <si>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</si>
  <si>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</si>
  <si>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</si>
  <si>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</si>
  <si>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</si>
  <si>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</si>
  <si>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</si>
  <si>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</si>
  <si>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</si>
  <si>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</si>
  <si>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</si>
  <si>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</si>
  <si>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</si>
  <si>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</si>
  <si>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</si>
  <si>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</si>
  <si>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</si>
  <si>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</si>
  <si>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</si>
  <si>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</si>
  <si>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</si>
  <si>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</si>
  <si>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</si>
  <si>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</si>
  <si>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</si>
  <si>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</si>
  <si>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</si>
  <si>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</si>
  <si>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</si>
  <si>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</si>
  <si>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</si>
  <si>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</si>
  <si>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</si>
  <si>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</si>
  <si>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</si>
  <si>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</si>
  <si>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</si>
  <si>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</si>
  <si>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</si>
  <si>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</si>
  <si>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</si>
  <si>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</si>
  <si>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</si>
  <si>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</si>
  <si>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</si>
  <si>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</si>
  <si>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</si>
  <si>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</si>
  <si>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</si>
  <si>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</si>
  <si>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</si>
  <si>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</si>
  <si>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</si>
  <si>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</si>
  <si>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</si>
  <si>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</si>
  <si>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</si>
  <si>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</si>
  <si>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</si>
  <si>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</si>
  <si>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</si>
  <si>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</si>
  <si>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</si>
  <si>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</si>
  <si>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</si>
  <si>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</si>
  <si>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</si>
  <si>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</si>
  <si>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</si>
  <si>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</si>
  <si>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</si>
  <si>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</si>
  <si>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</si>
  <si>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</si>
  <si>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</si>
  <si>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</si>
  <si>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</si>
  <si>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</si>
  <si>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</si>
  <si>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</si>
  <si>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</si>
  <si>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</si>
  <si>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</si>
  <si>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</si>
  <si>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</si>
  <si>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</si>
  <si>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</si>
  <si>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</si>
  <si>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</si>
  <si>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</si>
  <si>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</si>
  <si>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</si>
  <si>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</si>
  <si>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</si>
  <si>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</si>
  <si>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</si>
  <si>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</si>
  <si>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</si>
  <si>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</si>
  <si>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</si>
  <si>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</si>
  <si>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</si>
  <si>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</si>
  <si>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</si>
  <si>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</si>
  <si>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</si>
  <si>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</si>
  <si>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</si>
  <si>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</si>
  <si>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</si>
  <si>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</si>
  <si>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</si>
  <si>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</si>
  <si>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</si>
  <si>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</si>
  <si>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</si>
  <si>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</si>
  <si>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</si>
  <si>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</si>
  <si>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</si>
  <si>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</si>
  <si>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</si>
  <si>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</si>
  <si>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</si>
  <si>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</si>
  <si>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</si>
  <si>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</si>
  <si>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</si>
  <si>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</si>
  <si>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</si>
  <si>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</si>
  <si>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</si>
  <si>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</si>
  <si>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</si>
  <si>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</si>
  <si>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</si>
  <si>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</si>
  <si>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</si>
  <si>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</si>
  <si>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</si>
  <si>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</si>
  <si>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</si>
  <si>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</si>
  <si>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</si>
  <si>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</si>
  <si>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</si>
  <si>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</si>
  <si>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</si>
  <si>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</si>
  <si>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</si>
  <si>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</si>
  <si>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</si>
  <si>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</si>
  <si>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</si>
  <si>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</si>
  <si>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</si>
  <si>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</si>
  <si>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</si>
  <si>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</si>
  <si>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</si>
  <si>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</si>
  <si>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</si>
  <si>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</si>
  <si>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</si>
  <si>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</si>
  <si>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</si>
  <si>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</si>
  <si>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</si>
  <si>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</si>
  <si>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</si>
  <si>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</si>
  <si>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</si>
  <si>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</si>
  <si>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</si>
  <si>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</si>
  <si>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</si>
  <si>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</si>
  <si>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</si>
  <si>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</si>
  <si>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</si>
  <si>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</si>
  <si>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</si>
  <si>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</si>
  <si>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</si>
  <si>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</si>
  <si>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</si>
  <si>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</si>
  <si>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</si>
  <si>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</si>
  <si>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</si>
  <si>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</si>
  <si>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</si>
  <si>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</si>
  <si>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</si>
  <si>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</si>
  <si>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</si>
  <si>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</si>
  <si>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</si>
  <si>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</si>
  <si>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</si>
  <si>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</si>
  <si>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</si>
  <si>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</si>
  <si>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</si>
  <si>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</si>
  <si>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</si>
  <si>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</si>
  <si>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</si>
  <si>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</si>
  <si>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</si>
  <si>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</si>
  <si>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</si>
  <si>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</si>
  <si>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</si>
  <si>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</si>
  <si>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</si>
  <si>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</si>
  <si>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</si>
  <si>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</si>
  <si>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</si>
  <si>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</si>
  <si>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</si>
  <si>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</si>
  <si>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</si>
  <si>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</si>
  <si>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</si>
  <si>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</si>
  <si>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</si>
  <si>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</si>
  <si>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</si>
  <si>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</si>
  <si>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</si>
  <si>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</si>
  <si>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</si>
  <si>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</si>
  <si>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</si>
  <si>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</si>
  <si>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</si>
  <si>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</si>
  <si>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</si>
  <si>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</si>
  <si>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</si>
  <si>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</si>
  <si>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</si>
  <si>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</si>
  <si>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</si>
  <si>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</si>
  <si>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</si>
  <si>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</si>
  <si>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</si>
  <si>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</si>
  <si>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</si>
  <si>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</si>
  <si>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</si>
  <si>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</si>
  <si>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</si>
  <si>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</si>
  <si>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</si>
  <si>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</si>
  <si>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</si>
  <si>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</si>
  <si>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</si>
  <si>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</si>
  <si>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</si>
  <si>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</si>
  <si>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</si>
  <si>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</si>
  <si>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</si>
  <si>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</si>
  <si>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</si>
  <si>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</si>
  <si>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</si>
  <si>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</si>
  <si>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</si>
  <si>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</si>
  <si>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</si>
  <si>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</si>
  <si>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</si>
  <si>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</si>
  <si>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</si>
  <si>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</si>
  <si>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</si>
  <si>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</si>
  <si>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</si>
  <si>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</si>
  <si>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</si>
  <si>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</si>
  <si>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</si>
  <si>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</si>
  <si>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</si>
  <si>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</si>
  <si>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</si>
  <si>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</si>
  <si>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</si>
  <si>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</si>
  <si>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</si>
  <si>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</si>
  <si>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</si>
  <si>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</si>
  <si>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</si>
  <si>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</si>
  <si>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</si>
  <si>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</si>
  <si>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</si>
  <si>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</si>
  <si>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</si>
  <si>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</si>
  <si>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</si>
  <si>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</si>
  <si>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</si>
  <si>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</si>
  <si>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</si>
  <si>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</si>
  <si>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</si>
  <si>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</si>
  <si>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</si>
  <si>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</si>
  <si>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</si>
  <si>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</si>
  <si>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</si>
  <si>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</si>
  <si>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</si>
  <si>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</si>
  <si>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</si>
  <si>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</si>
  <si>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</si>
  <si>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</si>
  <si>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</si>
  <si>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</si>
  <si>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</si>
  <si>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</si>
  <si>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</si>
  <si>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</si>
  <si>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</si>
  <si>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</si>
  <si>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</si>
  <si>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</si>
  <si>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</si>
  <si>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</si>
  <si>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</si>
  <si>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</si>
  <si>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</si>
  <si>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</si>
  <si>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</si>
  <si>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</si>
  <si>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</si>
  <si>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</si>
  <si>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</si>
  <si>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</si>
  <si>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</si>
  <si>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</si>
  <si>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</si>
  <si>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</si>
  <si>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</si>
  <si>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</si>
  <si>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</si>
  <si>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</si>
  <si>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</si>
  <si>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</si>
  <si>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</si>
  <si>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</si>
  <si>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</si>
  <si>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</si>
  <si>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</si>
  <si>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</si>
  <si>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</si>
  <si>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</si>
  <si>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</si>
  <si>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</si>
  <si>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</si>
  <si>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</si>
  <si>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</si>
  <si>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</si>
  <si>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</si>
  <si>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</si>
  <si>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</si>
  <si>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</si>
  <si>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</si>
  <si>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</si>
  <si>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</si>
  <si>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</si>
  <si>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</si>
  <si>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</si>
  <si>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</si>
  <si>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</si>
  <si>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</si>
  <si>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</si>
  <si>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</si>
  <si>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</si>
  <si>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</si>
  <si>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</si>
  <si>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</si>
  <si>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</si>
  <si>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</si>
  <si>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</si>
  <si>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</si>
  <si>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</si>
  <si>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</si>
  <si>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</si>
  <si>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</si>
  <si>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</si>
  <si>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</si>
  <si>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</si>
  <si>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</si>
  <si>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</si>
  <si>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</si>
  <si>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</si>
  <si>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</si>
  <si>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</si>
  <si>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</si>
  <si>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</si>
  <si>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</si>
  <si>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</si>
  <si>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</si>
  <si>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</si>
  <si>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</si>
  <si>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</si>
  <si>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</si>
  <si>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</si>
  <si>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</si>
  <si>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</si>
  <si>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</si>
  <si>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</si>
  <si>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</si>
  <si>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</si>
  <si>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</si>
  <si>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</si>
  <si>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</si>
  <si>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</si>
  <si>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</si>
  <si>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</si>
  <si>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</si>
  <si>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</si>
  <si>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</si>
  <si>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</si>
  <si>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</si>
  <si>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</si>
  <si>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</si>
  <si>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</si>
  <si>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</si>
  <si>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</si>
  <si>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</si>
  <si>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</si>
  <si>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</si>
  <si>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</si>
  <si>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</si>
  <si>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</si>
  <si>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</si>
  <si>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</si>
  <si>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</si>
  <si>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</si>
  <si>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</si>
  <si>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</si>
  <si>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</si>
  <si>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</si>
  <si>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</si>
  <si>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</si>
  <si>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</si>
  <si>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</si>
  <si>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</si>
  <si>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</si>
  <si>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</si>
  <si>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</si>
  <si>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</si>
  <si>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</si>
  <si>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</si>
  <si>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</si>
  <si>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</si>
  <si>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</si>
  <si>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</si>
  <si>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</si>
  <si>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</si>
  <si>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</si>
  <si>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</si>
  <si>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</si>
  <si>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</si>
  <si>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</si>
  <si>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</si>
  <si>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</si>
  <si>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</si>
  <si>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</si>
  <si>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</si>
  <si>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</si>
  <si>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</si>
  <si>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</si>
  <si>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</si>
  <si>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</si>
  <si>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</si>
  <si>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</si>
  <si>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</si>
  <si>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</si>
  <si>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</si>
  <si>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</si>
  <si>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</si>
  <si>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</si>
  <si>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</si>
  <si>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</si>
  <si>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</si>
  <si>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</si>
  <si>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</si>
  <si>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</si>
  <si>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</si>
  <si>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</si>
  <si>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</si>
  <si>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</si>
  <si>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</si>
  <si>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</si>
  <si>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</si>
  <si>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</si>
  <si>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</si>
  <si>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</si>
  <si>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</si>
  <si>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</si>
  <si>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</si>
  <si>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</si>
  <si>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</si>
  <si>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</si>
  <si>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</si>
  <si>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</si>
  <si>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</si>
  <si>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</si>
  <si>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</si>
  <si>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</si>
  <si>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</si>
  <si>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</si>
  <si>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</si>
  <si>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</si>
  <si>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</si>
  <si>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</si>
  <si>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</si>
  <si>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</si>
  <si>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</si>
  <si>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</si>
  <si>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</si>
  <si>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</si>
  <si>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</si>
  <si>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</si>
  <si>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</si>
  <si>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</si>
  <si>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</si>
  <si>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</si>
  <si>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</si>
  <si>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</si>
  <si>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</si>
  <si>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</si>
  <si>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</si>
  <si>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</si>
  <si>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</si>
  <si>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</si>
  <si>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</si>
  <si>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</si>
  <si>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</si>
  <si>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</si>
  <si>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</si>
  <si>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</si>
  <si>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</si>
  <si>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</si>
  <si>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</si>
  <si>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</si>
  <si>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</si>
  <si>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</si>
  <si>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</si>
  <si>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</si>
  <si>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</si>
  <si>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</si>
  <si>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</si>
  <si>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</si>
  <si>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</si>
  <si>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</si>
  <si>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</si>
  <si>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</si>
  <si>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</si>
  <si>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</si>
  <si>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</si>
  <si>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</si>
  <si>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</si>
  <si>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</si>
  <si>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</si>
  <si>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</si>
  <si>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</si>
  <si>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</si>
  <si>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</si>
  <si>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</si>
  <si>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</si>
  <si>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</si>
  <si>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</si>
  <si>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</si>
  <si>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</si>
  <si>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</si>
  <si>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</si>
  <si>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</si>
  <si>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</si>
  <si>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</si>
  <si>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</si>
  <si>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</si>
  <si>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</si>
  <si>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</si>
  <si>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</si>
  <si>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</si>
  <si>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</si>
  <si>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</si>
  <si>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</si>
  <si>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</si>
  <si>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</si>
  <si>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</si>
  <si>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</si>
  <si>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</si>
  <si>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</si>
  <si>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</si>
  <si>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</si>
  <si>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</si>
  <si>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</si>
  <si>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</si>
  <si>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</si>
  <si>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</si>
  <si>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</si>
  <si>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</si>
  <si>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</si>
  <si>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</si>
  <si>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</si>
  <si>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</si>
  <si>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</si>
  <si>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</si>
  <si>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</si>
  <si>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</si>
  <si>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</si>
  <si>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</si>
  <si>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</si>
  <si>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</si>
  <si>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</si>
  <si>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</si>
  <si>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</si>
  <si>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</si>
  <si>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</si>
  <si>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</si>
  <si>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</si>
  <si>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</si>
  <si>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</si>
  <si>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</si>
  <si>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</si>
  <si>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</si>
  <si>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</si>
  <si>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</si>
  <si>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</si>
  <si>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</si>
  <si>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</si>
  <si>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</si>
  <si>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</si>
  <si>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</si>
  <si>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</si>
  <si>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</si>
  <si>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</si>
  <si>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</si>
  <si>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</si>
  <si>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</si>
  <si>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</si>
  <si>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</si>
  <si>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</si>
  <si>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</si>
  <si>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</si>
  <si>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</si>
  <si>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</si>
  <si>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</si>
  <si>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</si>
  <si>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</si>
  <si>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</si>
  <si>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</si>
  <si>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</si>
  <si>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</si>
  <si>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</si>
  <si>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</si>
  <si>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</si>
  <si>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</si>
  <si>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</si>
  <si>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</si>
  <si>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</si>
  <si>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</si>
  <si>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</si>
  <si>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</si>
  <si>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</si>
  <si>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</si>
  <si>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</si>
  <si>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</si>
  <si>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</si>
  <si>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</si>
  <si>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</si>
  <si>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</si>
  <si>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</si>
  <si>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</si>
  <si>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</si>
  <si>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</si>
  <si>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</si>
  <si>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</si>
  <si>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</si>
  <si>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</si>
  <si>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</si>
  <si>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</si>
  <si>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</si>
  <si>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</si>
  <si>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</si>
  <si>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</si>
  <si>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</si>
  <si>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</si>
  <si>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</si>
  <si>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</si>
  <si>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</si>
  <si>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</si>
  <si>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</si>
  <si>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</si>
  <si>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</si>
  <si>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</si>
  <si>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</si>
  <si>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</si>
  <si>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</si>
  <si>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</si>
  <si>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</si>
  <si>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</si>
  <si>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</si>
  <si>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</si>
  <si>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</si>
  <si>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</si>
  <si>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</si>
  <si>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</si>
  <si>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</si>
  <si>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</si>
  <si>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</si>
  <si>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</si>
  <si>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</si>
  <si>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</si>
  <si>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</si>
  <si>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</si>
  <si>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</si>
  <si>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</si>
  <si>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</si>
  <si>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</si>
  <si>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</si>
  <si>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</si>
  <si>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</si>
  <si>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</si>
  <si>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</si>
  <si>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</si>
  <si>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</si>
  <si>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</si>
  <si>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</si>
  <si>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</si>
  <si>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</si>
  <si>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</si>
  <si>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</si>
  <si>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</si>
  <si>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</si>
  <si>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</si>
  <si>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</si>
  <si>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</si>
  <si>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</si>
  <si>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</si>
  <si>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</si>
  <si>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</si>
  <si>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</si>
  <si>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</si>
  <si>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</si>
  <si>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</si>
  <si>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</si>
  <si>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</si>
  <si>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</si>
  <si>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</si>
  <si>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</si>
  <si>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</si>
  <si>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</si>
  <si>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</si>
  <si>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</si>
  <si>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</si>
  <si>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</si>
  <si>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</si>
  <si>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</si>
  <si>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</si>
  <si>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</si>
  <si>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</si>
  <si>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</si>
  <si>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</si>
  <si>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</si>
  <si>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</si>
  <si>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</si>
  <si>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</si>
  <si>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</si>
  <si>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</si>
  <si>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</si>
  <si>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</si>
  <si>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</si>
  <si>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</si>
  <si>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</si>
  <si>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</si>
  <si>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</si>
  <si>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</si>
  <si>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</si>
  <si>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</si>
  <si>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</si>
  <si>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</si>
  <si>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</si>
  <si>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</si>
  <si>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</si>
  <si>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</si>
  <si>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</si>
  <si>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</si>
  <si>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</si>
  <si>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</si>
  <si>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</si>
  <si>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</si>
  <si>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</si>
  <si>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</si>
  <si>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</si>
  <si>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</si>
  <si>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</si>
  <si>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</si>
  <si>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</si>
  <si>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</si>
  <si>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</si>
  <si>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</si>
  <si>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</si>
  <si>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</si>
  <si>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</si>
  <si>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</si>
  <si>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</si>
  <si>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</si>
  <si>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</si>
  <si>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</si>
  <si>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</si>
  <si>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</si>
  <si>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</si>
  <si>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</si>
  <si>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</si>
  <si>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</si>
  <si>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</si>
  <si>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</si>
  <si>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</si>
  <si>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</si>
  <si>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</si>
  <si>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</si>
  <si>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</si>
  <si>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</si>
  <si>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</si>
  <si>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</si>
  <si>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</si>
  <si>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</si>
  <si>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</si>
  <si>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</si>
  <si>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</si>
  <si>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</si>
  <si>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</si>
  <si>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</si>
  <si>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</si>
  <si>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</si>
  <si>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</si>
  <si>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</si>
  <si>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</si>
  <si>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</si>
  <si>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</si>
  <si>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</si>
  <si>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</si>
  <si>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</si>
  <si>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</si>
  <si>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</si>
  <si>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</si>
  <si>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</si>
  <si>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</si>
  <si>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</si>
  <si>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</si>
  <si>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</si>
  <si>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</si>
  <si>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</si>
  <si>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</si>
  <si>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</si>
  <si>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</si>
  <si>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</si>
  <si>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</si>
  <si>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</si>
  <si>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</si>
  <si>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</si>
  <si>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</si>
  <si>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</si>
  <si>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</si>
  <si>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</si>
  <si>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</si>
  <si>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</si>
  <si>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</si>
  <si>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</si>
  <si>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</si>
  <si>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</si>
  <si>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</si>
  <si>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</si>
  <si>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</si>
  <si>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</si>
  <si>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</si>
  <si>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</si>
  <si>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</si>
  <si>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</si>
  <si>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3_subsidy_fuel_direct_pc_ai__yd_1</t>
  </si>
  <si>
    <t>3_subsidy_fuel_indirect_pc_ai__yd_1</t>
  </si>
  <si>
    <t>3_subsidy_elec_pc_ai__yd_1</t>
  </si>
  <si>
    <t>3_all_fuel_pc_ai__yd_1</t>
  </si>
  <si>
    <t>3_subsidy_fuel_pc_ai__yd_1</t>
  </si>
  <si>
    <t>3_subsidy_elec_direct_pc_ai__yd_1</t>
  </si>
  <si>
    <t>3_all_policies_pc_ai__yd_1</t>
  </si>
  <si>
    <t>3_vat_elec_pc_ai__yd_1</t>
  </si>
  <si>
    <t>3_all_elec_pc_ai__yd_1</t>
  </si>
  <si>
    <t>3_all_subs_pc_ai__yd_1</t>
  </si>
  <si>
    <t>3_all_tax_pc_ai__yd_1</t>
  </si>
  <si>
    <t>3_vat_fuel_pc_ai__yd_1</t>
  </si>
  <si>
    <t>3_vat_fuel_pc_ai__yd_2</t>
  </si>
  <si>
    <t>3_all_elec_pc_ai__yd_2</t>
  </si>
  <si>
    <t>3_all_policies_pc_ai__yd_2</t>
  </si>
  <si>
    <t>3_all_subs_pc_ai__yd_2</t>
  </si>
  <si>
    <t>3_all_tax_pc_ai__yd_2</t>
  </si>
  <si>
    <t>3_subsidy_elec_direct_pc_ai__yd_2</t>
  </si>
  <si>
    <t>3_subsidy_elec_pc_ai__yd_2</t>
  </si>
  <si>
    <t>3_vat_elec_pc_ai__yd_2</t>
  </si>
  <si>
    <t>3_all_fuel_pc_ai__yd_2</t>
  </si>
  <si>
    <t>3_subsidy_fuel_indirect_pc_ai__yd_2</t>
  </si>
  <si>
    <t>3_subsidy_fuel_pc_ai__yd_2</t>
  </si>
  <si>
    <t>3_subsidy_elec_indirect_pc_ai__yd_2</t>
  </si>
  <si>
    <t>3_subsidy_fuel_direct_pc_ai__yd_2</t>
  </si>
  <si>
    <t>3_vat_fuel_pc_ai__yd_3</t>
  </si>
  <si>
    <t>3_subsidy_elec_pc_ai__yd_3</t>
  </si>
  <si>
    <t>3_all_elec_pc_ai__yd_3</t>
  </si>
  <si>
    <t>3_subsidy_fuel_indirect_pc_ai__yd_3</t>
  </si>
  <si>
    <t>3_all_tax_pc_ai__yd_3</t>
  </si>
  <si>
    <t>3_all_fuel_pc_ai__yd_3</t>
  </si>
  <si>
    <t>3_all_policies_pc_ai__yd_3</t>
  </si>
  <si>
    <t>3_subsidy_elec_indirect_pc_ai__yd_3</t>
  </si>
  <si>
    <t>3_subsidy_elec_direct_pc_ai__yd_3</t>
  </si>
  <si>
    <t>3_subsidy_fuel_direct_pc_ai__yd_3</t>
  </si>
  <si>
    <t>3_all_subs_pc_ai__yd_3</t>
  </si>
  <si>
    <t>3_subsidy_fuel_pc_ai__yd_3</t>
  </si>
  <si>
    <t>3_vat_elec_pc_ai__yd_3</t>
  </si>
  <si>
    <t>3_subsidy_fuel_direct_pc_ai__yd_4</t>
  </si>
  <si>
    <t>3_all_fuel_pc_ai__yd_4</t>
  </si>
  <si>
    <t>3_subsidy_elec_pc_ai__yd_4</t>
  </si>
  <si>
    <t>3_subsidy_fuel_indirect_pc_ai__yd_4</t>
  </si>
  <si>
    <t>3_all_tax_pc_ai__yd_4</t>
  </si>
  <si>
    <t>3_subsidy_elec_direct_pc_ai__yd_4</t>
  </si>
  <si>
    <t>3_all_subs_pc_ai__yd_4</t>
  </si>
  <si>
    <t>3_subsidy_elec_indirect_pc_ai__yd_4</t>
  </si>
  <si>
    <t>3_subsidy_fuel_pc_ai__yd_4</t>
  </si>
  <si>
    <t>3_vat_elec_pc_ai__yd_4</t>
  </si>
  <si>
    <t>3_all_elec_pc_ai__yd_4</t>
  </si>
  <si>
    <t>3_vat_fuel_pc_ai__yd_4</t>
  </si>
  <si>
    <t>3_all_policies_pc_ai__yd_4</t>
  </si>
  <si>
    <t>3_all_subs_pc_ai__yd_5</t>
  </si>
  <si>
    <t>3_subsidy_fuel_pc_ai__yd_5</t>
  </si>
  <si>
    <t>3_all_elec_pc_ai__yd_5</t>
  </si>
  <si>
    <t>3_vat_fuel_pc_ai__yd_5</t>
  </si>
  <si>
    <t>3_vat_elec_pc_ai__yd_5</t>
  </si>
  <si>
    <t>3_subsidy_elec_pc_ai__yd_5</t>
  </si>
  <si>
    <t>3_all_fuel_pc_ai__yd_5</t>
  </si>
  <si>
    <t>3_subsidy_elec_indirect_pc_ai__yd_5</t>
  </si>
  <si>
    <t>3_subsidy_fuel_direct_pc_ai__yd_5</t>
  </si>
  <si>
    <t>3_all_policies_pc_ai__yd_5</t>
  </si>
  <si>
    <t>3_subsidy_elec_direct_pc_ai__yd_5</t>
  </si>
  <si>
    <t>3_all_tax_pc_ai__yd_5</t>
  </si>
  <si>
    <t>3_subsidy_fuel_indirect_pc_ai__yd_5</t>
  </si>
  <si>
    <t>3_subsidy_elec_direct_pc_ai__yd_6</t>
  </si>
  <si>
    <t>3_subsidy_elec_pc_ai__yd_6</t>
  </si>
  <si>
    <t>3_vat_elec_pc_ai__yd_6</t>
  </si>
  <si>
    <t>3_subsidy_fuel_direct_pc_ai__yd_6</t>
  </si>
  <si>
    <t>3_subsidy_fuel_indirect_pc_ai__yd_6</t>
  </si>
  <si>
    <t>3_all_tax_pc_ai__yd_6</t>
  </si>
  <si>
    <t>3_subsidy_fuel_pc_ai__yd_6</t>
  </si>
  <si>
    <t>3_subsidy_elec_indirect_pc_ai__yd_6</t>
  </si>
  <si>
    <t>3_all_policies_pc_ai__yd_6</t>
  </si>
  <si>
    <t>3_all_elec_pc_ai__yd_6</t>
  </si>
  <si>
    <t>3_all_subs_pc_ai__yd_6</t>
  </si>
  <si>
    <t>3_all_fuel_pc_ai__yd_6</t>
  </si>
  <si>
    <t>3_vat_fuel_pc_ai__yd_6</t>
  </si>
  <si>
    <t>3_subsidy_elec_pc_ai__yd_7</t>
  </si>
  <si>
    <t>3_vat_elec_pc_ai__yd_7</t>
  </si>
  <si>
    <t>3_subsidy_fuel_pc_ai__yd_7</t>
  </si>
  <si>
    <t>3_subsidy_elec_direct_pc_ai__yd_7</t>
  </si>
  <si>
    <t>3_subsidy_fuel_indirect_pc_ai__yd_7</t>
  </si>
  <si>
    <t>3_subsidy_fuel_direct_pc_ai__yd_7</t>
  </si>
  <si>
    <t>3_vat_fuel_pc_ai__yd_7</t>
  </si>
  <si>
    <t>3_all_elec_pc_ai__yd_7</t>
  </si>
  <si>
    <t>3_subsidy_elec_indirect_pc_ai__yd_7</t>
  </si>
  <si>
    <t>3_all_fuel_pc_ai__yd_7</t>
  </si>
  <si>
    <t>3_all_policies_pc_ai__yd_7</t>
  </si>
  <si>
    <t>3_all_tax_pc_ai__yd_7</t>
  </si>
  <si>
    <t>3_all_subs_pc_ai__yd_7</t>
  </si>
  <si>
    <t>3_all_tax_pc_ai__yd_8</t>
  </si>
  <si>
    <t>3_all_subs_pc_ai__yd_8</t>
  </si>
  <si>
    <t>3_subsidy_elec_indirect_pc_ai__yd_8</t>
  </si>
  <si>
    <t>3_all_fuel_pc_ai__yd_8</t>
  </si>
  <si>
    <t>3_all_policies_pc_ai__yd_8</t>
  </si>
  <si>
    <t>3_all_elec_pc_ai__yd_8</t>
  </si>
  <si>
    <t>3_vat_fuel_pc_ai__yd_8</t>
  </si>
  <si>
    <t>3_subsidy_elec_direct_pc_ai__yd_8</t>
  </si>
  <si>
    <t>3_vat_elec_pc_ai__yd_8</t>
  </si>
  <si>
    <t>3_subsidy_elec_pc_ai__yd_8</t>
  </si>
  <si>
    <t>3_subsidy_fuel_indirect_pc_ai__yd_8</t>
  </si>
  <si>
    <t>3_subsidy_fuel_pc_ai__yd_8</t>
  </si>
  <si>
    <t>3_subsidy_fuel_direct_pc_ai__yd_8</t>
  </si>
  <si>
    <t>3_vat_elec_pc_ai__yd_9</t>
  </si>
  <si>
    <t>3_all_fuel_pc_ai__yd_9</t>
  </si>
  <si>
    <t>3_all_elec_pc_ai__yd_9</t>
  </si>
  <si>
    <t>3_subsidy_fuel_indirect_pc_ai__yd_9</t>
  </si>
  <si>
    <t>3_subsidy_elec_indirect_pc_ai__yd_9</t>
  </si>
  <si>
    <t>3_all_policies_pc_ai__yd_9</t>
  </si>
  <si>
    <t>3_vat_fuel_pc_ai__yd_9</t>
  </si>
  <si>
    <t>3_all_subs_pc_ai__yd_9</t>
  </si>
  <si>
    <t>3_subsidy_fuel_pc_ai__yd_9</t>
  </si>
  <si>
    <t>3_subsidy_fuel_direct_pc_ai__yd_9</t>
  </si>
  <si>
    <t>3_subsidy_elec_direct_pc_ai__yd_9</t>
  </si>
  <si>
    <t>3_all_tax_pc_ai__yd_9</t>
  </si>
  <si>
    <t>3_subsidy_elec_pc_ai__yd_9</t>
  </si>
  <si>
    <t>3_all_elec_pc_ai__yd_10</t>
  </si>
  <si>
    <t>3_subsidy_fuel_pc_ai__yd_10</t>
  </si>
  <si>
    <t>3_all_tax_pc_ai__yd_10</t>
  </si>
  <si>
    <t>3_subsidy_elec_direct_pc_ai__yd_10</t>
  </si>
  <si>
    <t>3_vat_fuel_pc_ai__yd_10</t>
  </si>
  <si>
    <t>3_all_policies_pc_ai__yd_10</t>
  </si>
  <si>
    <t>3_all_fuel_pc_ai__yd_10</t>
  </si>
  <si>
    <t>3_vat_elec_pc_ai__yd_10</t>
  </si>
  <si>
    <t>3_all_subs_pc_ai__yd_10</t>
  </si>
  <si>
    <t>3_subsidy_fuel_indirect_pc_ai__yd_10</t>
  </si>
  <si>
    <t>3_subsidy_fuel_direct_pc_ai__yd_10</t>
  </si>
  <si>
    <t>3_subsidy_elec_indirect_pc_ai__yd_10</t>
  </si>
  <si>
    <t>3_subsidy_elec_pc_ai__yd_10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</si>
  <si>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</si>
  <si>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</si>
  <si>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</si>
  <si>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</si>
  <si>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</si>
  <si>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</si>
  <si>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</si>
  <si>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</si>
  <si>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</si>
  <si>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</si>
  <si>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</si>
  <si>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</si>
  <si>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</si>
  <si>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</si>
  <si>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</si>
  <si>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</si>
  <si>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</si>
  <si>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</si>
  <si>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</si>
  <si>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</si>
  <si>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</si>
  <si>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</si>
  <si>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</si>
  <si>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</si>
  <si>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</si>
  <si>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</si>
  <si>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</si>
  <si>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</si>
  <si>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</si>
  <si>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</si>
  <si>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</si>
  <si>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</si>
  <si>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</si>
  <si>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</si>
  <si>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</si>
  <si>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</si>
  <si>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</si>
  <si>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</si>
  <si>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</si>
  <si>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</si>
  <si>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</si>
  <si>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</si>
  <si>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</si>
  <si>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</si>
  <si>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</si>
  <si>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</si>
  <si>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</si>
  <si>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</si>
  <si>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</si>
  <si>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</si>
  <si>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</si>
  <si>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</si>
  <si>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</si>
  <si>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</si>
  <si>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</si>
  <si>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</si>
  <si>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</si>
  <si>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</si>
  <si>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</si>
  <si>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</si>
  <si>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</si>
  <si>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</si>
  <si>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</si>
  <si>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</si>
  <si>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</si>
  <si>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</si>
  <si>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</si>
  <si>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</si>
  <si>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</si>
  <si>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</si>
  <si>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</si>
  <si>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</si>
  <si>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</si>
  <si>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</si>
  <si>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</si>
  <si>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</si>
  <si>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</si>
  <si>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</si>
  <si>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</si>
  <si>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</si>
  <si>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</si>
  <si>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</si>
  <si>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</si>
  <si>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</si>
  <si>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</si>
  <si>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</si>
  <si>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</si>
  <si>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</si>
  <si>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</si>
  <si>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</si>
  <si>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</si>
  <si>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</si>
  <si>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</si>
  <si>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</si>
  <si>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</si>
  <si>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</si>
  <si>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</si>
  <si>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</si>
  <si>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</si>
  <si>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</si>
  <si>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</si>
  <si>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</si>
  <si>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</si>
  <si>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</si>
  <si>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</si>
  <si>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</si>
  <si>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</si>
  <si>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</si>
  <si>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</si>
  <si>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</si>
  <si>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</si>
  <si>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</si>
  <si>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</si>
  <si>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</si>
  <si>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</si>
  <si>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</si>
  <si>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</si>
  <si>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</si>
  <si>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</si>
  <si>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</si>
  <si>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</si>
  <si>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</si>
  <si>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</si>
  <si>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</si>
  <si>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</si>
  <si>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</si>
  <si>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</si>
  <si>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</si>
  <si>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</si>
  <si>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</si>
  <si>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</si>
  <si>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</si>
  <si>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</si>
  <si>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</si>
  <si>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</si>
  <si>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</si>
  <si>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</si>
  <si>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</si>
  <si>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</si>
  <si>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</si>
  <si>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</si>
  <si>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</si>
  <si>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</si>
  <si>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</si>
  <si>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</si>
  <si>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</si>
  <si>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</si>
  <si>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</si>
  <si>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</si>
  <si>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</si>
  <si>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</si>
  <si>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</si>
  <si>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</si>
  <si>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</si>
  <si>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</si>
  <si>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</si>
  <si>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</si>
  <si>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</si>
  <si>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</si>
  <si>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</si>
  <si>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</si>
  <si>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</si>
  <si>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</si>
  <si>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</si>
  <si>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</si>
  <si>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</si>
  <si>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</si>
  <si>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</si>
  <si>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</si>
  <si>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</si>
  <si>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</si>
  <si>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</si>
  <si>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</si>
  <si>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</si>
  <si>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</si>
  <si>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</si>
  <si>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</si>
  <si>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</si>
  <si>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</si>
  <si>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</si>
  <si>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</si>
  <si>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</si>
  <si>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</si>
  <si>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</si>
  <si>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</si>
  <si>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</si>
  <si>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</si>
  <si>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</si>
  <si>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</si>
  <si>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</si>
  <si>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</si>
  <si>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</si>
  <si>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</si>
  <si>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</si>
  <si>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</si>
  <si>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</si>
  <si>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</si>
  <si>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</si>
  <si>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</si>
  <si>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</si>
  <si>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</si>
  <si>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</si>
  <si>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</si>
  <si>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</si>
  <si>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</si>
  <si>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</si>
  <si>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</si>
  <si>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</si>
  <si>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</si>
  <si>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</si>
  <si>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</si>
  <si>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</si>
  <si>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</si>
  <si>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</si>
  <si>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</si>
  <si>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</si>
  <si>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</si>
  <si>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</si>
  <si>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</si>
  <si>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</si>
  <si>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</si>
  <si>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</si>
  <si>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</si>
  <si>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</si>
  <si>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</si>
  <si>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</si>
  <si>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</si>
  <si>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</si>
  <si>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</si>
  <si>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</si>
  <si>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</si>
  <si>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</si>
  <si>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</si>
  <si>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</si>
  <si>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</si>
  <si>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</si>
  <si>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</si>
  <si>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</si>
  <si>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</si>
  <si>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</si>
  <si>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</si>
  <si>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</si>
  <si>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</si>
  <si>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</si>
  <si>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</si>
  <si>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</si>
  <si>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</si>
  <si>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</si>
  <si>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</si>
  <si>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</si>
  <si>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</si>
  <si>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</si>
  <si>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</si>
  <si>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</si>
  <si>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</si>
  <si>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</si>
  <si>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</si>
  <si>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</si>
  <si>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</si>
  <si>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</si>
  <si>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</si>
  <si>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</si>
  <si>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</si>
  <si>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</si>
  <si>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</si>
  <si>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</si>
  <si>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</si>
  <si>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</si>
  <si>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</si>
  <si>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</si>
  <si>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</si>
  <si>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</si>
  <si>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</si>
  <si>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</si>
  <si>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</si>
  <si>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</si>
  <si>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</si>
  <si>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</si>
  <si>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</si>
  <si>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</si>
  <si>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</si>
  <si>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</si>
  <si>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</si>
  <si>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</si>
  <si>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</si>
  <si>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</si>
  <si>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</si>
  <si>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</si>
  <si>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</si>
  <si>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</si>
  <si>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</si>
  <si>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</si>
  <si>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</si>
  <si>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</si>
  <si>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</si>
  <si>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</si>
  <si>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</si>
  <si>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</si>
  <si>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</si>
  <si>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</si>
  <si>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</si>
  <si>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</si>
  <si>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</si>
  <si>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</si>
  <si>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</si>
  <si>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</si>
  <si>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</si>
  <si>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</si>
  <si>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</si>
  <si>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</si>
  <si>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</si>
  <si>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</si>
  <si>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</si>
  <si>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</si>
  <si>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</si>
  <si>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</si>
  <si>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</si>
  <si>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</si>
  <si>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</si>
  <si>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</si>
  <si>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</si>
  <si>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</si>
  <si>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</si>
  <si>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</si>
  <si>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</si>
  <si>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</si>
  <si>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</si>
  <si>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</si>
  <si>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</si>
  <si>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</si>
  <si>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</si>
  <si>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</si>
  <si>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</si>
  <si>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</si>
  <si>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</si>
  <si>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</si>
  <si>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</si>
  <si>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</si>
  <si>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</si>
  <si>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</si>
  <si>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</si>
  <si>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</si>
  <si>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</si>
  <si>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</si>
  <si>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</si>
  <si>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</si>
  <si>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</si>
  <si>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</si>
  <si>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</si>
  <si>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</si>
  <si>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</si>
  <si>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</si>
  <si>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</si>
  <si>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</si>
  <si>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</si>
  <si>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</si>
  <si>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</si>
  <si>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</si>
  <si>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</si>
  <si>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</si>
  <si>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</si>
  <si>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</si>
  <si>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</si>
  <si>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</si>
  <si>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</si>
  <si>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</si>
  <si>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</si>
  <si>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</si>
  <si>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</si>
  <si>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</si>
  <si>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</si>
  <si>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</si>
  <si>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</si>
  <si>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</si>
  <si>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</si>
  <si>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</si>
  <si>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</si>
  <si>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</si>
  <si>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</si>
  <si>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</si>
  <si>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</si>
  <si>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</si>
  <si>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</si>
  <si>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</si>
  <si>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</si>
  <si>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</si>
  <si>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</si>
  <si>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</si>
  <si>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</si>
  <si>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</si>
  <si>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</si>
  <si>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</si>
  <si>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</si>
  <si>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</si>
  <si>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</si>
  <si>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</si>
  <si>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</si>
  <si>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</si>
  <si>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</si>
  <si>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</si>
  <si>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</si>
  <si>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</si>
  <si>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</si>
  <si>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</si>
  <si>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</si>
  <si>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</si>
  <si>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</si>
  <si>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</si>
  <si>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</si>
  <si>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</si>
  <si>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</si>
  <si>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</si>
  <si>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</si>
  <si>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</si>
  <si>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</si>
  <si>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</si>
  <si>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</si>
  <si>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</si>
  <si>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</si>
  <si>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</si>
  <si>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</si>
  <si>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</si>
  <si>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</si>
  <si>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</si>
  <si>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</si>
  <si>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</si>
  <si>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</si>
  <si>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</si>
  <si>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</si>
  <si>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</si>
  <si>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</si>
  <si>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</si>
  <si>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</si>
  <si>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</si>
  <si>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</si>
  <si>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</si>
  <si>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</si>
  <si>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</si>
  <si>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</si>
  <si>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</si>
  <si>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</si>
  <si>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</si>
  <si>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</si>
  <si>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</si>
  <si>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</si>
  <si>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</si>
  <si>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</si>
  <si>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</si>
  <si>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</si>
  <si>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</si>
  <si>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</si>
  <si>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</si>
  <si>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</si>
  <si>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</si>
  <si>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</si>
  <si>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</si>
  <si>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</si>
  <si>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</si>
  <si>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</si>
  <si>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</si>
  <si>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</si>
  <si>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</si>
  <si>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</si>
  <si>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</si>
  <si>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</si>
  <si>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</si>
  <si>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</si>
  <si>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</si>
  <si>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</si>
  <si>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</si>
  <si>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</si>
  <si>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</si>
  <si>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</si>
  <si>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</si>
  <si>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</si>
  <si>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</si>
  <si>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</si>
  <si>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</si>
  <si>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</si>
  <si>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</si>
  <si>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</si>
  <si>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</si>
  <si>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</si>
  <si>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</si>
  <si>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</si>
  <si>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</si>
  <si>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</si>
  <si>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</si>
  <si>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</si>
  <si>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</si>
  <si>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</si>
  <si>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</si>
  <si>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</si>
  <si>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</si>
  <si>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</si>
  <si>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</si>
  <si>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</si>
  <si>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</si>
  <si>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</si>
  <si>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</si>
  <si>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</si>
  <si>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</si>
  <si>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</si>
  <si>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</si>
  <si>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</si>
  <si>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</si>
  <si>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</si>
  <si>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</si>
  <si>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</si>
  <si>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</si>
  <si>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</si>
  <si>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</si>
  <si>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</si>
  <si>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</si>
  <si>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</si>
  <si>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</si>
  <si>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</si>
  <si>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</si>
  <si>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</si>
  <si>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</si>
  <si>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</si>
  <si>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</si>
  <si>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</si>
  <si>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</si>
  <si>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</si>
  <si>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</si>
  <si>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</si>
  <si>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</si>
  <si>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</si>
  <si>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</si>
  <si>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</si>
  <si>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</si>
  <si>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</si>
  <si>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</si>
  <si>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</si>
  <si>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</si>
  <si>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</si>
  <si>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</si>
  <si>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</si>
  <si>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</si>
  <si>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</si>
  <si>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</si>
  <si>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</si>
  <si>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</si>
  <si>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</si>
  <si>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</si>
  <si>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</si>
  <si>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</si>
  <si>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</si>
  <si>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</si>
  <si>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</si>
  <si>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</si>
  <si>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</si>
  <si>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</si>
  <si>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</si>
  <si>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</si>
  <si>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</si>
  <si>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</si>
  <si>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</si>
  <si>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</si>
  <si>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</si>
  <si>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</si>
  <si>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</si>
  <si>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</si>
  <si>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</si>
  <si>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</si>
  <si>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</si>
  <si>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</si>
  <si>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</si>
  <si>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</si>
  <si>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</si>
  <si>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</si>
  <si>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</si>
  <si>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</si>
  <si>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</si>
  <si>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</si>
  <si>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</si>
  <si>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</si>
  <si>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</si>
  <si>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</si>
  <si>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</si>
  <si>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</si>
  <si>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</si>
  <si>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</si>
  <si>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</si>
  <si>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</si>
  <si>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</si>
  <si>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</si>
  <si>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</si>
  <si>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</si>
  <si>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</si>
  <si>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</si>
  <si>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</si>
  <si>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</si>
  <si>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</si>
  <si>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</si>
  <si>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</si>
  <si>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</si>
  <si>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</si>
  <si>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</si>
  <si>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</si>
  <si>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</si>
  <si>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</si>
  <si>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</si>
  <si>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</si>
  <si>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</si>
  <si>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</si>
  <si>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</si>
  <si>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</si>
  <si>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</si>
  <si>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</si>
  <si>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</si>
  <si>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</si>
  <si>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</si>
  <si>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</si>
  <si>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</si>
  <si>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</si>
  <si>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</si>
  <si>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</si>
  <si>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</si>
  <si>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</si>
  <si>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</si>
  <si>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</si>
  <si>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</si>
  <si>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</si>
  <si>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</si>
  <si>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</si>
  <si>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</si>
  <si>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</si>
  <si>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</si>
  <si>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</si>
  <si>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</si>
  <si>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</si>
  <si>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</si>
  <si>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</si>
  <si>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</si>
  <si>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</si>
  <si>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</si>
  <si>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</si>
  <si>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</si>
  <si>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</si>
  <si>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</si>
  <si>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</si>
  <si>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</si>
  <si>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</si>
  <si>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</si>
  <si>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</si>
  <si>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</si>
  <si>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</si>
  <si>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</si>
  <si>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</si>
  <si>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</si>
  <si>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</si>
  <si>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</si>
  <si>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</si>
  <si>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</si>
  <si>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</si>
  <si>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</si>
  <si>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</si>
  <si>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</si>
  <si>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</si>
  <si>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</si>
  <si>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</si>
  <si>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</si>
  <si>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</si>
  <si>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</si>
  <si>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</si>
  <si>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</si>
  <si>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</si>
  <si>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</si>
  <si>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</si>
  <si>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</si>
  <si>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</si>
  <si>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</si>
  <si>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</si>
  <si>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</si>
  <si>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</si>
  <si>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</si>
  <si>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</si>
  <si>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</si>
  <si>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</si>
  <si>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</si>
  <si>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</si>
  <si>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</si>
  <si>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</si>
  <si>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</si>
  <si>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</si>
  <si>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</si>
  <si>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</si>
  <si>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</si>
  <si>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</si>
  <si>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</si>
  <si>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</si>
  <si>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</si>
  <si>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</si>
  <si>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</si>
  <si>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</si>
  <si>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</si>
  <si>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</si>
  <si>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</si>
  <si>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</si>
  <si>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</si>
  <si>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</si>
  <si>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</si>
  <si>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</si>
  <si>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</si>
  <si>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</si>
  <si>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</si>
  <si>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</si>
  <si>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</si>
  <si>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</si>
  <si>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</si>
  <si>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</si>
  <si>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</si>
  <si>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</si>
  <si>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</si>
  <si>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</si>
  <si>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</si>
  <si>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</si>
  <si>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</si>
  <si>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</si>
  <si>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</si>
  <si>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</si>
  <si>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</si>
  <si>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</si>
  <si>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</si>
  <si>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</si>
  <si>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</si>
  <si>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</si>
  <si>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</si>
  <si>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</si>
  <si>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</si>
  <si>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</si>
  <si>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</si>
  <si>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</si>
  <si>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</si>
  <si>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</si>
  <si>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</si>
  <si>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</si>
  <si>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</si>
  <si>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</si>
  <si>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</si>
  <si>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</si>
  <si>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</si>
  <si>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</si>
  <si>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</si>
  <si>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</si>
  <si>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</si>
  <si>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</si>
  <si>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</si>
  <si>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</si>
  <si>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</si>
  <si>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</si>
  <si>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</si>
  <si>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</si>
  <si>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</si>
  <si>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</si>
  <si>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</si>
  <si>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</si>
  <si>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</si>
  <si>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</si>
  <si>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</si>
  <si>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</si>
  <si>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</si>
  <si>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</si>
  <si>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</si>
  <si>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</si>
  <si>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</si>
  <si>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</si>
  <si>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</si>
  <si>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</si>
  <si>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</si>
  <si>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</si>
  <si>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</si>
  <si>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</si>
  <si>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</si>
  <si>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</si>
  <si>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</si>
  <si>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</si>
  <si>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</si>
  <si>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</si>
  <si>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</si>
  <si>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</si>
  <si>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</si>
  <si>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</si>
  <si>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</si>
  <si>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</si>
  <si>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</si>
  <si>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</si>
  <si>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</si>
  <si>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</si>
  <si>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</si>
  <si>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</si>
  <si>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</si>
  <si>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</si>
  <si>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</si>
  <si>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</si>
  <si>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</si>
  <si>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</si>
  <si>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</si>
  <si>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</si>
  <si>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</si>
  <si>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</si>
  <si>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</si>
  <si>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</si>
  <si>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</si>
  <si>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</si>
  <si>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</si>
  <si>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</si>
  <si>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</si>
  <si>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</si>
  <si>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</si>
  <si>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</si>
  <si>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</si>
  <si>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</si>
  <si>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</si>
  <si>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</si>
  <si>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</si>
  <si>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</si>
  <si>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</si>
  <si>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</si>
  <si>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</si>
  <si>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</si>
  <si>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</si>
  <si>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</si>
  <si>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</si>
  <si>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</si>
  <si>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</si>
  <si>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</si>
  <si>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</si>
  <si>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</si>
  <si>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</si>
  <si>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</si>
  <si>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</si>
  <si>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</si>
  <si>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</si>
  <si>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</si>
  <si>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</si>
  <si>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</si>
  <si>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</si>
  <si>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</si>
  <si>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</si>
  <si>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</si>
  <si>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</si>
  <si>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</si>
  <si>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</si>
  <si>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</si>
  <si>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</si>
  <si>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</si>
  <si>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</si>
  <si>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</si>
  <si>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</si>
  <si>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</si>
  <si>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</si>
  <si>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</si>
  <si>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</si>
  <si>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</si>
  <si>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</si>
  <si>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</si>
  <si>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</si>
  <si>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</si>
  <si>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</si>
  <si>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</si>
  <si>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</si>
  <si>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</si>
  <si>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</si>
  <si>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</si>
  <si>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</si>
  <si>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</si>
  <si>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</si>
  <si>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</si>
  <si>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</si>
  <si>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</si>
  <si>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</si>
  <si>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</si>
  <si>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</si>
  <si>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</si>
  <si>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</si>
  <si>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</si>
  <si>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</si>
  <si>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</si>
  <si>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</si>
  <si>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</si>
  <si>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</si>
  <si>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</si>
  <si>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</si>
  <si>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</si>
  <si>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</si>
  <si>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</si>
  <si>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</si>
  <si>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</si>
  <si>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</si>
  <si>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</si>
  <si>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</si>
  <si>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</si>
  <si>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</si>
  <si>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</si>
  <si>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</si>
  <si>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</si>
  <si>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</si>
  <si>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</si>
  <si>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</si>
  <si>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4_all_subs_pc_ai__yd_1</t>
  </si>
  <si>
    <t>4_subsidy_fuel_direct_pc_ai__yd_1</t>
  </si>
  <si>
    <t>4_all_policies_pc_ai__yd_1</t>
  </si>
  <si>
    <t>4_all_fuel_pc_ai__yd_1</t>
  </si>
  <si>
    <t>4_subsidy_elec_indirect_pc_ai__yd_1</t>
  </si>
  <si>
    <t>4_subsidy_elec_direct_pc_ai__yd_1</t>
  </si>
  <si>
    <t>4_all_elec_pc_ai__yd_1</t>
  </si>
  <si>
    <t>4_subsidy_fuel_pc_ai__yd_1</t>
  </si>
  <si>
    <t>4_subsidy_fuel_indirect_pc_ai__yd_1</t>
  </si>
  <si>
    <t>4_subsidy_elec_pc_ai__yd_1</t>
  </si>
  <si>
    <t>4_all_tax_pc_ai__yd_1</t>
  </si>
  <si>
    <t>4_vat_elec_pc_ai__yd_1</t>
  </si>
  <si>
    <t>4_vat_fuel_pc_ai__yd_1</t>
  </si>
  <si>
    <t>4_vat_elec_pc_ai__yd_2</t>
  </si>
  <si>
    <t>4_all_fuel_pc_ai__yd_2</t>
  </si>
  <si>
    <t>4_subsidy_elec_pc_ai__yd_2</t>
  </si>
  <si>
    <t>4_all_elec_pc_ai__yd_2</t>
  </si>
  <si>
    <t>4_subsidy_elec_direct_pc_ai__yd_2</t>
  </si>
  <si>
    <t>4_vat_fuel_pc_ai__yd_2</t>
  </si>
  <si>
    <t>4_all_subs_pc_ai__yd_2</t>
  </si>
  <si>
    <t>4_subsidy_elec_indirect_pc_ai__yd_2</t>
  </si>
  <si>
    <t>4_all_tax_pc_ai__yd_2</t>
  </si>
  <si>
    <t>4_subsidy_fuel_direct_pc_ai__yd_2</t>
  </si>
  <si>
    <t>4_subsidy_fuel_indirect_pc_ai__yd_2</t>
  </si>
  <si>
    <t>4_all_policies_pc_ai__yd_2</t>
  </si>
  <si>
    <t>4_subsidy_fuel_pc_ai__yd_2</t>
  </si>
  <si>
    <t>4_vat_elec_pc_ai__yd_3</t>
  </si>
  <si>
    <t>4_subsidy_elec_indirect_pc_ai__yd_3</t>
  </si>
  <si>
    <t>4_subsidy_fuel_indirect_pc_ai__yd_3</t>
  </si>
  <si>
    <t>4_all_subs_pc_ai__yd_3</t>
  </si>
  <si>
    <t>4_all_tax_pc_ai__yd_3</t>
  </si>
  <si>
    <t>4_subsidy_fuel_pc_ai__yd_3</t>
  </si>
  <si>
    <t>4_subsidy_fuel_direct_pc_ai__yd_3</t>
  </si>
  <si>
    <t>4_vat_fuel_pc_ai__yd_3</t>
  </si>
  <si>
    <t>4_subsidy_elec_direct_pc_ai__yd_3</t>
  </si>
  <si>
    <t>4_all_fuel_pc_ai__yd_3</t>
  </si>
  <si>
    <t>4_subsidy_elec_pc_ai__yd_3</t>
  </si>
  <si>
    <t>4_all_elec_pc_ai__yd_3</t>
  </si>
  <si>
    <t>4_all_policies_pc_ai__yd_3</t>
  </si>
  <si>
    <t>4_subsidy_fuel_pc_ai__yd_4</t>
  </si>
  <si>
    <t>4_vat_elec_pc_ai__yd_4</t>
  </si>
  <si>
    <t>4_all_fuel_pc_ai__yd_4</t>
  </si>
  <si>
    <t>4_all_elec_pc_ai__yd_4</t>
  </si>
  <si>
    <t>4_subsidy_fuel_indirect_pc_ai__yd_4</t>
  </si>
  <si>
    <t>4_subsidy_elec_direct_pc_ai__yd_4</t>
  </si>
  <si>
    <t>4_all_subs_pc_ai__yd_4</t>
  </si>
  <si>
    <t>4_subsidy_elec_pc_ai__yd_4</t>
  </si>
  <si>
    <t>4_all_policies_pc_ai__yd_4</t>
  </si>
  <si>
    <t>4_vat_fuel_pc_ai__yd_4</t>
  </si>
  <si>
    <t>4_subsidy_elec_indirect_pc_ai__yd_4</t>
  </si>
  <si>
    <t>4_all_tax_pc_ai__yd_4</t>
  </si>
  <si>
    <t>4_subsidy_fuel_direct_pc_ai__yd_4</t>
  </si>
  <si>
    <t>4_vat_elec_pc_ai__yd_5</t>
  </si>
  <si>
    <t>4_all_policies_pc_ai__yd_5</t>
  </si>
  <si>
    <t>4_all_fuel_pc_ai__yd_5</t>
  </si>
  <si>
    <t>4_vat_fuel_pc_ai__yd_5</t>
  </si>
  <si>
    <t>4_subsidy_fuel_direct_pc_ai__yd_5</t>
  </si>
  <si>
    <t>4_subsidy_fuel_pc_ai__yd_5</t>
  </si>
  <si>
    <t>4_subsidy_elec_indirect_pc_ai__yd_5</t>
  </si>
  <si>
    <t>4_all_tax_pc_ai__yd_5</t>
  </si>
  <si>
    <t>4_subsidy_elec_pc_ai__yd_5</t>
  </si>
  <si>
    <t>4_all_subs_pc_ai__yd_5</t>
  </si>
  <si>
    <t>4_subsidy_elec_direct_pc_ai__yd_5</t>
  </si>
  <si>
    <t>4_all_elec_pc_ai__yd_5</t>
  </si>
  <si>
    <t>4_subsidy_fuel_indirect_pc_ai__yd_5</t>
  </si>
  <si>
    <t>4_all_policies_pc_ai__yd_6</t>
  </si>
  <si>
    <t>4_subsidy_fuel_direct_pc_ai__yd_6</t>
  </si>
  <si>
    <t>4_subsidy_elec_indirect_pc_ai__yd_6</t>
  </si>
  <si>
    <t>4_subsidy_elec_pc_ai__yd_6</t>
  </si>
  <si>
    <t>4_subsidy_fuel_pc_ai__yd_6</t>
  </si>
  <si>
    <t>4_vat_fuel_pc_ai__yd_6</t>
  </si>
  <si>
    <t>4_all_subs_pc_ai__yd_6</t>
  </si>
  <si>
    <t>4_all_elec_pc_ai__yd_6</t>
  </si>
  <si>
    <t>4_all_fuel_pc_ai__yd_6</t>
  </si>
  <si>
    <t>4_all_tax_pc_ai__yd_6</t>
  </si>
  <si>
    <t>4_subsidy_fuel_indirect_pc_ai__yd_6</t>
  </si>
  <si>
    <t>4_vat_elec_pc_ai__yd_6</t>
  </si>
  <si>
    <t>4_subsidy_elec_direct_pc_ai__yd_6</t>
  </si>
  <si>
    <t>4_all_elec_pc_ai__yd_7</t>
  </si>
  <si>
    <t>4_all_subs_pc_ai__yd_7</t>
  </si>
  <si>
    <t>4_subsidy_fuel_direct_pc_ai__yd_7</t>
  </si>
  <si>
    <t>4_subsidy_elec_indirect_pc_ai__yd_7</t>
  </si>
  <si>
    <t>4_vat_elec_pc_ai__yd_7</t>
  </si>
  <si>
    <t>4_subsidy_fuel_pc_ai__yd_7</t>
  </si>
  <si>
    <t>4_all_policies_pc_ai__yd_7</t>
  </si>
  <si>
    <t>4_subsidy_elec_pc_ai__yd_7</t>
  </si>
  <si>
    <t>4_all_tax_pc_ai__yd_7</t>
  </si>
  <si>
    <t>4_subsidy_fuel_indirect_pc_ai__yd_7</t>
  </si>
  <si>
    <t>4_vat_fuel_pc_ai__yd_7</t>
  </si>
  <si>
    <t>4_all_fuel_pc_ai__yd_7</t>
  </si>
  <si>
    <t>4_subsidy_elec_direct_pc_ai__yd_7</t>
  </si>
  <si>
    <t>4_all_tax_pc_ai__yd_8</t>
  </si>
  <si>
    <t>4_subsidy_elec_indirect_pc_ai__yd_8</t>
  </si>
  <si>
    <t>4_all_fuel_pc_ai__yd_8</t>
  </si>
  <si>
    <t>4_subsidy_elec_pc_ai__yd_8</t>
  </si>
  <si>
    <t>4_vat_fuel_pc_ai__yd_8</t>
  </si>
  <si>
    <t>4_subsidy_fuel_pc_ai__yd_8</t>
  </si>
  <si>
    <t>4_subsidy_fuel_direct_pc_ai__yd_8</t>
  </si>
  <si>
    <t>4_vat_elec_pc_ai__yd_8</t>
  </si>
  <si>
    <t>4_all_elec_pc_ai__yd_8</t>
  </si>
  <si>
    <t>4_subsidy_fuel_indirect_pc_ai__yd_8</t>
  </si>
  <si>
    <t>4_all_subs_pc_ai__yd_8</t>
  </si>
  <si>
    <t>4_all_policies_pc_ai__yd_8</t>
  </si>
  <si>
    <t>4_subsidy_elec_direct_pc_ai__yd_8</t>
  </si>
  <si>
    <t>4_subsidy_elec_direct_pc_ai__yd_9</t>
  </si>
  <si>
    <t>4_all_elec_pc_ai__yd_9</t>
  </si>
  <si>
    <t>4_all_policies_pc_ai__yd_9</t>
  </si>
  <si>
    <t>4_all_fuel_pc_ai__yd_9</t>
  </si>
  <si>
    <t>4_subsidy_fuel_pc_ai__yd_9</t>
  </si>
  <si>
    <t>4_subsidy_elec_pc_ai__yd_9</t>
  </si>
  <si>
    <t>4_subsidy_elec_indirect_pc_ai__yd_9</t>
  </si>
  <si>
    <t>4_vat_fuel_pc_ai__yd_9</t>
  </si>
  <si>
    <t>4_vat_elec_pc_ai__yd_9</t>
  </si>
  <si>
    <t>4_subsidy_fuel_indirect_pc_ai__yd_9</t>
  </si>
  <si>
    <t>4_all_subs_pc_ai__yd_9</t>
  </si>
  <si>
    <t>4_subsidy_fuel_direct_pc_ai__yd_9</t>
  </si>
  <si>
    <t>4_all_tax_pc_ai__yd_9</t>
  </si>
  <si>
    <t>4_all_subs_pc_ai__yd_10</t>
  </si>
  <si>
    <t>4_all_elec_pc_ai__yd_10</t>
  </si>
  <si>
    <t>4_all_fuel_pc_ai__yd_10</t>
  </si>
  <si>
    <t>4_subsidy_fuel_direct_pc_ai__yd_10</t>
  </si>
  <si>
    <t>4_vat_elec_pc_ai__yd_10</t>
  </si>
  <si>
    <t>4_all_policies_pc_ai__yd_10</t>
  </si>
  <si>
    <t>4_vat_fuel_pc_ai__yd_10</t>
  </si>
  <si>
    <t>4_subsidy_elec_indirect_pc_ai__yd_10</t>
  </si>
  <si>
    <t>4_subsidy_fuel_indirect_pc_ai__yd_10</t>
  </si>
  <si>
    <t>4_subsidy_fuel_pc_ai__yd_10</t>
  </si>
  <si>
    <t>4_subsidy_elec_pc_ai__yd_10</t>
  </si>
  <si>
    <t>4_subsidy_elec_direct_pc_ai__yd_10</t>
  </si>
  <si>
    <t>4_all_tax_pc_ai__yd_10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</si>
  <si>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</si>
  <si>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</si>
  <si>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</si>
  <si>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</si>
  <si>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</si>
  <si>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</si>
  <si>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</si>
  <si>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</si>
  <si>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</si>
  <si>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</si>
  <si>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</si>
  <si>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</si>
  <si>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</si>
  <si>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</si>
  <si>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</si>
  <si>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</si>
  <si>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</si>
  <si>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</si>
  <si>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</si>
  <si>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</si>
  <si>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</si>
  <si>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</si>
  <si>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</si>
  <si>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</si>
  <si>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</si>
  <si>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</si>
  <si>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</si>
  <si>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</si>
  <si>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</si>
  <si>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</si>
  <si>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</si>
  <si>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</si>
  <si>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</si>
  <si>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</si>
  <si>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</si>
  <si>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</si>
  <si>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</si>
  <si>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</si>
  <si>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</si>
  <si>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</si>
  <si>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</si>
  <si>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</si>
  <si>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</si>
  <si>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</si>
  <si>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</si>
  <si>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</si>
  <si>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</si>
  <si>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</si>
  <si>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</si>
  <si>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</si>
  <si>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</si>
  <si>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</si>
  <si>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</si>
  <si>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</si>
  <si>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</si>
  <si>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</si>
  <si>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</si>
  <si>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</si>
  <si>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</si>
  <si>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</si>
  <si>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</si>
  <si>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</si>
  <si>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</si>
  <si>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</si>
  <si>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</si>
  <si>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</si>
  <si>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</si>
  <si>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</si>
  <si>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</si>
  <si>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</si>
  <si>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</si>
  <si>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</si>
  <si>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</si>
  <si>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</si>
  <si>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</si>
  <si>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</si>
  <si>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</si>
  <si>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</si>
  <si>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</si>
  <si>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</si>
  <si>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</si>
  <si>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</si>
  <si>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</si>
  <si>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</si>
  <si>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</si>
  <si>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</si>
  <si>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</si>
  <si>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</si>
  <si>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</si>
  <si>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</si>
  <si>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</si>
  <si>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</si>
  <si>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</si>
  <si>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</si>
  <si>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</si>
  <si>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</si>
  <si>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</si>
  <si>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</si>
  <si>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</si>
  <si>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</si>
  <si>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</si>
  <si>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</si>
  <si>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</si>
  <si>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</si>
  <si>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</si>
  <si>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</si>
  <si>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</si>
  <si>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</si>
  <si>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</si>
  <si>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</si>
  <si>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</si>
  <si>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</si>
  <si>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</si>
  <si>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</si>
  <si>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</si>
  <si>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</si>
  <si>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</si>
  <si>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</si>
  <si>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</si>
  <si>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</si>
  <si>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</si>
  <si>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</si>
  <si>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</si>
  <si>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</si>
  <si>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</si>
  <si>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</si>
  <si>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</si>
  <si>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</si>
  <si>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</si>
  <si>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</si>
  <si>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</si>
  <si>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</si>
  <si>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</si>
  <si>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</si>
  <si>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</si>
  <si>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</si>
  <si>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</si>
  <si>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</si>
  <si>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</si>
  <si>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</si>
  <si>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</si>
  <si>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</si>
  <si>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</si>
  <si>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</si>
  <si>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</si>
  <si>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</si>
  <si>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</si>
  <si>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</si>
  <si>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</si>
  <si>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</si>
  <si>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</si>
  <si>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</si>
  <si>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</si>
  <si>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</si>
  <si>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</si>
  <si>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</si>
  <si>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</si>
  <si>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</si>
  <si>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</si>
  <si>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</si>
  <si>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</si>
  <si>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</si>
  <si>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</si>
  <si>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</si>
  <si>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</si>
  <si>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</si>
  <si>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</si>
  <si>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</si>
  <si>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</si>
  <si>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</si>
  <si>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</si>
  <si>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</si>
  <si>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</si>
  <si>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</si>
  <si>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</si>
  <si>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</si>
  <si>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</si>
  <si>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</si>
  <si>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</si>
  <si>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</si>
  <si>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</si>
  <si>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</si>
  <si>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</si>
  <si>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</si>
  <si>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</si>
  <si>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</si>
  <si>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</si>
  <si>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</si>
  <si>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</si>
  <si>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</si>
  <si>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</si>
  <si>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</si>
  <si>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</si>
  <si>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</si>
  <si>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</si>
  <si>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</si>
  <si>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</si>
  <si>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</si>
  <si>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</si>
  <si>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</si>
  <si>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</si>
  <si>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</si>
  <si>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</si>
  <si>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</si>
  <si>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</si>
  <si>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</si>
  <si>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</si>
  <si>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</si>
  <si>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</si>
  <si>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</si>
  <si>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</si>
  <si>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</si>
  <si>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</si>
  <si>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</si>
  <si>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</si>
  <si>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</si>
  <si>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</si>
  <si>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</si>
  <si>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</si>
  <si>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</si>
  <si>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</si>
  <si>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</si>
  <si>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</si>
  <si>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</si>
  <si>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</si>
  <si>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</si>
  <si>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</si>
  <si>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</si>
  <si>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</si>
  <si>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</si>
  <si>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</si>
  <si>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</si>
  <si>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</si>
  <si>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</si>
  <si>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</si>
  <si>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</si>
  <si>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</si>
  <si>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</si>
  <si>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</si>
  <si>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</si>
  <si>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</si>
  <si>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</si>
  <si>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</si>
  <si>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</si>
  <si>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</si>
  <si>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</si>
  <si>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</si>
  <si>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</si>
  <si>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</si>
  <si>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</si>
  <si>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</si>
  <si>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</si>
  <si>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</si>
  <si>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</si>
  <si>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</si>
  <si>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</si>
  <si>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</si>
  <si>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</si>
  <si>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</si>
  <si>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</si>
  <si>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</si>
  <si>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</si>
  <si>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</si>
  <si>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</si>
  <si>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</si>
  <si>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</si>
  <si>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</si>
  <si>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</si>
  <si>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</si>
  <si>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</si>
  <si>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</si>
  <si>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</si>
  <si>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</si>
  <si>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</si>
  <si>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</si>
  <si>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</si>
  <si>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</si>
  <si>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</si>
  <si>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</si>
  <si>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</si>
  <si>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</si>
  <si>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</si>
  <si>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</si>
  <si>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</si>
  <si>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</si>
  <si>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</si>
  <si>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</si>
  <si>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</si>
  <si>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</si>
  <si>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</si>
  <si>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</si>
  <si>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</si>
  <si>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</si>
  <si>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</si>
  <si>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</si>
  <si>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</si>
  <si>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</si>
  <si>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</si>
  <si>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</si>
  <si>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</si>
  <si>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</si>
  <si>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</si>
  <si>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</si>
  <si>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</si>
  <si>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</si>
  <si>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</si>
  <si>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</si>
  <si>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</si>
  <si>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</si>
  <si>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</si>
  <si>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</si>
  <si>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</si>
  <si>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</si>
  <si>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</si>
  <si>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</si>
  <si>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</si>
  <si>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</si>
  <si>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</si>
  <si>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</si>
  <si>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</si>
  <si>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</si>
  <si>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</si>
  <si>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</si>
  <si>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</si>
  <si>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</si>
  <si>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</si>
  <si>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</si>
  <si>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</si>
  <si>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</si>
  <si>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</si>
  <si>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</si>
  <si>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</si>
  <si>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</si>
  <si>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</si>
  <si>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</si>
  <si>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</si>
  <si>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</si>
  <si>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</si>
  <si>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</si>
  <si>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</si>
  <si>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</si>
  <si>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</si>
  <si>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</si>
  <si>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</si>
  <si>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</si>
  <si>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</si>
  <si>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</si>
  <si>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</si>
  <si>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</si>
  <si>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</si>
  <si>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</si>
  <si>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</si>
  <si>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</si>
  <si>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</si>
  <si>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</si>
  <si>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</si>
  <si>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</si>
  <si>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</si>
  <si>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</si>
  <si>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</si>
  <si>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</si>
  <si>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</si>
  <si>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</si>
  <si>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</si>
  <si>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</si>
  <si>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</si>
  <si>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</si>
  <si>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</si>
  <si>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</si>
  <si>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</si>
  <si>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</si>
  <si>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</si>
  <si>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</si>
  <si>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</si>
  <si>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</si>
  <si>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</si>
  <si>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</si>
  <si>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</si>
  <si>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</si>
  <si>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</si>
  <si>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</si>
  <si>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</si>
  <si>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</si>
  <si>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</si>
  <si>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</si>
  <si>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</si>
  <si>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</si>
  <si>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</si>
  <si>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</si>
  <si>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</si>
  <si>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</si>
  <si>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</si>
  <si>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</si>
  <si>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</si>
  <si>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</si>
  <si>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</si>
  <si>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</si>
  <si>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</si>
  <si>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</si>
  <si>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</si>
  <si>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</si>
  <si>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</si>
  <si>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</si>
  <si>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</si>
  <si>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</si>
  <si>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</si>
  <si>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</si>
  <si>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</si>
  <si>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</si>
  <si>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</si>
  <si>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</si>
  <si>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</si>
  <si>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</si>
  <si>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</si>
  <si>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</si>
  <si>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</si>
  <si>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</si>
  <si>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</si>
  <si>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</si>
  <si>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</si>
  <si>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</si>
  <si>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</si>
  <si>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</si>
  <si>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</si>
  <si>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</si>
  <si>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</si>
  <si>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</si>
  <si>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</si>
  <si>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</si>
  <si>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</si>
  <si>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</si>
  <si>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</si>
  <si>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</si>
  <si>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</si>
  <si>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</si>
  <si>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</si>
  <si>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</si>
  <si>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</si>
  <si>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</si>
  <si>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</si>
  <si>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</si>
  <si>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</si>
  <si>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</si>
  <si>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</si>
  <si>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</si>
  <si>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</si>
  <si>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</si>
  <si>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</si>
  <si>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</si>
  <si>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</si>
  <si>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</si>
  <si>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</si>
  <si>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</si>
  <si>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</si>
  <si>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</si>
  <si>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</si>
  <si>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</si>
  <si>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</si>
  <si>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</si>
  <si>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</si>
  <si>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</si>
  <si>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</si>
  <si>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</si>
  <si>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</si>
  <si>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</si>
  <si>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</si>
  <si>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</si>
  <si>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</si>
  <si>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</si>
  <si>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</si>
  <si>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</si>
  <si>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</si>
  <si>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</si>
  <si>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</si>
  <si>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</si>
  <si>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</si>
  <si>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</si>
  <si>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</si>
  <si>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</si>
  <si>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</si>
  <si>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</si>
  <si>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</si>
  <si>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</si>
  <si>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</si>
  <si>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</si>
  <si>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</si>
  <si>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</si>
  <si>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</si>
  <si>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</si>
  <si>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</si>
  <si>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</si>
  <si>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</si>
  <si>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</si>
  <si>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</si>
  <si>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</si>
  <si>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</si>
  <si>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</si>
  <si>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</si>
  <si>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</si>
  <si>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</si>
  <si>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</si>
  <si>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</si>
  <si>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</si>
  <si>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</si>
  <si>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</si>
  <si>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</si>
  <si>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</si>
  <si>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</si>
  <si>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</si>
  <si>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</si>
  <si>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</si>
  <si>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</si>
  <si>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</si>
  <si>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</si>
  <si>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</si>
  <si>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</si>
  <si>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</si>
  <si>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</si>
  <si>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</si>
  <si>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</si>
  <si>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</si>
  <si>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</si>
  <si>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</si>
  <si>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</si>
  <si>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</si>
  <si>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</si>
  <si>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</si>
  <si>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</si>
  <si>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</si>
  <si>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</si>
  <si>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</si>
  <si>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</si>
  <si>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</si>
  <si>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</si>
  <si>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</si>
  <si>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</si>
  <si>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</si>
  <si>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</si>
  <si>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</si>
  <si>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</si>
  <si>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</si>
  <si>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</si>
  <si>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</si>
  <si>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</si>
  <si>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</si>
  <si>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</si>
  <si>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</si>
  <si>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</si>
  <si>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</si>
  <si>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</si>
  <si>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</si>
  <si>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</si>
  <si>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</si>
  <si>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</si>
  <si>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</si>
  <si>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</si>
  <si>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</si>
  <si>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</si>
  <si>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</si>
  <si>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</si>
  <si>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</si>
  <si>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</si>
  <si>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</si>
  <si>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</si>
  <si>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</si>
  <si>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</si>
  <si>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</si>
  <si>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</si>
  <si>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</si>
  <si>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</si>
  <si>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</si>
  <si>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</si>
  <si>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</si>
  <si>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</si>
  <si>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</si>
  <si>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</si>
  <si>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</si>
  <si>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</si>
  <si>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</si>
  <si>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</si>
  <si>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</si>
  <si>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</si>
  <si>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</si>
  <si>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</si>
  <si>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</si>
  <si>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</si>
  <si>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</si>
  <si>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</si>
  <si>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</si>
  <si>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</si>
  <si>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</si>
  <si>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</si>
  <si>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</si>
  <si>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</si>
  <si>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</si>
  <si>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</si>
  <si>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</si>
  <si>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</si>
  <si>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</si>
  <si>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</si>
  <si>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</si>
  <si>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</si>
  <si>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</si>
  <si>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</si>
  <si>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</si>
  <si>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</si>
  <si>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</si>
  <si>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</si>
  <si>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</si>
  <si>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</si>
  <si>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</si>
  <si>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</si>
  <si>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</si>
  <si>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</si>
  <si>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</si>
  <si>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</si>
  <si>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</si>
  <si>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</si>
  <si>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</si>
  <si>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</si>
  <si>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</si>
  <si>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</si>
  <si>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</si>
  <si>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</si>
  <si>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</si>
  <si>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</si>
  <si>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</si>
  <si>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</si>
  <si>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</si>
  <si>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</si>
  <si>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</si>
  <si>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</si>
  <si>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</si>
  <si>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</si>
  <si>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</si>
  <si>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</si>
  <si>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</si>
  <si>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</si>
  <si>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</si>
  <si>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</si>
  <si>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</si>
  <si>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</si>
  <si>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</si>
  <si>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</si>
  <si>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</si>
  <si>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</si>
  <si>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</si>
  <si>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</si>
  <si>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</si>
  <si>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</si>
  <si>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</si>
  <si>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</si>
  <si>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</si>
  <si>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</si>
  <si>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</si>
  <si>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</si>
  <si>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</si>
  <si>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</si>
  <si>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</si>
  <si>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</si>
  <si>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</si>
  <si>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</si>
  <si>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</si>
  <si>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</si>
  <si>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</si>
  <si>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</si>
  <si>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</si>
  <si>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</si>
  <si>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</si>
  <si>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</si>
  <si>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</si>
  <si>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</si>
  <si>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</si>
  <si>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</si>
  <si>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</si>
  <si>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</si>
  <si>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</si>
  <si>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</si>
  <si>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</si>
  <si>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</si>
  <si>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</si>
  <si>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</si>
  <si>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</si>
  <si>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</si>
  <si>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</si>
  <si>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</si>
  <si>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</si>
  <si>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</si>
  <si>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</si>
  <si>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</si>
  <si>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</si>
  <si>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</si>
  <si>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</si>
  <si>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</si>
  <si>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</si>
  <si>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</si>
  <si>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</si>
  <si>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</si>
  <si>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</si>
  <si>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</si>
  <si>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</si>
  <si>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</si>
  <si>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</si>
  <si>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</si>
  <si>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</si>
  <si>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</si>
  <si>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</si>
  <si>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</si>
  <si>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</si>
  <si>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</si>
  <si>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</si>
  <si>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</si>
  <si>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</si>
  <si>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</si>
  <si>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</si>
  <si>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</si>
  <si>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</si>
  <si>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</si>
  <si>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</si>
  <si>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</si>
  <si>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</si>
  <si>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</si>
  <si>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</si>
  <si>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</si>
  <si>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</si>
  <si>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</si>
  <si>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</si>
  <si>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</si>
  <si>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</si>
  <si>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</si>
  <si>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</si>
  <si>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</si>
  <si>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</si>
  <si>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</si>
  <si>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</si>
  <si>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</si>
  <si>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</si>
  <si>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</si>
  <si>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</si>
  <si>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</si>
  <si>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</si>
  <si>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</si>
  <si>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</si>
  <si>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</si>
  <si>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</si>
  <si>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</si>
  <si>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</si>
  <si>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</si>
  <si>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</si>
  <si>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</si>
  <si>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</si>
  <si>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</si>
  <si>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</si>
  <si>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</si>
  <si>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</si>
  <si>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</si>
  <si>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</si>
  <si>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</si>
  <si>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</si>
  <si>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</si>
  <si>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</si>
  <si>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</si>
  <si>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</si>
  <si>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</si>
  <si>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</si>
  <si>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</si>
  <si>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</si>
  <si>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</si>
  <si>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</si>
  <si>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</si>
  <si>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</si>
  <si>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</si>
  <si>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</si>
  <si>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</si>
  <si>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</si>
  <si>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</si>
  <si>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</si>
  <si>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</si>
  <si>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</si>
  <si>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</si>
  <si>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</si>
  <si>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</si>
  <si>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</si>
  <si>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</si>
  <si>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</si>
  <si>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</si>
  <si>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</si>
  <si>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</si>
  <si>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</si>
  <si>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</si>
  <si>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</si>
  <si>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</si>
  <si>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</si>
  <si>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</si>
  <si>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</si>
  <si>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</si>
  <si>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</si>
  <si>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</si>
  <si>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</si>
  <si>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</si>
  <si>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</si>
  <si>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</si>
  <si>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</si>
  <si>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</si>
  <si>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</si>
  <si>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</si>
  <si>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</si>
  <si>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</si>
  <si>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</si>
  <si>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</si>
  <si>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</si>
  <si>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</si>
  <si>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</si>
  <si>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</si>
  <si>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</si>
  <si>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</si>
  <si>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</si>
  <si>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</si>
  <si>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</si>
  <si>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</si>
  <si>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</si>
  <si>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</si>
  <si>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</si>
  <si>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</si>
  <si>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</si>
  <si>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</si>
  <si>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</si>
  <si>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</si>
  <si>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</si>
  <si>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</si>
  <si>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</si>
  <si>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</si>
  <si>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</si>
  <si>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</si>
  <si>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</si>
  <si>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</si>
  <si>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</si>
  <si>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</si>
  <si>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</si>
  <si>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</si>
  <si>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</si>
  <si>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</si>
  <si>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</si>
  <si>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</si>
  <si>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</si>
  <si>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</si>
  <si>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</si>
  <si>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</si>
  <si>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</si>
  <si>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</si>
  <si>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</si>
  <si>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</si>
  <si>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</si>
  <si>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</si>
  <si>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</si>
  <si>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</si>
  <si>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</si>
  <si>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</si>
  <si>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</si>
  <si>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</si>
  <si>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</si>
  <si>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</si>
  <si>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</si>
  <si>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</si>
  <si>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</si>
  <si>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</si>
  <si>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</si>
  <si>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</si>
  <si>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</si>
  <si>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</si>
  <si>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</si>
  <si>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</si>
  <si>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</si>
  <si>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</si>
  <si>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</si>
  <si>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</si>
  <si>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</si>
  <si>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</si>
  <si>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</si>
  <si>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</si>
  <si>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</si>
  <si>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</si>
  <si>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</si>
  <si>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</si>
  <si>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</si>
  <si>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</si>
  <si>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</si>
  <si>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</si>
  <si>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</si>
  <si>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</si>
  <si>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</si>
  <si>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</si>
  <si>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</si>
  <si>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</si>
  <si>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</si>
  <si>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</si>
  <si>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</si>
  <si>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</si>
  <si>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</si>
  <si>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</si>
  <si>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</si>
  <si>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</si>
  <si>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</si>
  <si>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</si>
  <si>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</si>
  <si>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</si>
  <si>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</si>
  <si>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</si>
  <si>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</si>
  <si>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</si>
  <si>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</si>
  <si>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</si>
  <si>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</si>
  <si>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</si>
  <si>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</si>
  <si>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</si>
  <si>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</si>
  <si>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</si>
  <si>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</si>
  <si>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</si>
  <si>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</si>
  <si>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</si>
  <si>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</si>
  <si>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</si>
  <si>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</si>
  <si>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</si>
  <si>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</si>
  <si>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</si>
  <si>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</si>
  <si>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</si>
  <si>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</si>
  <si>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</si>
  <si>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</si>
  <si>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</si>
  <si>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</si>
  <si>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</si>
  <si>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</si>
  <si>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</si>
  <si>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</si>
  <si>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</si>
  <si>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</si>
  <si>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</si>
  <si>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</si>
  <si>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</si>
  <si>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</si>
  <si>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</si>
  <si>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</si>
  <si>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</si>
  <si>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</si>
  <si>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</si>
  <si>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</si>
  <si>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</si>
  <si>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</si>
  <si>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</si>
  <si>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</si>
  <si>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</si>
  <si>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</si>
  <si>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</si>
  <si>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</si>
  <si>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</si>
  <si>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</si>
  <si>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</si>
  <si>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</si>
  <si>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</si>
  <si>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</si>
  <si>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</si>
  <si>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</si>
  <si>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</si>
  <si>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</si>
  <si>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</si>
  <si>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</si>
  <si>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</si>
  <si>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</si>
  <si>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</si>
  <si>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</si>
  <si>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</si>
  <si>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</si>
  <si>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</si>
  <si>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</si>
  <si>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</si>
  <si>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</si>
  <si>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</si>
  <si>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</si>
  <si>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</si>
  <si>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</si>
  <si>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</si>
  <si>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</si>
  <si>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</si>
  <si>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</si>
  <si>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</si>
  <si>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</si>
  <si>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</si>
  <si>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</si>
  <si>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</si>
  <si>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</si>
  <si>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</si>
  <si>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</si>
  <si>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</si>
  <si>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</si>
  <si>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</si>
  <si>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</si>
  <si>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</si>
  <si>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</si>
  <si>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</si>
  <si>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</si>
  <si>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</si>
  <si>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</si>
  <si>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</si>
  <si>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</si>
  <si>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</si>
  <si>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</si>
  <si>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</si>
  <si>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</si>
  <si>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</si>
  <si>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</si>
  <si>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</si>
  <si>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</si>
  <si>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</si>
  <si>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</si>
  <si>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</si>
  <si>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</si>
  <si>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</si>
  <si>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</si>
  <si>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</si>
  <si>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</si>
  <si>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</si>
  <si>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</si>
  <si>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</si>
  <si>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</si>
  <si>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</si>
  <si>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</si>
  <si>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</si>
  <si>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</si>
  <si>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</si>
  <si>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</si>
  <si>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</si>
  <si>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</si>
  <si>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</si>
  <si>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</si>
  <si>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</si>
  <si>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</si>
  <si>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</si>
  <si>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</si>
  <si>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</si>
  <si>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</si>
  <si>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</si>
  <si>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</si>
  <si>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</si>
  <si>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</si>
  <si>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</si>
  <si>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</si>
  <si>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</si>
  <si>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</si>
  <si>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</si>
  <si>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</si>
  <si>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</si>
  <si>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</si>
  <si>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</si>
  <si>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</si>
  <si>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</si>
  <si>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</si>
  <si>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</si>
  <si>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</si>
  <si>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</si>
  <si>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</si>
  <si>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</si>
  <si>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</si>
  <si>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</si>
  <si>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</si>
  <si>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</si>
  <si>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</si>
  <si>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</si>
  <si>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</si>
  <si>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</si>
  <si>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</si>
  <si>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</si>
  <si>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</si>
  <si>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</si>
  <si>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</si>
  <si>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</si>
  <si>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</si>
  <si>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</si>
  <si>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</si>
  <si>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</si>
  <si>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</si>
  <si>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</si>
  <si>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</si>
  <si>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</si>
  <si>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</si>
  <si>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</si>
  <si>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</si>
  <si>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</si>
  <si>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</si>
  <si>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</si>
  <si>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</si>
  <si>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</si>
  <si>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</si>
  <si>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</si>
  <si>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</si>
  <si>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</si>
  <si>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</si>
  <si>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</si>
  <si>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</si>
  <si>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</si>
  <si>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</si>
  <si>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</si>
  <si>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</si>
  <si>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</si>
  <si>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</si>
  <si>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</si>
  <si>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</si>
  <si>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</si>
  <si>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</si>
  <si>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</si>
  <si>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</si>
  <si>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</si>
  <si>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</si>
  <si>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</si>
  <si>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</si>
  <si>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</si>
  <si>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</si>
  <si>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</si>
  <si>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</si>
  <si>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</si>
  <si>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</si>
  <si>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</si>
  <si>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</si>
  <si>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</si>
  <si>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</si>
  <si>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</si>
  <si>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</si>
  <si>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</si>
  <si>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</si>
  <si>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</si>
  <si>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</si>
  <si>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</si>
  <si>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</si>
  <si>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</si>
  <si>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</si>
  <si>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</si>
  <si>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</si>
  <si>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</si>
  <si>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</si>
  <si>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</si>
  <si>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</si>
  <si>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</si>
  <si>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</si>
  <si>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</si>
  <si>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</si>
  <si>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</si>
  <si>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</si>
  <si>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</si>
  <si>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</si>
  <si>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</si>
  <si>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</si>
  <si>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</si>
  <si>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</si>
  <si>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</si>
  <si>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</si>
  <si>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</si>
  <si>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</si>
  <si>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</si>
  <si>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</si>
  <si>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</si>
  <si>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</si>
  <si>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</si>
  <si>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</si>
  <si>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</si>
  <si>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</si>
  <si>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</si>
  <si>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</si>
  <si>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</si>
  <si>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</si>
  <si>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</si>
  <si>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</si>
  <si>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</si>
  <si>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</si>
  <si>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</si>
  <si>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</si>
  <si>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</si>
  <si>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</si>
  <si>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</si>
  <si>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</si>
  <si>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</si>
  <si>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</si>
  <si>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</si>
  <si>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</si>
  <si>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</si>
  <si>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</si>
  <si>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</si>
  <si>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</si>
  <si>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</si>
  <si>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</si>
  <si>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</si>
  <si>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</si>
  <si>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</si>
  <si>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</si>
  <si>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</si>
  <si>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</si>
  <si>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</si>
  <si>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</si>
  <si>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</si>
  <si>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</si>
  <si>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</si>
  <si>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</si>
  <si>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</si>
  <si>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</si>
  <si>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</si>
  <si>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</si>
  <si>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</si>
  <si>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</si>
  <si>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</si>
  <si>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</si>
  <si>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</si>
  <si>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</si>
  <si>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</si>
  <si>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</si>
  <si>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</si>
  <si>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</si>
  <si>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</si>
  <si>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</si>
  <si>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</si>
  <si>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</si>
  <si>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</si>
  <si>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</si>
  <si>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</si>
  <si>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</si>
  <si>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</si>
  <si>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</si>
  <si>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</si>
  <si>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</si>
  <si>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</si>
  <si>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</si>
  <si>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</si>
  <si>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</si>
  <si>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</si>
  <si>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</si>
  <si>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</si>
  <si>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</si>
  <si>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</si>
  <si>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</si>
  <si>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</si>
  <si>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</si>
  <si>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</si>
  <si>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</si>
  <si>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</si>
  <si>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</si>
  <si>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</si>
  <si>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</si>
  <si>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</si>
  <si>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</si>
  <si>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</si>
  <si>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</si>
  <si>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</si>
  <si>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</si>
  <si>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</si>
  <si>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</si>
  <si>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</si>
  <si>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</si>
  <si>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</si>
  <si>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</si>
  <si>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</si>
  <si>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</si>
  <si>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</si>
  <si>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</si>
  <si>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</si>
  <si>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</si>
  <si>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</si>
  <si>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</si>
  <si>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</si>
  <si>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</si>
  <si>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</si>
  <si>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</si>
  <si>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</si>
  <si>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</si>
  <si>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</si>
  <si>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</si>
  <si>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</si>
  <si>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</si>
  <si>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</si>
  <si>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</si>
  <si>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</si>
  <si>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</si>
  <si>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</si>
  <si>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</si>
  <si>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</si>
  <si>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</si>
  <si>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</si>
  <si>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</si>
  <si>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</si>
  <si>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</si>
  <si>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</si>
  <si>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</si>
  <si>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</si>
  <si>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</si>
  <si>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</si>
  <si>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</si>
  <si>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</si>
  <si>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</si>
  <si>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</si>
  <si>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</si>
  <si>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</si>
  <si>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</si>
  <si>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</si>
  <si>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</si>
  <si>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</si>
  <si>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</si>
  <si>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</si>
  <si>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</si>
  <si>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</si>
  <si>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</si>
  <si>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</si>
  <si>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</si>
  <si>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</si>
  <si>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</si>
  <si>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</si>
  <si>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</si>
  <si>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</si>
  <si>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</si>
  <si>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</si>
  <si>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</si>
  <si>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</si>
  <si>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</si>
  <si>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</si>
  <si>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</si>
  <si>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</si>
  <si>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</si>
  <si>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</si>
  <si>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</si>
  <si>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</si>
  <si>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</si>
  <si>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</si>
  <si>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</si>
  <si>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</si>
  <si>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</si>
  <si>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</si>
  <si>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</si>
  <si>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</si>
  <si>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</si>
  <si>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</si>
  <si>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</si>
  <si>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</si>
  <si>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</si>
  <si>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</si>
  <si>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</si>
  <si>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</si>
  <si>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</si>
  <si>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</si>
  <si>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</si>
  <si>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</si>
  <si>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</si>
  <si>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</si>
  <si>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</si>
  <si>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</si>
  <si>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</si>
  <si>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</si>
  <si>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</si>
  <si>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</si>
  <si>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</si>
  <si>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</si>
  <si>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</si>
  <si>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</si>
  <si>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</si>
  <si>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</si>
  <si>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</si>
  <si>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</si>
  <si>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</si>
  <si>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</si>
  <si>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</si>
  <si>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</si>
  <si>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</si>
  <si>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</si>
  <si>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</si>
  <si>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</si>
  <si>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</si>
  <si>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</si>
  <si>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</si>
  <si>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</si>
  <si>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</si>
  <si>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</si>
  <si>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</si>
  <si>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</si>
  <si>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</si>
  <si>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</si>
  <si>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</si>
  <si>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</si>
  <si>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</si>
  <si>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</si>
  <si>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</si>
  <si>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</si>
  <si>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</si>
  <si>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</si>
  <si>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</si>
  <si>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</si>
  <si>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</si>
  <si>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</si>
  <si>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</si>
  <si>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</si>
  <si>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</si>
  <si>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</si>
  <si>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</si>
  <si>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</si>
  <si>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</si>
  <si>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</si>
  <si>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</si>
  <si>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</si>
  <si>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</si>
  <si>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</si>
  <si>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</si>
  <si>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</si>
  <si>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</si>
  <si>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</si>
  <si>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</si>
  <si>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</si>
  <si>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</si>
  <si>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</si>
  <si>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</si>
  <si>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</si>
  <si>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</si>
  <si>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</si>
  <si>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</si>
  <si>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</si>
  <si>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</si>
  <si>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</si>
  <si>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</si>
  <si>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</si>
  <si>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</si>
  <si>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</si>
  <si>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</si>
  <si>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</si>
  <si>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</si>
  <si>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</si>
  <si>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</si>
  <si>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</si>
  <si>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</si>
  <si>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</si>
  <si>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</si>
  <si>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</si>
  <si>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</si>
  <si>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</si>
  <si>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</si>
  <si>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</si>
  <si>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</si>
  <si>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</si>
  <si>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</si>
  <si>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</si>
  <si>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</si>
  <si>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</si>
  <si>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</si>
  <si>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</si>
  <si>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</si>
  <si>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</si>
  <si>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</si>
  <si>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</si>
  <si>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</si>
  <si>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</si>
  <si>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</si>
  <si>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</si>
  <si>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</si>
  <si>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</si>
  <si>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</si>
  <si>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</si>
  <si>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</si>
  <si>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</si>
  <si>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</si>
  <si>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</si>
  <si>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</si>
  <si>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</si>
  <si>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</si>
  <si>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</si>
  <si>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</si>
  <si>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</si>
  <si>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</si>
  <si>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</si>
  <si>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</si>
  <si>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</si>
  <si>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</si>
  <si>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</si>
  <si>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</si>
  <si>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</si>
  <si>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</si>
  <si>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</si>
  <si>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</si>
  <si>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</si>
  <si>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</si>
  <si>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</si>
  <si>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</si>
  <si>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</si>
  <si>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</si>
  <si>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</si>
  <si>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</si>
  <si>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</si>
  <si>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</si>
  <si>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</si>
  <si>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</si>
  <si>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</si>
  <si>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</si>
  <si>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</si>
  <si>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</si>
  <si>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</si>
  <si>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</si>
  <si>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</si>
  <si>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</si>
  <si>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</si>
  <si>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</si>
  <si>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</si>
  <si>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</si>
  <si>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</si>
  <si>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</si>
  <si>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</si>
  <si>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</si>
  <si>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</si>
  <si>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</si>
  <si>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</si>
  <si>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</si>
  <si>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</si>
  <si>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</si>
  <si>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</si>
  <si>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</si>
  <si>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</si>
  <si>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</si>
  <si>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</si>
  <si>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</si>
  <si>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</si>
  <si>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</si>
  <si>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</si>
  <si>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</si>
  <si>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</si>
  <si>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</si>
  <si>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</si>
  <si>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</si>
  <si>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</si>
  <si>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</si>
  <si>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</si>
  <si>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</si>
  <si>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</si>
  <si>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</si>
  <si>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</si>
  <si>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</si>
  <si>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</si>
  <si>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</si>
  <si>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</si>
  <si>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</si>
  <si>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</si>
  <si>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</si>
  <si>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</si>
  <si>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</si>
  <si>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</si>
  <si>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</si>
  <si>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</si>
  <si>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</si>
  <si>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</si>
  <si>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</si>
  <si>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</si>
  <si>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</si>
  <si>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</si>
  <si>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</si>
  <si>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</si>
  <si>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</si>
  <si>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</si>
  <si>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</si>
  <si>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</si>
  <si>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</si>
  <si>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</si>
  <si>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</si>
  <si>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</si>
  <si>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</si>
  <si>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</si>
  <si>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</si>
  <si>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</si>
  <si>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</si>
  <si>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</si>
  <si>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</si>
  <si>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</si>
  <si>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</si>
  <si>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</si>
  <si>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</si>
  <si>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</si>
  <si>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</si>
  <si>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</si>
  <si>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</si>
  <si>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</si>
  <si>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</si>
  <si>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</si>
  <si>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</si>
  <si>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</si>
  <si>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</si>
  <si>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</si>
  <si>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</si>
  <si>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</si>
  <si>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</si>
  <si>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</si>
  <si>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</si>
  <si>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</si>
  <si>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</si>
  <si>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</si>
  <si>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</si>
  <si>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</si>
  <si>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</si>
  <si>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</si>
  <si>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</si>
  <si>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</si>
  <si>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</si>
  <si>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</si>
  <si>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</si>
  <si>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</si>
  <si>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</si>
  <si>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</si>
  <si>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</si>
  <si>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</si>
  <si>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</si>
  <si>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</si>
  <si>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</si>
  <si>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</si>
  <si>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</si>
  <si>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</si>
  <si>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</si>
  <si>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</si>
  <si>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</si>
  <si>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</si>
  <si>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</si>
  <si>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</si>
  <si>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</si>
  <si>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</si>
  <si>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</si>
  <si>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</si>
  <si>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</si>
  <si>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</si>
  <si>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</si>
  <si>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</si>
  <si>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</si>
  <si>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</si>
  <si>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</si>
  <si>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</si>
  <si>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</si>
  <si>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</si>
  <si>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</si>
  <si>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</si>
  <si>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</si>
  <si>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</si>
  <si>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</si>
  <si>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</si>
  <si>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</si>
  <si>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</si>
  <si>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</si>
  <si>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</si>
  <si>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</si>
  <si>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</si>
  <si>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</si>
  <si>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</si>
  <si>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</si>
  <si>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</si>
  <si>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</si>
  <si>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</si>
  <si>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</si>
  <si>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</si>
  <si>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</si>
  <si>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</si>
  <si>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</si>
  <si>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</si>
  <si>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</si>
  <si>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</si>
  <si>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</si>
  <si>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</si>
  <si>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</si>
  <si>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</si>
  <si>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</si>
  <si>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</si>
  <si>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</si>
  <si>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</si>
  <si>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</si>
  <si>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</si>
  <si>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</si>
  <si>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</si>
  <si>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</si>
  <si>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</si>
  <si>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</si>
  <si>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</si>
  <si>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</si>
  <si>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</si>
  <si>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</si>
  <si>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</si>
  <si>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</si>
  <si>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</si>
  <si>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</si>
  <si>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</si>
  <si>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</si>
  <si>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</si>
  <si>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</si>
  <si>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</si>
  <si>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</si>
  <si>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</si>
  <si>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</si>
  <si>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</si>
  <si>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</si>
  <si>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</si>
  <si>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</si>
  <si>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</si>
  <si>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</si>
  <si>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</si>
  <si>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</si>
  <si>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</si>
  <si>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</si>
  <si>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</si>
  <si>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</si>
  <si>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</si>
  <si>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</si>
  <si>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</si>
  <si>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</si>
  <si>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</si>
  <si>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</si>
  <si>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</si>
  <si>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</si>
  <si>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</si>
  <si>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</si>
  <si>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</si>
  <si>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</si>
  <si>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</si>
  <si>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</si>
  <si>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</si>
  <si>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</si>
  <si>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</si>
  <si>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</si>
  <si>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</si>
  <si>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</si>
  <si>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</si>
  <si>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</si>
  <si>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</si>
  <si>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</si>
  <si>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</si>
  <si>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</si>
  <si>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</si>
  <si>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</si>
  <si>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</si>
  <si>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</si>
  <si>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</si>
  <si>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</si>
  <si>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</si>
  <si>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</si>
  <si>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</si>
  <si>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</si>
  <si>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</si>
  <si>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</si>
  <si>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</si>
  <si>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</si>
  <si>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</si>
  <si>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</si>
  <si>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</si>
  <si>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</si>
  <si>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</si>
  <si>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</si>
  <si>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</si>
  <si>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</si>
  <si>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</si>
  <si>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</si>
  <si>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</si>
  <si>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</si>
  <si>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</si>
  <si>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</si>
  <si>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</si>
  <si>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</si>
  <si>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</si>
  <si>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</si>
  <si>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</si>
  <si>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</si>
  <si>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</si>
  <si>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</si>
  <si>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</si>
  <si>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</si>
  <si>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</si>
  <si>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</si>
  <si>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</si>
  <si>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</si>
  <si>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</si>
  <si>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</si>
  <si>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</si>
  <si>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</si>
  <si>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</si>
  <si>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</si>
  <si>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</si>
  <si>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</si>
  <si>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</si>
  <si>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</si>
  <si>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</si>
  <si>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</si>
  <si>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</si>
  <si>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</si>
  <si>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</si>
  <si>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</si>
  <si>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</si>
  <si>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</si>
  <si>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</si>
  <si>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</si>
  <si>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</si>
  <si>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</si>
  <si>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</si>
  <si>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</si>
  <si>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</si>
  <si>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</si>
  <si>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</si>
  <si>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</si>
  <si>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</si>
  <si>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</si>
  <si>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</si>
  <si>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</si>
  <si>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</si>
  <si>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</si>
  <si>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</si>
  <si>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</si>
  <si>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</si>
  <si>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</si>
  <si>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</si>
  <si>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</si>
  <si>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</si>
  <si>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</si>
  <si>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</si>
  <si>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</si>
  <si>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</si>
  <si>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</si>
  <si>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</si>
  <si>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</si>
  <si>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</si>
  <si>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</si>
  <si>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</si>
  <si>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</si>
  <si>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</si>
  <si>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</si>
  <si>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</si>
  <si>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</si>
  <si>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</si>
  <si>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</si>
  <si>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</si>
  <si>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</si>
  <si>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</si>
  <si>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</si>
  <si>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</si>
  <si>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</si>
  <si>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</si>
  <si>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</si>
  <si>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</si>
  <si>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</si>
  <si>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</si>
  <si>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</si>
  <si>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</si>
  <si>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</si>
  <si>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</si>
  <si>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</si>
  <si>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</si>
  <si>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</si>
  <si>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</si>
  <si>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</si>
  <si>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</si>
  <si>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</si>
  <si>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</si>
  <si>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</si>
  <si>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</si>
  <si>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</si>
  <si>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</si>
  <si>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</si>
  <si>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</si>
  <si>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</si>
  <si>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</si>
  <si>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</si>
  <si>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</si>
  <si>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</si>
  <si>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</si>
  <si>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</si>
  <si>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</si>
  <si>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</si>
  <si>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</si>
  <si>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</si>
  <si>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</si>
  <si>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</si>
  <si>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</si>
  <si>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</si>
  <si>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</si>
  <si>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</si>
  <si>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</si>
  <si>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</si>
  <si>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</si>
  <si>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</si>
  <si>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</si>
  <si>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</si>
  <si>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</si>
  <si>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</si>
  <si>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</si>
  <si>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</si>
  <si>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</si>
  <si>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</si>
  <si>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</si>
  <si>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</si>
  <si>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</si>
  <si>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</si>
  <si>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</si>
  <si>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</si>
  <si>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</si>
  <si>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</si>
  <si>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</si>
  <si>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</si>
  <si>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</si>
  <si>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</si>
  <si>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</si>
  <si>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</si>
  <si>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</si>
  <si>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</si>
  <si>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</si>
  <si>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</si>
  <si>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</si>
  <si>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</si>
  <si>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</si>
  <si>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</si>
  <si>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</si>
  <si>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</si>
  <si>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</si>
  <si>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</si>
  <si>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</si>
  <si>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</si>
  <si>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</si>
  <si>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</si>
  <si>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</si>
  <si>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</si>
  <si>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</si>
  <si>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</si>
  <si>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</si>
  <si>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</si>
  <si>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</si>
  <si>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</si>
  <si>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</si>
  <si>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</si>
  <si>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</si>
  <si>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</si>
  <si>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</si>
  <si>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</si>
  <si>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</si>
  <si>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</si>
  <si>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</si>
  <si>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</si>
  <si>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</si>
  <si>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</si>
  <si>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</si>
  <si>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</si>
  <si>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</si>
  <si>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</si>
  <si>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</si>
  <si>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</si>
  <si>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</si>
  <si>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</si>
  <si>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</si>
  <si>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</si>
  <si>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</si>
  <si>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</si>
  <si>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</si>
  <si>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</si>
  <si>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</si>
  <si>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</si>
  <si>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</si>
  <si>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</si>
  <si>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</si>
  <si>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</si>
  <si>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</si>
  <si>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</si>
  <si>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</si>
  <si>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</si>
  <si>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</si>
  <si>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</si>
  <si>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</si>
  <si>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</si>
  <si>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</si>
  <si>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</si>
  <si>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</si>
  <si>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</si>
  <si>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</si>
  <si>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</si>
  <si>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</si>
  <si>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</si>
  <si>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</si>
  <si>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</si>
  <si>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</si>
  <si>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</si>
  <si>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</si>
  <si>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</si>
  <si>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</si>
  <si>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</si>
  <si>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</si>
  <si>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</si>
  <si>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</si>
  <si>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</si>
  <si>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</si>
  <si>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</si>
  <si>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</si>
  <si>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</si>
  <si>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</si>
  <si>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</si>
  <si>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</si>
  <si>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</si>
  <si>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</si>
  <si>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</si>
  <si>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</si>
  <si>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</si>
  <si>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</si>
  <si>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</si>
  <si>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</si>
  <si>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</si>
  <si>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</si>
  <si>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</si>
  <si>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</si>
  <si>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</si>
  <si>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</si>
  <si>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</si>
  <si>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</si>
  <si>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</si>
  <si>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</si>
  <si>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</si>
  <si>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</si>
  <si>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</si>
  <si>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</si>
  <si>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</si>
  <si>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</si>
  <si>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</si>
  <si>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</si>
  <si>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</si>
  <si>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</si>
  <si>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</si>
  <si>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</si>
  <si>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</si>
  <si>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</si>
  <si>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</si>
  <si>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</si>
  <si>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</si>
  <si>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</si>
  <si>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</si>
  <si>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</si>
  <si>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</si>
  <si>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</si>
  <si>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</si>
  <si>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</si>
  <si>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</si>
  <si>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</si>
  <si>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</si>
  <si>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</si>
  <si>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</si>
  <si>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</si>
  <si>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</si>
  <si>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</si>
  <si>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</si>
  <si>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</si>
  <si>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</si>
  <si>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</si>
  <si>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</si>
  <si>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</si>
  <si>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</si>
  <si>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</si>
  <si>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</si>
  <si>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</si>
  <si>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</si>
  <si>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</si>
  <si>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</si>
  <si>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</si>
  <si>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</si>
  <si>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</si>
  <si>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</si>
  <si>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</si>
  <si>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</si>
  <si>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</si>
  <si>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</si>
  <si>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</si>
  <si>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</si>
  <si>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</si>
  <si>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</si>
  <si>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</si>
  <si>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</si>
  <si>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</si>
  <si>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</si>
  <si>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</si>
  <si>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</si>
  <si>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</si>
  <si>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</si>
  <si>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</si>
  <si>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</si>
  <si>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</si>
  <si>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</si>
  <si>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</si>
  <si>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</si>
  <si>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</si>
  <si>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</si>
  <si>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</si>
  <si>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</si>
  <si>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</si>
  <si>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</si>
  <si>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</si>
  <si>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</si>
  <si>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</si>
  <si>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</si>
  <si>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</si>
  <si>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</si>
  <si>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</si>
  <si>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</si>
  <si>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</si>
  <si>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</si>
  <si>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</si>
  <si>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</si>
  <si>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</si>
  <si>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</si>
  <si>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</si>
  <si>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</si>
  <si>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</si>
  <si>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</si>
  <si>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</si>
  <si>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</si>
  <si>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</si>
  <si>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</si>
  <si>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</si>
  <si>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</si>
  <si>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</si>
  <si>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</si>
  <si>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</si>
  <si>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</si>
  <si>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</si>
  <si>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</si>
  <si>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</si>
  <si>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</si>
  <si>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</si>
  <si>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</si>
  <si>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</si>
  <si>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</si>
  <si>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</si>
  <si>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</si>
  <si>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</si>
  <si>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</si>
  <si>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</si>
  <si>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</si>
  <si>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</si>
  <si>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</si>
  <si>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</si>
  <si>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</si>
  <si>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</si>
  <si>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</si>
  <si>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</si>
  <si>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</si>
  <si>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</si>
  <si>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</si>
  <si>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</si>
  <si>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</si>
  <si>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</si>
  <si>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</si>
  <si>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</si>
  <si>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</si>
  <si>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</si>
  <si>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</si>
  <si>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</si>
  <si>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</si>
  <si>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</si>
  <si>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</si>
  <si>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</si>
  <si>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</si>
  <si>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</si>
  <si>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</si>
  <si>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</si>
  <si>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</si>
  <si>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</si>
  <si>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</si>
  <si>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</si>
  <si>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</si>
  <si>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</si>
  <si>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</si>
  <si>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</si>
  <si>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</si>
  <si>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</si>
  <si>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</si>
  <si>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</si>
  <si>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</si>
  <si>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</si>
  <si>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</si>
  <si>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</si>
  <si>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</si>
  <si>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</si>
  <si>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</si>
  <si>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</si>
  <si>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</si>
  <si>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</si>
  <si>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</si>
  <si>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</si>
  <si>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</si>
  <si>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</si>
  <si>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</si>
  <si>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</si>
  <si>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</si>
  <si>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</si>
  <si>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</si>
  <si>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</si>
  <si>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</si>
  <si>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</si>
  <si>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</si>
  <si>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</si>
  <si>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</si>
  <si>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</si>
  <si>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</si>
  <si>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</si>
  <si>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</si>
  <si>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</si>
  <si>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</si>
  <si>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</si>
  <si>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</si>
  <si>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</si>
  <si>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</si>
  <si>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</si>
  <si>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</si>
  <si>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</si>
  <si>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</si>
  <si>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</si>
  <si>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</si>
  <si>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</si>
  <si>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</si>
  <si>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</si>
  <si>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</si>
  <si>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</si>
  <si>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</si>
  <si>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</si>
  <si>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</si>
  <si>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</si>
  <si>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</si>
  <si>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</si>
  <si>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</si>
  <si>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</si>
  <si>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</si>
  <si>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</si>
  <si>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</si>
  <si>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</si>
  <si>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</si>
  <si>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</si>
  <si>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</si>
  <si>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</si>
  <si>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</si>
  <si>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</si>
  <si>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</si>
  <si>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</si>
  <si>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</si>
  <si>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</si>
  <si>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</si>
  <si>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</si>
  <si>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</si>
  <si>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</si>
  <si>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</si>
  <si>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</si>
  <si>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</si>
  <si>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</si>
  <si>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</si>
  <si>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</si>
  <si>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</si>
  <si>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</si>
  <si>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</si>
  <si>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</si>
  <si>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</si>
  <si>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</si>
  <si>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</si>
  <si>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</si>
  <si>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</si>
  <si>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</si>
  <si>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</si>
  <si>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</si>
  <si>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</si>
  <si>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</si>
  <si>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</si>
  <si>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</si>
  <si>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</si>
  <si>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</si>
  <si>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</si>
  <si>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</si>
  <si>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</si>
  <si>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</si>
  <si>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</si>
  <si>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</si>
  <si>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</si>
  <si>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</si>
  <si>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</si>
  <si>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</si>
  <si>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</si>
  <si>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</si>
  <si>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</si>
  <si>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</si>
  <si>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</si>
  <si>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</si>
  <si>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</si>
  <si>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</si>
  <si>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</si>
  <si>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</si>
  <si>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</si>
  <si>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</si>
  <si>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</si>
  <si>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</si>
  <si>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</si>
  <si>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</si>
  <si>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</si>
  <si>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</si>
  <si>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</si>
  <si>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</si>
  <si>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</si>
  <si>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</si>
  <si>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</si>
  <si>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</si>
  <si>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</si>
  <si>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</si>
  <si>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</si>
  <si>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</si>
  <si>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</si>
  <si>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</si>
  <si>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</si>
  <si>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</si>
  <si>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</si>
  <si>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</si>
  <si>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</si>
  <si>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</si>
  <si>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</si>
  <si>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</si>
  <si>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</si>
  <si>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</si>
  <si>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</si>
  <si>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</si>
  <si>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</si>
  <si>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</si>
  <si>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</si>
  <si>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</si>
  <si>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</si>
  <si>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</si>
  <si>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</si>
  <si>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</si>
  <si>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</si>
  <si>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</si>
  <si>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</si>
  <si>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</si>
  <si>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</si>
  <si>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</si>
  <si>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</si>
  <si>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</si>
  <si>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</si>
  <si>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</si>
  <si>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</si>
  <si>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</si>
  <si>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</si>
  <si>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</si>
  <si>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</si>
  <si>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</si>
  <si>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</si>
  <si>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</si>
  <si>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</si>
  <si>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</si>
  <si>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</si>
  <si>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</si>
  <si>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</si>
  <si>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</si>
  <si>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</si>
  <si>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</si>
  <si>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</si>
  <si>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</si>
  <si>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</si>
  <si>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</si>
  <si>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</si>
  <si>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</si>
  <si>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</si>
  <si>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</si>
  <si>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</si>
  <si>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</si>
  <si>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</si>
  <si>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</si>
  <si>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</si>
  <si>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</si>
  <si>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</si>
  <si>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</si>
  <si>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</si>
  <si>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</si>
  <si>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</si>
  <si>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</si>
  <si>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</si>
  <si>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</si>
  <si>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</si>
  <si>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</si>
  <si>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</si>
  <si>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</si>
  <si>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</si>
  <si>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</si>
  <si>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</si>
  <si>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</si>
  <si>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</si>
  <si>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</si>
  <si>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</si>
  <si>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</si>
  <si>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</si>
  <si>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</si>
  <si>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</si>
  <si>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</si>
  <si>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</si>
  <si>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</si>
  <si>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</si>
  <si>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</si>
  <si>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</si>
  <si>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</si>
  <si>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</si>
  <si>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</si>
  <si>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</si>
  <si>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</si>
  <si>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</si>
  <si>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</si>
  <si>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</si>
  <si>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</si>
  <si>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</si>
  <si>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</si>
  <si>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</si>
  <si>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</si>
  <si>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</si>
  <si>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</si>
  <si>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</si>
  <si>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</si>
  <si>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</si>
  <si>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</si>
  <si>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</si>
  <si>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</si>
  <si>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</si>
  <si>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</si>
  <si>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</si>
  <si>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</si>
  <si>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</si>
  <si>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</si>
  <si>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</si>
  <si>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</si>
  <si>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</si>
  <si>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</si>
  <si>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</si>
  <si>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</si>
  <si>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</si>
  <si>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</si>
  <si>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</si>
  <si>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</si>
  <si>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</si>
  <si>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</si>
  <si>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</si>
  <si>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</si>
  <si>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</si>
  <si>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</si>
  <si>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</si>
  <si>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</si>
  <si>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</si>
  <si>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</si>
  <si>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</si>
  <si>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</si>
  <si>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</si>
  <si>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</si>
  <si>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</si>
  <si>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</si>
  <si>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</si>
  <si>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</si>
  <si>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</si>
  <si>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</si>
  <si>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</si>
  <si>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</si>
  <si>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</si>
  <si>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</si>
  <si>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</si>
  <si>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</si>
  <si>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</si>
  <si>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</si>
  <si>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</si>
  <si>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</si>
  <si>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</si>
  <si>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</si>
  <si>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</si>
  <si>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</si>
  <si>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</si>
  <si>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</si>
  <si>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</si>
  <si>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</si>
  <si>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</si>
  <si>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</si>
  <si>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</si>
  <si>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</si>
  <si>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</si>
  <si>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</si>
  <si>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</si>
  <si>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</si>
  <si>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</si>
  <si>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</si>
  <si>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</si>
  <si>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</si>
  <si>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</si>
  <si>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</si>
  <si>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</si>
  <si>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</si>
  <si>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</si>
  <si>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</si>
  <si>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</si>
  <si>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</si>
  <si>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</si>
  <si>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</si>
  <si>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</si>
  <si>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</si>
  <si>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</si>
  <si>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</si>
  <si>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</si>
  <si>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</si>
  <si>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</si>
  <si>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</si>
  <si>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</si>
  <si>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</si>
  <si>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</si>
  <si>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</si>
  <si>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</si>
  <si>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</si>
  <si>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</si>
  <si>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</si>
  <si>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</si>
  <si>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</si>
  <si>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</si>
  <si>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</si>
  <si>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</si>
  <si>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</si>
  <si>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</si>
  <si>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</si>
  <si>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</si>
  <si>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</si>
  <si>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</si>
  <si>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</si>
  <si>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</si>
  <si>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</si>
  <si>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</si>
  <si>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</si>
  <si>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</si>
  <si>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</si>
  <si>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</si>
  <si>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</si>
  <si>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</si>
  <si>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</si>
  <si>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</si>
  <si>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</si>
  <si>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</si>
  <si>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</si>
  <si>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</si>
  <si>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</si>
  <si>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</si>
  <si>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</si>
  <si>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</si>
  <si>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</si>
  <si>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</si>
  <si>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</si>
  <si>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</si>
  <si>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</si>
  <si>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</si>
  <si>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</si>
  <si>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</si>
  <si>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</si>
  <si>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</si>
  <si>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</si>
  <si>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</si>
  <si>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</si>
  <si>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</si>
  <si>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</si>
  <si>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</si>
  <si>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</si>
  <si>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</si>
  <si>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</si>
  <si>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</si>
  <si>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</si>
  <si>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</si>
  <si>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</si>
  <si>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</si>
  <si>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</si>
  <si>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</si>
  <si>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</si>
  <si>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</si>
  <si>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</si>
  <si>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</si>
  <si>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</si>
  <si>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</si>
  <si>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</si>
  <si>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</si>
  <si>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</si>
  <si>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</si>
  <si>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</si>
  <si>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</si>
  <si>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</si>
  <si>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</si>
  <si>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</si>
  <si>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</si>
  <si>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</si>
  <si>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</si>
  <si>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</si>
  <si>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</si>
  <si>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</si>
  <si>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</si>
  <si>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</si>
  <si>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</si>
  <si>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</si>
  <si>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</si>
  <si>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</si>
  <si>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</si>
  <si>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</si>
  <si>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</si>
  <si>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</si>
  <si>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</si>
  <si>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</si>
  <si>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</si>
  <si>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</si>
  <si>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</si>
  <si>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</si>
  <si>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</si>
  <si>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</si>
  <si>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</si>
  <si>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</si>
  <si>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</si>
  <si>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</si>
  <si>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</si>
  <si>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</si>
  <si>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</si>
  <si>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</si>
  <si>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</si>
  <si>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</si>
  <si>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</si>
  <si>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</si>
  <si>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</si>
  <si>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</si>
  <si>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</si>
  <si>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</si>
  <si>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</si>
  <si>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</si>
  <si>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</si>
  <si>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</si>
  <si>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</si>
  <si>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</si>
  <si>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</si>
  <si>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</si>
  <si>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</si>
  <si>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</si>
  <si>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</si>
  <si>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</si>
  <si>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</si>
  <si>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</si>
  <si>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</si>
  <si>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</si>
  <si>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</si>
  <si>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</si>
  <si>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</si>
  <si>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</si>
  <si>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</si>
  <si>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</si>
  <si>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</si>
  <si>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</si>
  <si>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</si>
  <si>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</si>
  <si>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</si>
  <si>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</si>
  <si>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</si>
  <si>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</si>
  <si>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</si>
  <si>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</si>
  <si>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</si>
  <si>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</si>
  <si>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</si>
  <si>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</si>
  <si>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</si>
  <si>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</si>
  <si>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</si>
  <si>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</si>
  <si>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</si>
  <si>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</si>
  <si>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</si>
  <si>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</si>
  <si>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</si>
  <si>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</si>
  <si>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</si>
  <si>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</si>
  <si>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</si>
  <si>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</si>
  <si>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</si>
  <si>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</si>
  <si>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</si>
  <si>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</si>
  <si>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</si>
  <si>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</si>
  <si>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</si>
  <si>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</si>
  <si>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</si>
  <si>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</si>
  <si>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</si>
  <si>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</si>
  <si>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</si>
  <si>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</si>
  <si>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</si>
  <si>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</si>
  <si>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</si>
  <si>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</si>
  <si>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</si>
  <si>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</si>
  <si>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</si>
  <si>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</si>
  <si>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</si>
  <si>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</si>
  <si>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</si>
  <si>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</si>
  <si>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</si>
  <si>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</si>
  <si>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</si>
  <si>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</si>
  <si>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</si>
  <si>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</si>
  <si>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</si>
  <si>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</si>
  <si>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</si>
  <si>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</si>
  <si>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</si>
  <si>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</si>
  <si>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</si>
  <si>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</si>
  <si>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</si>
  <si>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</si>
  <si>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</si>
  <si>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</si>
  <si>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</si>
  <si>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</si>
  <si>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</si>
  <si>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</si>
  <si>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</si>
  <si>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</si>
  <si>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</si>
  <si>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</si>
  <si>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</si>
  <si>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</si>
  <si>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</si>
  <si>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</si>
  <si>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</si>
  <si>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</si>
  <si>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</si>
  <si>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</si>
  <si>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</si>
  <si>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</si>
  <si>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</si>
  <si>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</si>
  <si>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</si>
  <si>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</si>
  <si>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</si>
  <si>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</si>
  <si>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</si>
  <si>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</si>
  <si>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</si>
  <si>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</si>
  <si>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</si>
  <si>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</si>
  <si>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</si>
  <si>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</si>
  <si>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</si>
  <si>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</si>
  <si>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</si>
  <si>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</si>
  <si>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</si>
  <si>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</si>
  <si>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</si>
  <si>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</si>
  <si>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</si>
  <si>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</si>
  <si>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</si>
  <si>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</si>
  <si>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</si>
  <si>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</si>
  <si>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</si>
  <si>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</si>
  <si>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</si>
  <si>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</si>
  <si>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</si>
  <si>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</si>
  <si>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</si>
  <si>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</si>
  <si>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</si>
  <si>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</si>
  <si>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</si>
  <si>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</si>
  <si>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</si>
  <si>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</si>
  <si>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</si>
  <si>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</si>
  <si>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</si>
  <si>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</si>
  <si>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</si>
  <si>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</si>
  <si>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</si>
  <si>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</si>
  <si>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</si>
  <si>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</si>
  <si>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</si>
  <si>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</si>
  <si>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</si>
  <si>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</si>
  <si>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</si>
  <si>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</si>
  <si>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</si>
  <si>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</si>
  <si>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</si>
  <si>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</si>
  <si>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</si>
  <si>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</si>
  <si>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</si>
  <si>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</si>
  <si>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</si>
  <si>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</si>
  <si>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</si>
  <si>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</si>
  <si>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</si>
  <si>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</si>
  <si>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</si>
  <si>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</si>
  <si>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</si>
  <si>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</si>
  <si>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</si>
  <si>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</si>
  <si>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</si>
  <si>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</si>
  <si>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</si>
  <si>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</si>
  <si>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</si>
  <si>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</si>
  <si>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</si>
  <si>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</si>
  <si>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</si>
  <si>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</si>
  <si>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</si>
  <si>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</si>
  <si>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</si>
  <si>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</si>
  <si>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</si>
  <si>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</si>
  <si>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</si>
  <si>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</si>
  <si>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</si>
  <si>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</si>
  <si>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</si>
  <si>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</si>
  <si>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</si>
  <si>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</si>
  <si>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</si>
  <si>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</si>
  <si>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</si>
  <si>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</si>
  <si>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</si>
  <si>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</si>
  <si>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</si>
  <si>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</si>
  <si>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</si>
  <si>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</si>
  <si>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</si>
  <si>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</si>
  <si>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</si>
  <si>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</si>
  <si>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</si>
  <si>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</si>
  <si>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</si>
  <si>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</si>
  <si>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</si>
  <si>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</si>
  <si>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</si>
  <si>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</si>
  <si>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</si>
  <si>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</si>
  <si>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</si>
  <si>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</si>
  <si>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</si>
  <si>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</si>
  <si>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</si>
  <si>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</si>
  <si>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</si>
  <si>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</si>
  <si>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</si>
  <si>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</si>
  <si>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</si>
  <si>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</si>
  <si>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</si>
  <si>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</si>
  <si>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</si>
  <si>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</si>
  <si>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</si>
  <si>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</si>
  <si>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</si>
  <si>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</si>
  <si>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</si>
  <si>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</si>
  <si>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</si>
  <si>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</si>
  <si>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</si>
  <si>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</si>
  <si>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</si>
  <si>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</si>
  <si>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</si>
  <si>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</si>
  <si>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</si>
  <si>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</si>
  <si>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</si>
  <si>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</si>
  <si>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</si>
  <si>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</si>
  <si>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</si>
  <si>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</si>
  <si>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</si>
  <si>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</si>
  <si>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</si>
  <si>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</si>
  <si>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</si>
  <si>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</si>
  <si>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</si>
  <si>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</si>
  <si>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</si>
  <si>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</si>
  <si>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</si>
  <si>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</si>
  <si>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</si>
  <si>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</si>
  <si>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</si>
  <si>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</si>
  <si>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</si>
  <si>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</si>
  <si>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</si>
  <si>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</si>
  <si>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</si>
  <si>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</si>
  <si>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</si>
  <si>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</si>
  <si>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</si>
  <si>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</si>
  <si>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</si>
  <si>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</si>
  <si>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</si>
  <si>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</si>
  <si>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</si>
  <si>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</si>
  <si>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</si>
  <si>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</si>
  <si>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</si>
  <si>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</si>
  <si>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</si>
  <si>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</si>
  <si>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</si>
  <si>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</si>
  <si>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</si>
  <si>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</si>
  <si>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</si>
  <si>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</si>
  <si>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</si>
  <si>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</si>
  <si>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</si>
  <si>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</si>
  <si>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</si>
  <si>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</si>
  <si>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</si>
  <si>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</si>
  <si>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</si>
  <si>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</si>
  <si>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</si>
  <si>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</si>
  <si>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</si>
  <si>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</si>
  <si>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</si>
  <si>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</si>
  <si>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</si>
  <si>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</si>
  <si>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</si>
  <si>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</si>
  <si>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</si>
  <si>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</si>
  <si>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</si>
  <si>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</si>
  <si>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</si>
  <si>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</si>
  <si>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</si>
  <si>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</si>
  <si>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</si>
  <si>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</si>
  <si>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</si>
  <si>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</si>
  <si>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</si>
  <si>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</si>
  <si>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</si>
  <si>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</si>
  <si>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</si>
  <si>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</si>
  <si>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</si>
  <si>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</si>
  <si>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</si>
  <si>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</si>
  <si>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</si>
  <si>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</si>
  <si>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</si>
  <si>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</si>
  <si>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</si>
  <si>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</si>
  <si>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</si>
  <si>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</si>
  <si>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</si>
  <si>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</si>
  <si>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</si>
  <si>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</si>
  <si>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</si>
  <si>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</si>
  <si>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</si>
  <si>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</si>
  <si>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</si>
  <si>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</si>
  <si>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</si>
  <si>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</si>
  <si>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</si>
  <si>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</si>
  <si>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</si>
  <si>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</si>
  <si>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</si>
  <si>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</si>
  <si>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</si>
  <si>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</si>
  <si>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</si>
  <si>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</si>
  <si>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</si>
  <si>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</si>
  <si>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</si>
  <si>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</si>
  <si>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</si>
  <si>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</si>
  <si>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</si>
  <si>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</si>
  <si>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</si>
  <si>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</si>
  <si>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</si>
  <si>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</si>
  <si>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</si>
  <si>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</si>
  <si>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</si>
  <si>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</si>
  <si>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</si>
  <si>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</si>
  <si>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</si>
  <si>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</si>
  <si>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</si>
  <si>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</si>
  <si>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</si>
  <si>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</si>
  <si>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</si>
  <si>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</si>
  <si>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</si>
  <si>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</si>
  <si>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</si>
  <si>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</si>
  <si>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</si>
  <si>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</si>
  <si>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</si>
  <si>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</si>
  <si>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</si>
  <si>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</si>
  <si>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</si>
  <si>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</si>
  <si>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</si>
  <si>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</si>
  <si>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</si>
  <si>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</si>
  <si>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</si>
  <si>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</si>
  <si>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</si>
  <si>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</si>
  <si>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</si>
  <si>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</si>
  <si>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</si>
  <si>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</si>
  <si>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</si>
  <si>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</si>
  <si>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</si>
  <si>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</si>
  <si>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</si>
  <si>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</si>
  <si>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</si>
  <si>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</si>
  <si>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</si>
  <si>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</si>
  <si>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</si>
  <si>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</si>
  <si>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</si>
  <si>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</si>
  <si>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</si>
  <si>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</si>
  <si>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</si>
  <si>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</si>
  <si>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</si>
  <si>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</si>
  <si>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</si>
  <si>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</si>
  <si>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</si>
  <si>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</si>
  <si>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</si>
  <si>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</si>
  <si>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</si>
  <si>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</si>
  <si>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</si>
  <si>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</si>
  <si>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</si>
  <si>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</si>
  <si>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</si>
  <si>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</si>
  <si>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</si>
  <si>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</si>
  <si>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subsidy_fuel_pc</t>
  </si>
  <si>
    <t>vat_elec_pc</t>
  </si>
  <si>
    <t>all_policies_pc</t>
  </si>
  <si>
    <t>all_tax_pc</t>
  </si>
  <si>
    <t>all_fuel_pc</t>
  </si>
  <si>
    <t>subsidy_fuel_indirect_pc</t>
  </si>
  <si>
    <t>subsidy_elec_direct_pc</t>
  </si>
  <si>
    <t>vat_fuel_pc</t>
  </si>
  <si>
    <t>subsidy_elec_pc</t>
  </si>
  <si>
    <t>subsidy_fuel_direct_pc</t>
  </si>
  <si>
    <t>subsidy_elec_indirect_pc</t>
  </si>
  <si>
    <t>all_subs_pc</t>
  </si>
  <si>
    <t>vat_elec_pc</t>
  </si>
  <si>
    <t>subsidy_fuel_direct_pc</t>
  </si>
  <si>
    <t>all_elec_pc</t>
  </si>
  <si>
    <t>subsidy_elec_direct_pc</t>
  </si>
  <si>
    <t>all_tax_pc</t>
  </si>
  <si>
    <t>subsidy_elec_indirect_pc</t>
  </si>
  <si>
    <t>all_subs_pc</t>
  </si>
  <si>
    <t>all_fuel_pc</t>
  </si>
  <si>
    <t>subsidy_fuel_pc</t>
  </si>
  <si>
    <t>all_policies_pc</t>
  </si>
  <si>
    <t>vat_fuel_pc</t>
  </si>
  <si>
    <t>subsidy_elec_pc</t>
  </si>
  <si>
    <t>subsidy_fuel_indirect_pc</t>
  </si>
  <si>
    <t>all_elec_pc</t>
  </si>
  <si>
    <t>all_policies_pc</t>
  </si>
  <si>
    <t>all_fuel_pc</t>
  </si>
  <si>
    <t>all_subs_pc</t>
  </si>
  <si>
    <t>subsidy_elec_indirect_pc</t>
  </si>
  <si>
    <t>all_tax_pc</t>
  </si>
  <si>
    <t>subsidy_fuel_direct_pc</t>
  </si>
  <si>
    <t>vat_fuel_pc</t>
  </si>
  <si>
    <t>subsidy_elec_direct_pc</t>
  </si>
  <si>
    <t>subsidy_fuel_indirect_pc</t>
  </si>
  <si>
    <t>vat_elec_pc</t>
  </si>
  <si>
    <t>subsidy_elec_pc</t>
  </si>
  <si>
    <t>subsidy_fuel_pc</t>
  </si>
  <si>
    <t>all_policies_pc</t>
  </si>
  <si>
    <t>all_tax_pc</t>
  </si>
  <si>
    <t>subsidy_elec_indirect_pc</t>
  </si>
  <si>
    <t>all_subs_pc</t>
  </si>
  <si>
    <t>all_fuel_pc</t>
  </si>
  <si>
    <t>subsidy_elec_pc</t>
  </si>
  <si>
    <t>subsidy_fuel_pc</t>
  </si>
  <si>
    <t>vat_fuel_pc</t>
  </si>
  <si>
    <t>subsidy_elec_direct_pc</t>
  </si>
  <si>
    <t>all_elec_pc</t>
  </si>
  <si>
    <t>subsidy_fuel_indirect_pc</t>
  </si>
  <si>
    <t>subsidy_fuel_direct_pc</t>
  </si>
  <si>
    <t>vat_elec_pc</t>
  </si>
  <si>
    <t>all_policies_pc</t>
  </si>
  <si>
    <t>all_tax_pc</t>
  </si>
  <si>
    <t>subsidy_elec_direct_pc</t>
  </si>
  <si>
    <t>vat_elec_pc</t>
  </si>
  <si>
    <t>subsidy_elec_pc</t>
  </si>
  <si>
    <t>subsidy_elec_indirect_pc</t>
  </si>
  <si>
    <t>subsidy_fuel_direct_pc</t>
  </si>
  <si>
    <t>all_fuel_pc</t>
  </si>
  <si>
    <t>subsidy_fuel_indirect_pc</t>
  </si>
  <si>
    <t>vat_fuel_pc</t>
  </si>
  <si>
    <t>all_elec_pc</t>
  </si>
  <si>
    <t>subsidy_fuel_pc</t>
  </si>
  <si>
    <t>all_subs_pc</t>
  </si>
  <si>
    <t>all_fuel_pc</t>
  </si>
  <si>
    <t>all_tax_pc</t>
  </si>
  <si>
    <t>vat_fuel_pc</t>
  </si>
  <si>
    <t>subsidy_fuel_indirect_pc</t>
  </si>
  <si>
    <t>subsidy_fuel_direct_pc</t>
  </si>
  <si>
    <t>subsidy_elec_pc</t>
  </si>
  <si>
    <t>all_policies_pc</t>
  </si>
  <si>
    <t>subsidy_elec_direct_pc</t>
  </si>
  <si>
    <t>vat_elec_pc</t>
  </si>
  <si>
    <t>all_subs_pc</t>
  </si>
  <si>
    <t>all_elec_pc</t>
  </si>
  <si>
    <t>subsidy_fuel_pc</t>
  </si>
  <si>
    <t>subsidy_elec_indirect_pc</t>
  </si>
  <si>
    <t>all_tax_pc</t>
  </si>
  <si>
    <t>subsidy_fuel_direct_pc</t>
  </si>
  <si>
    <t>subsidy_fuel_indirect_pc</t>
  </si>
  <si>
    <t>all_policies_pc</t>
  </si>
  <si>
    <t>subsidy_elec_indirect_pc</t>
  </si>
  <si>
    <t>subsidy_elec_direct_pc</t>
  </si>
  <si>
    <t>all_subs_pc</t>
  </si>
  <si>
    <t>subsidy_fuel_pc</t>
  </si>
  <si>
    <t>vat_fuel_pc</t>
  </si>
  <si>
    <t>vat_elec_pc</t>
  </si>
  <si>
    <t>all_fuel_pc</t>
  </si>
  <si>
    <t>all_elec_pc</t>
  </si>
  <si>
    <t>subsidy_elec_pc</t>
  </si>
  <si>
    <t>subsidy_elec_indirect_pc</t>
  </si>
  <si>
    <t>all_tax_pc</t>
  </si>
  <si>
    <t>subsidy_fuel_indirect_pc</t>
  </si>
  <si>
    <t>all_elec_pc</t>
  </si>
  <si>
    <t>subsidy_fuel_pc</t>
  </si>
  <si>
    <t>vat_elec_pc</t>
  </si>
  <si>
    <t>subsidy_fuel_direct_pc</t>
  </si>
  <si>
    <t>subsidy_elec_direct_pc</t>
  </si>
  <si>
    <t>all_fuel_pc</t>
  </si>
  <si>
    <t>all_policies_pc</t>
  </si>
  <si>
    <t>all_subs_pc</t>
  </si>
  <si>
    <t>vat_fuel_pc</t>
  </si>
  <si>
    <t>subsidy_fuel_indirect_pc</t>
  </si>
  <si>
    <t>subsidy_elec_pc</t>
  </si>
  <si>
    <t>subsidy_elec_direct_pc</t>
  </si>
  <si>
    <t>vat_elec_pc</t>
  </si>
  <si>
    <t>all_tax_pc</t>
  </si>
  <si>
    <t>all_fuel_pc</t>
  </si>
  <si>
    <t>all_policies_pc</t>
  </si>
  <si>
    <t>vat_fuel_pc</t>
  </si>
  <si>
    <t>all_elec_pc</t>
  </si>
  <si>
    <t>subsidy_elec_indirect_pc</t>
  </si>
  <si>
    <t>subsidy_fuel_direct_pc</t>
  </si>
  <si>
    <t>subsidy_fuel_pc</t>
  </si>
  <si>
    <t>all_subs_pc</t>
  </si>
  <si>
    <t>subsidy_elec_pc</t>
  </si>
  <si>
    <t>all_elec_pc</t>
  </si>
  <si>
    <t>all_fuel_pc</t>
  </si>
  <si>
    <t>subsidy_fuel_pc</t>
  </si>
  <si>
    <t>subsidy_elec_indirect_pc</t>
  </si>
  <si>
    <t>subsidy_fuel_direct_pc</t>
  </si>
  <si>
    <t>vat_fuel_pc</t>
  </si>
  <si>
    <t>subsidy_fuel_indirect_pc</t>
  </si>
  <si>
    <t>subsidy_elec_direct_pc</t>
  </si>
  <si>
    <t>all_tax_pc</t>
  </si>
  <si>
    <t>all_policies_pc</t>
  </si>
  <si>
    <t>vat_elec_pc</t>
  </si>
  <si>
    <t>all_subs_pc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</si>
  <si>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</si>
  <si>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</si>
  <si>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</si>
  <si>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</si>
  <si>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</si>
  <si>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</si>
  <si>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</si>
  <si>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</si>
  <si>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</si>
  <si>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</si>
  <si>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</si>
  <si>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</si>
  <si>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</si>
  <si>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</si>
  <si>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</si>
  <si>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</si>
  <si>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</si>
  <si>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</si>
  <si>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</si>
  <si>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</si>
  <si>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</si>
  <si>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</si>
  <si>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</si>
  <si>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</si>
  <si>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</si>
  <si>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</si>
  <si>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</si>
  <si>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</si>
  <si>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</si>
  <si>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</si>
  <si>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</si>
  <si>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</si>
  <si>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</si>
  <si>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</si>
  <si>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</si>
  <si>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</si>
  <si>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</si>
  <si>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</si>
  <si>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</si>
  <si>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</si>
  <si>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</si>
  <si>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</si>
  <si>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</si>
  <si>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</si>
  <si>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</si>
  <si>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</si>
  <si>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</si>
  <si>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</si>
  <si>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</si>
  <si>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</si>
  <si>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</si>
  <si>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</si>
  <si>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</si>
  <si>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</si>
  <si>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</si>
  <si>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</si>
  <si>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</si>
  <si>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</si>
  <si>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</si>
  <si>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</si>
  <si>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</si>
  <si>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</si>
  <si>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</si>
  <si>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</si>
  <si>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</si>
  <si>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</si>
  <si>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</si>
  <si>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</si>
  <si>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</si>
  <si>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</si>
  <si>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</si>
  <si>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</si>
  <si>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</si>
  <si>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</si>
  <si>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</si>
  <si>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</si>
  <si>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</si>
  <si>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</si>
  <si>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</si>
  <si>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</si>
  <si>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</si>
  <si>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</si>
  <si>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</si>
  <si>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</si>
  <si>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</si>
  <si>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</si>
  <si>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</si>
  <si>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</si>
  <si>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</si>
  <si>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</si>
  <si>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</si>
  <si>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</si>
  <si>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</si>
  <si>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</si>
  <si>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</si>
  <si>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</si>
  <si>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</si>
  <si>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</si>
  <si>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</si>
  <si>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</si>
  <si>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</si>
  <si>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</si>
  <si>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</si>
  <si>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</si>
  <si>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</si>
  <si>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</si>
  <si>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</si>
  <si>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</si>
  <si>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</si>
  <si>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</si>
  <si>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</si>
  <si>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</si>
  <si>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</si>
  <si>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</si>
  <si>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</si>
  <si>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</si>
  <si>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</si>
  <si>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</si>
  <si>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</si>
  <si>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</si>
  <si>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</si>
  <si>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</si>
  <si>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</si>
  <si>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</si>
  <si>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</si>
  <si>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</si>
  <si>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</si>
  <si>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</si>
  <si>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</si>
  <si>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</si>
  <si>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</si>
  <si>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</si>
  <si>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</si>
  <si>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</si>
  <si>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</si>
  <si>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</si>
  <si>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</si>
  <si>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</si>
  <si>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</si>
  <si>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</si>
  <si>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</si>
  <si>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</si>
  <si>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</si>
  <si>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</si>
  <si>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</si>
  <si>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</si>
  <si>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</si>
  <si>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</si>
  <si>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</si>
  <si>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</si>
  <si>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</si>
  <si>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</si>
  <si>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</si>
  <si>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</si>
  <si>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</si>
  <si>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</si>
  <si>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</si>
  <si>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</si>
  <si>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</si>
  <si>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</si>
  <si>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</si>
  <si>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</si>
  <si>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</si>
  <si>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</si>
  <si>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</si>
  <si>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</si>
  <si>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</si>
  <si>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</si>
  <si>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</si>
  <si>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</si>
  <si>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</si>
  <si>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</si>
  <si>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</si>
  <si>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</si>
  <si>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</si>
  <si>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</si>
  <si>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</si>
  <si>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</si>
  <si>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</si>
  <si>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</si>
  <si>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</si>
  <si>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</si>
  <si>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</si>
  <si>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</si>
  <si>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</si>
  <si>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</si>
  <si>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</si>
  <si>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</si>
  <si>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</si>
  <si>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</si>
  <si>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</si>
  <si>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</si>
  <si>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</si>
  <si>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</si>
  <si>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</si>
  <si>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</si>
  <si>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</si>
  <si>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</si>
  <si>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</si>
  <si>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</si>
  <si>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</si>
  <si>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</si>
  <si>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</si>
  <si>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</si>
  <si>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</si>
  <si>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</si>
  <si>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</si>
  <si>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</si>
  <si>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</si>
  <si>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</si>
  <si>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</si>
  <si>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</si>
  <si>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</si>
  <si>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</si>
  <si>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</si>
  <si>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</si>
  <si>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</si>
  <si>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</si>
  <si>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</si>
  <si>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</si>
  <si>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</si>
  <si>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</si>
  <si>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</si>
  <si>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</si>
  <si>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</si>
  <si>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</si>
  <si>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</si>
  <si>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</si>
  <si>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</si>
  <si>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</si>
  <si>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</si>
  <si>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</si>
  <si>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</si>
  <si>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</si>
  <si>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</si>
  <si>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</si>
  <si>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</si>
  <si>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</si>
  <si>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</si>
  <si>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</si>
  <si>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</si>
  <si>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</si>
  <si>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</si>
  <si>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</si>
  <si>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</si>
  <si>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</si>
  <si>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</si>
  <si>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</si>
  <si>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</si>
  <si>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</si>
  <si>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</si>
  <si>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</si>
  <si>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</si>
  <si>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</si>
  <si>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</si>
  <si>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</si>
  <si>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</si>
  <si>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</si>
  <si>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</si>
  <si>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</si>
  <si>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</si>
  <si>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</si>
  <si>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</si>
  <si>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</si>
  <si>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</si>
  <si>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</si>
  <si>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</si>
  <si>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</si>
  <si>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</si>
  <si>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</si>
  <si>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</si>
  <si>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</si>
  <si>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</si>
  <si>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</si>
  <si>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</si>
  <si>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</si>
  <si>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</si>
  <si>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</si>
  <si>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</si>
  <si>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</si>
  <si>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</si>
  <si>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</si>
  <si>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</si>
  <si>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</si>
  <si>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</si>
  <si>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</si>
  <si>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</si>
  <si>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</si>
  <si>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</si>
  <si>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</si>
  <si>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</si>
  <si>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</si>
  <si>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</si>
  <si>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</si>
  <si>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</si>
  <si>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</si>
  <si>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</si>
  <si>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</si>
  <si>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</si>
  <si>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</si>
  <si>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</si>
  <si>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</si>
  <si>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</si>
  <si>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</si>
  <si>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</si>
  <si>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</si>
  <si>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</si>
  <si>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</si>
  <si>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</si>
  <si>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</si>
  <si>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</si>
  <si>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</si>
  <si>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</si>
  <si>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</si>
  <si>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</si>
  <si>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</si>
  <si>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</si>
  <si>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</si>
  <si>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</si>
  <si>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</si>
  <si>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</si>
  <si>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</si>
  <si>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</si>
  <si>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</si>
  <si>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</si>
  <si>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</si>
  <si>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</si>
  <si>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</si>
  <si>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</si>
  <si>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</si>
  <si>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</si>
  <si>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</si>
  <si>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</si>
  <si>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</si>
  <si>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</si>
  <si>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</si>
  <si>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</si>
  <si>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</si>
  <si>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</si>
  <si>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</si>
  <si>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</si>
  <si>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</si>
  <si>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</si>
  <si>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</si>
  <si>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</si>
  <si>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</si>
  <si>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</si>
  <si>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</si>
  <si>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</si>
  <si>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</si>
  <si>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</si>
  <si>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</si>
  <si>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</si>
  <si>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</si>
  <si>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</si>
  <si>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</si>
  <si>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</si>
  <si>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</si>
  <si>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</si>
  <si>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</si>
  <si>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</si>
  <si>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</si>
  <si>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</si>
  <si>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</si>
  <si>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</si>
  <si>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</si>
  <si>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</si>
  <si>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</si>
  <si>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</si>
  <si>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</si>
  <si>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</si>
  <si>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</si>
  <si>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</si>
  <si>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</si>
  <si>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</si>
  <si>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</si>
  <si>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</si>
  <si>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</si>
  <si>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</si>
  <si>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</si>
  <si>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</si>
  <si>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</si>
  <si>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</si>
  <si>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</si>
  <si>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</si>
  <si>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</si>
  <si>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</si>
  <si>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</si>
  <si>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</si>
  <si>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</si>
  <si>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</si>
  <si>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</si>
  <si>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</si>
  <si>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</si>
  <si>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</si>
  <si>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</si>
  <si>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</si>
  <si>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</si>
  <si>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</si>
  <si>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</si>
  <si>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</si>
  <si>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</si>
  <si>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</si>
  <si>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</si>
  <si>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</si>
  <si>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</si>
  <si>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</si>
  <si>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</si>
  <si>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</si>
  <si>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</si>
  <si>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</si>
  <si>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</si>
  <si>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</si>
  <si>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</si>
  <si>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</si>
  <si>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</si>
  <si>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</si>
  <si>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</si>
  <si>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</si>
  <si>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subsidy_fuel_indirect_pc</t>
  </si>
  <si>
    <t>subsidy_fuel_direct_pc</t>
  </si>
  <si>
    <t>all_fuel_pc</t>
  </si>
  <si>
    <t>subsidy_fuel_pc</t>
  </si>
  <si>
    <t>all_subs_pc</t>
  </si>
  <si>
    <t>all_policies_pc</t>
  </si>
  <si>
    <t>vat_fuel_pc</t>
  </si>
  <si>
    <t>subsidy_elec_indirect_pc</t>
  </si>
  <si>
    <t>vat_elec_pc</t>
  </si>
  <si>
    <t>all_elec_pc</t>
  </si>
  <si>
    <t>subsidy_elec_direct_pc</t>
  </si>
  <si>
    <t>subsidy_elec_pc</t>
  </si>
  <si>
    <t>subsidy_fuel_pc</t>
  </si>
  <si>
    <t>all_policies_pc</t>
  </si>
  <si>
    <t>subsidy_elec_pc</t>
  </si>
  <si>
    <t>all_tax_pc</t>
  </si>
  <si>
    <t>vat_fuel_pc</t>
  </si>
  <si>
    <t>all_fuel_pc</t>
  </si>
  <si>
    <t>subsidy_elec_direct_pc</t>
  </si>
  <si>
    <t>subsidy_elec_indirect_pc</t>
  </si>
  <si>
    <t>all_subs_pc</t>
  </si>
  <si>
    <t>vat_elec_pc</t>
  </si>
  <si>
    <t>all_elec_pc</t>
  </si>
  <si>
    <t>subsidy_fuel_direct_pc</t>
  </si>
  <si>
    <t>subsidy_fuel_indirect_pc</t>
  </si>
  <si>
    <t>vat_fuel_pc</t>
  </si>
  <si>
    <t>subsidy_elec_direct_pc</t>
  </si>
  <si>
    <t>all_tax_pc</t>
  </si>
  <si>
    <t>all_fuel_pc</t>
  </si>
  <si>
    <t>subsidy_elec_indirect_pc</t>
  </si>
  <si>
    <t>subsidy_fuel_direct_pc</t>
  </si>
  <si>
    <t>all_elec_pc</t>
  </si>
  <si>
    <t>subsidy_elec_pc</t>
  </si>
  <si>
    <t>subsidy_fuel_pc</t>
  </si>
  <si>
    <t>subsidy_fuel_indirect_pc</t>
  </si>
  <si>
    <t>vat_elec_pc</t>
  </si>
  <si>
    <t>all_subs_pc</t>
  </si>
  <si>
    <t>all_policies_pc</t>
  </si>
  <si>
    <t>vat_elec_pc</t>
  </si>
  <si>
    <t>all_elec_pc</t>
  </si>
  <si>
    <t>all_subs_pc</t>
  </si>
  <si>
    <t>all_tax_pc</t>
  </si>
  <si>
    <t>subsidy_elec_pc</t>
  </si>
  <si>
    <t>subsidy_elec_indirect_pc</t>
  </si>
  <si>
    <t>subsidy_fuel_direct_pc</t>
  </si>
  <si>
    <t>all_policies_pc</t>
  </si>
  <si>
    <t>all_fuel_pc</t>
  </si>
  <si>
    <t>subsidy_fuel_pc</t>
  </si>
  <si>
    <t>subsidy_fuel_indirect_pc</t>
  </si>
  <si>
    <t>subsidy_elec_direct_pc</t>
  </si>
  <si>
    <t>vat_fuel_pc</t>
  </si>
  <si>
    <t>all_tax_pc</t>
  </si>
  <si>
    <t>subsidy_elec_pc</t>
  </si>
  <si>
    <t>all_elec_pc</t>
  </si>
  <si>
    <t>subsidy_fuel_direct_pc</t>
  </si>
  <si>
    <t>all_fuel_pc</t>
  </si>
  <si>
    <t>subsidy_fuel_indirect_pc</t>
  </si>
  <si>
    <t>vat_fuel_pc</t>
  </si>
  <si>
    <t>all_policies_pc</t>
  </si>
  <si>
    <t>subsidy_elec_direct_pc</t>
  </si>
  <si>
    <t>subsidy_fuel_pc</t>
  </si>
  <si>
    <t>vat_elec_pc</t>
  </si>
  <si>
    <t>subsidy_elec_indirect_pc</t>
  </si>
  <si>
    <t>all_subs_pc</t>
  </si>
  <si>
    <t>all_elec_pc</t>
  </si>
  <si>
    <t>subsidy_fuel_pc</t>
  </si>
  <si>
    <t>all_fuel_pc</t>
  </si>
  <si>
    <t>subsidy_elec_pc</t>
  </si>
  <si>
    <t>all_policies_pc</t>
  </si>
  <si>
    <t>subsidy_elec_indirect_pc</t>
  </si>
  <si>
    <t>vat_fuel_pc</t>
  </si>
  <si>
    <t>all_tax_pc</t>
  </si>
  <si>
    <t>vat_elec_pc</t>
  </si>
  <si>
    <t>subsidy_fuel_indirect_pc</t>
  </si>
  <si>
    <t>subsidy_fuel_direct_pc</t>
  </si>
  <si>
    <t>subsidy_elec_direct_pc</t>
  </si>
  <si>
    <t>vat_elec_pc</t>
  </si>
  <si>
    <t>subsidy_elec_direct_pc</t>
  </si>
  <si>
    <t>all_subs_pc</t>
  </si>
  <si>
    <t>subsidy_elec_indirect_pc</t>
  </si>
  <si>
    <t>all_tax_pc</t>
  </si>
  <si>
    <t>vat_fuel_pc</t>
  </si>
  <si>
    <t>all_policies_pc</t>
  </si>
  <si>
    <t>subsidy_fuel_indirect_pc</t>
  </si>
  <si>
    <t>subsidy_elec_pc</t>
  </si>
  <si>
    <t>subsidy_fuel_direct_pc</t>
  </si>
  <si>
    <t>subsidy_fuel_pc</t>
  </si>
  <si>
    <t>all_elec_pc</t>
  </si>
  <si>
    <t>all_fuel_pc</t>
  </si>
  <si>
    <t>subsidy_fuel_direct_pc</t>
  </si>
  <si>
    <t>subsidy_fuel_pc</t>
  </si>
  <si>
    <t>subsidy_elec_pc</t>
  </si>
  <si>
    <t>subsidy_fuel_indirect_pc</t>
  </si>
  <si>
    <t>all_elec_pc</t>
  </si>
  <si>
    <t>subsidy_elec_indirect_pc</t>
  </si>
  <si>
    <t>all_tax_pc</t>
  </si>
  <si>
    <t>subsidy_elec_direct_pc</t>
  </si>
  <si>
    <t>all_policies_pc</t>
  </si>
  <si>
    <t>vat_elec_pc</t>
  </si>
  <si>
    <t>all_subs_pc</t>
  </si>
  <si>
    <t>vat_fuel_pc</t>
  </si>
  <si>
    <t>all_fuel_pc</t>
  </si>
  <si>
    <t>vat_elec_pc</t>
  </si>
  <si>
    <t>all_fuel_pc</t>
  </si>
  <si>
    <t>all_elec_pc</t>
  </si>
  <si>
    <t>all_subs_pc</t>
  </si>
  <si>
    <t>subsidy_elec_direct_pc</t>
  </si>
  <si>
    <t>all_tax_pc</t>
  </si>
  <si>
    <t>all_policies_pc</t>
  </si>
  <si>
    <t>vat_fuel_pc</t>
  </si>
  <si>
    <t>subsidy_fuel_indirect_pc</t>
  </si>
  <si>
    <t>subsidy_elec_pc</t>
  </si>
  <si>
    <t>subsidy_fuel_direct_pc</t>
  </si>
  <si>
    <t>subsidy_elec_indirect_pc</t>
  </si>
  <si>
    <t>subsidy_fuel_pc</t>
  </si>
  <si>
    <t>all_policies_pc</t>
  </si>
  <si>
    <t>all_elec_pc</t>
  </si>
  <si>
    <t>all_tax_pc</t>
  </si>
  <si>
    <t>all_fuel_pc</t>
  </si>
  <si>
    <t>subsidy_elec_pc</t>
  </si>
  <si>
    <t>all_subs_pc</t>
  </si>
  <si>
    <t>subsidy_fuel_indirect_pc</t>
  </si>
  <si>
    <t>subsidy_elec_direct_pc</t>
  </si>
  <si>
    <t>subsidy_fuel_pc</t>
  </si>
  <si>
    <t>subsidy_elec_indirect_pc</t>
  </si>
  <si>
    <t>subsidy_fuel_direct_pc</t>
  </si>
  <si>
    <t>vat_elec_pc</t>
  </si>
  <si>
    <t>vat_fuel_pc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</si>
  <si>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</si>
  <si>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</si>
  <si>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</si>
  <si>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</si>
  <si>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</si>
  <si>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</si>
  <si>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</si>
  <si>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</si>
  <si>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</si>
  <si>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</si>
  <si>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</si>
  <si>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</si>
  <si>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</si>
  <si>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</si>
  <si>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</si>
  <si>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</si>
  <si>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</si>
  <si>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</si>
  <si>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</si>
  <si>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</si>
  <si>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</si>
  <si>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</si>
  <si>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</si>
  <si>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</si>
  <si>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</si>
  <si>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</si>
  <si>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</si>
  <si>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</si>
  <si>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</si>
  <si>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</si>
  <si>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</si>
  <si>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</si>
  <si>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</si>
  <si>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</si>
  <si>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</si>
  <si>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</si>
  <si>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</si>
  <si>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</si>
  <si>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</si>
  <si>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</si>
  <si>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</si>
  <si>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</si>
  <si>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</si>
  <si>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</si>
  <si>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</si>
  <si>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</si>
  <si>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</si>
  <si>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</si>
  <si>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</si>
  <si>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</si>
  <si>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</si>
  <si>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</si>
  <si>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</si>
  <si>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</si>
  <si>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</si>
  <si>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</si>
  <si>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</si>
  <si>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</si>
  <si>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</si>
  <si>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</si>
  <si>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</si>
  <si>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</si>
  <si>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</si>
  <si>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</si>
  <si>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</si>
  <si>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</si>
  <si>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</si>
  <si>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</si>
  <si>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</si>
  <si>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</si>
  <si>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</si>
  <si>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</si>
  <si>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</si>
  <si>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</si>
  <si>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</si>
  <si>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</si>
  <si>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</si>
  <si>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</si>
  <si>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</si>
  <si>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</si>
  <si>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</si>
  <si>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</si>
  <si>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</si>
  <si>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</si>
  <si>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</si>
  <si>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</si>
  <si>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</si>
  <si>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</si>
  <si>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</si>
  <si>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</si>
  <si>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</si>
  <si>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</si>
  <si>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</si>
  <si>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</si>
  <si>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</si>
  <si>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</si>
  <si>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</si>
  <si>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</si>
  <si>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</si>
  <si>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</si>
  <si>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</si>
  <si>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</si>
  <si>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</si>
  <si>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</si>
  <si>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</si>
  <si>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</si>
  <si>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</si>
  <si>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</si>
  <si>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</si>
  <si>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</si>
  <si>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</si>
  <si>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</si>
  <si>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</si>
  <si>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</si>
  <si>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</si>
  <si>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</si>
  <si>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</si>
  <si>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</si>
  <si>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</si>
  <si>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</si>
  <si>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</si>
  <si>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</si>
  <si>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</si>
  <si>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</si>
  <si>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</si>
  <si>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</si>
  <si>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</si>
  <si>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</si>
  <si>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</si>
  <si>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</si>
  <si>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</si>
  <si>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</si>
  <si>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</si>
  <si>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</si>
  <si>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</si>
  <si>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</si>
  <si>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</si>
  <si>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</si>
  <si>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</si>
  <si>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</si>
  <si>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</si>
  <si>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</si>
  <si>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</si>
  <si>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</si>
  <si>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</si>
  <si>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</si>
  <si>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</si>
  <si>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</si>
  <si>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</si>
  <si>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</si>
  <si>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</si>
  <si>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</si>
  <si>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</si>
  <si>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</si>
  <si>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</si>
  <si>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</si>
  <si>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</si>
  <si>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</si>
  <si>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</si>
  <si>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</si>
  <si>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</si>
  <si>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</si>
  <si>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</si>
  <si>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</si>
  <si>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</si>
  <si>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</si>
  <si>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</si>
  <si>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</si>
  <si>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</si>
  <si>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</si>
  <si>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</si>
  <si>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</si>
  <si>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</si>
  <si>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</si>
  <si>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</si>
  <si>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</si>
  <si>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</si>
  <si>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</si>
  <si>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</si>
  <si>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</si>
  <si>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</si>
  <si>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</si>
  <si>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</si>
  <si>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</si>
  <si>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</si>
  <si>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</si>
  <si>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</si>
  <si>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</si>
  <si>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</si>
  <si>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</si>
  <si>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</si>
  <si>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</si>
  <si>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</si>
  <si>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</si>
  <si>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</si>
  <si>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</si>
  <si>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</si>
  <si>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</si>
  <si>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</si>
  <si>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</si>
  <si>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</si>
  <si>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</si>
  <si>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</si>
  <si>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</si>
  <si>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</si>
  <si>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</si>
  <si>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</si>
  <si>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</si>
  <si>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</si>
  <si>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</si>
  <si>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</si>
  <si>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</si>
  <si>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</si>
  <si>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</si>
  <si>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</si>
  <si>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</si>
  <si>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</si>
  <si>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</si>
  <si>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</si>
  <si>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</si>
  <si>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</si>
  <si>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</si>
  <si>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</si>
  <si>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</si>
  <si>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</si>
  <si>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</si>
  <si>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</si>
  <si>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</si>
  <si>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</si>
  <si>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</si>
  <si>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</si>
  <si>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</si>
  <si>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</si>
  <si>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</si>
  <si>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</si>
  <si>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</si>
  <si>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</si>
  <si>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</si>
  <si>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</si>
  <si>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</si>
  <si>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</si>
  <si>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</si>
  <si>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</si>
  <si>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</si>
  <si>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</si>
  <si>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</si>
  <si>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</si>
  <si>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</si>
  <si>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</si>
  <si>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</si>
  <si>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</si>
  <si>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</si>
  <si>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</si>
  <si>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</si>
  <si>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</si>
  <si>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</si>
  <si>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</si>
  <si>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</si>
  <si>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</si>
  <si>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</si>
  <si>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</si>
  <si>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</si>
  <si>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</si>
  <si>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</si>
  <si>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</si>
  <si>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</si>
  <si>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</si>
  <si>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</si>
  <si>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</si>
  <si>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</si>
  <si>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</si>
  <si>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</si>
  <si>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</si>
  <si>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</si>
  <si>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</si>
  <si>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</si>
  <si>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</si>
  <si>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</si>
  <si>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</si>
  <si>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</si>
  <si>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</si>
  <si>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</si>
  <si>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</si>
  <si>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</si>
  <si>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</si>
  <si>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</si>
  <si>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</si>
  <si>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</si>
  <si>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</si>
  <si>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</si>
  <si>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</si>
  <si>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</si>
  <si>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</si>
  <si>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</si>
  <si>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</si>
  <si>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</si>
  <si>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</si>
  <si>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</si>
  <si>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</si>
  <si>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</si>
  <si>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</si>
  <si>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</si>
  <si>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</si>
  <si>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</si>
  <si>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</si>
  <si>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</si>
  <si>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</si>
  <si>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</si>
  <si>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</si>
  <si>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</si>
  <si>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</si>
  <si>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</si>
  <si>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</si>
  <si>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</si>
  <si>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</si>
  <si>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</si>
  <si>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</si>
  <si>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</si>
  <si>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</si>
  <si>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</si>
  <si>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</si>
  <si>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</si>
  <si>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</si>
  <si>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</si>
  <si>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</si>
  <si>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</si>
  <si>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</si>
  <si>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</si>
  <si>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</si>
  <si>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</si>
  <si>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</si>
  <si>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</si>
  <si>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</si>
  <si>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</si>
  <si>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</si>
  <si>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</si>
  <si>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</si>
  <si>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</si>
  <si>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</si>
  <si>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</si>
  <si>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</si>
  <si>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</si>
  <si>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</si>
  <si>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</si>
  <si>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</si>
  <si>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</si>
  <si>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</si>
  <si>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</si>
  <si>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</si>
  <si>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</si>
  <si>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</si>
  <si>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</si>
  <si>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</si>
  <si>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</si>
  <si>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</si>
  <si>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</si>
  <si>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</si>
  <si>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</si>
  <si>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</si>
  <si>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</si>
  <si>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</si>
  <si>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</si>
  <si>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</si>
  <si>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</si>
  <si>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</si>
  <si>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</si>
  <si>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</si>
  <si>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</si>
  <si>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</si>
  <si>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</si>
  <si>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</si>
  <si>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</si>
  <si>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</si>
  <si>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</si>
  <si>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</si>
  <si>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</si>
  <si>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</si>
  <si>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</si>
  <si>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</si>
  <si>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</si>
  <si>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</si>
  <si>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</si>
  <si>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</si>
  <si>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</si>
  <si>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</si>
  <si>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</si>
  <si>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</si>
  <si>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</si>
  <si>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</si>
  <si>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</si>
  <si>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</si>
  <si>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</si>
  <si>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</si>
  <si>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</si>
  <si>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</si>
  <si>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</si>
  <si>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</si>
  <si>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</si>
  <si>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</si>
  <si>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</si>
  <si>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</si>
  <si>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</si>
  <si>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</si>
  <si>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</si>
  <si>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</si>
  <si>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</si>
  <si>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</si>
  <si>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</si>
  <si>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</si>
  <si>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</si>
  <si>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</si>
  <si>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</si>
  <si>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</si>
  <si>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</si>
  <si>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</si>
  <si>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</si>
  <si>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</si>
  <si>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</si>
  <si>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subsidy_elec_indirect_pc</t>
  </si>
  <si>
    <t>subsidy_fuel_direct_pc</t>
  </si>
  <si>
    <t>subsidy_fuel_indirect_pc</t>
  </si>
  <si>
    <t>subsidy_elec_pc</t>
  </si>
  <si>
    <t>all_fuel_pc</t>
  </si>
  <si>
    <t>subsidy_fuel_pc</t>
  </si>
  <si>
    <t>subsidy_elec_direct_pc</t>
  </si>
  <si>
    <t>all_policies_pc</t>
  </si>
  <si>
    <t>vat_elec_pc</t>
  </si>
  <si>
    <t>all_elec_pc</t>
  </si>
  <si>
    <t>all_subs_pc</t>
  </si>
  <si>
    <t>all_tax_pc</t>
  </si>
  <si>
    <t>vat_fuel_pc</t>
  </si>
  <si>
    <t>all_elec_pc</t>
  </si>
  <si>
    <t>all_policies_pc</t>
  </si>
  <si>
    <t>all_subs_pc</t>
  </si>
  <si>
    <t>all_tax_pc</t>
  </si>
  <si>
    <t>subsidy_elec_direct_pc</t>
  </si>
  <si>
    <t>subsidy_elec_pc</t>
  </si>
  <si>
    <t>vat_elec_pc</t>
  </si>
  <si>
    <t>all_fuel_pc</t>
  </si>
  <si>
    <t>subsidy_fuel_indirect_pc</t>
  </si>
  <si>
    <t>subsidy_fuel_pc</t>
  </si>
  <si>
    <t>subsidy_elec_indirect_pc</t>
  </si>
  <si>
    <t>subsidy_fuel_direct_pc</t>
  </si>
  <si>
    <t>vat_fuel_pc</t>
  </si>
  <si>
    <t>subsidy_elec_pc</t>
  </si>
  <si>
    <t>all_elec_pc</t>
  </si>
  <si>
    <t>subsidy_fuel_indirect_pc</t>
  </si>
  <si>
    <t>all_tax_pc</t>
  </si>
  <si>
    <t>all_fuel_pc</t>
  </si>
  <si>
    <t>all_policies_pc</t>
  </si>
  <si>
    <t>subsidy_elec_indirect_pc</t>
  </si>
  <si>
    <t>subsidy_elec_direct_pc</t>
  </si>
  <si>
    <t>subsidy_fuel_direct_pc</t>
  </si>
  <si>
    <t>all_subs_pc</t>
  </si>
  <si>
    <t>subsidy_fuel_pc</t>
  </si>
  <si>
    <t>vat_elec_pc</t>
  </si>
  <si>
    <t>subsidy_fuel_direct_pc</t>
  </si>
  <si>
    <t>all_fuel_pc</t>
  </si>
  <si>
    <t>subsidy_elec_pc</t>
  </si>
  <si>
    <t>subsidy_fuel_indirect_pc</t>
  </si>
  <si>
    <t>all_tax_pc</t>
  </si>
  <si>
    <t>subsidy_elec_direct_pc</t>
  </si>
  <si>
    <t>all_subs_pc</t>
  </si>
  <si>
    <t>subsidy_elec_indirect_pc</t>
  </si>
  <si>
    <t>subsidy_fuel_pc</t>
  </si>
  <si>
    <t>vat_elec_pc</t>
  </si>
  <si>
    <t>all_elec_pc</t>
  </si>
  <si>
    <t>vat_fuel_pc</t>
  </si>
  <si>
    <t>all_policies_pc</t>
  </si>
  <si>
    <t>all_subs_pc</t>
  </si>
  <si>
    <t>subsidy_fuel_pc</t>
  </si>
  <si>
    <t>all_elec_pc</t>
  </si>
  <si>
    <t>vat_fuel_pc</t>
  </si>
  <si>
    <t>vat_elec_pc</t>
  </si>
  <si>
    <t>subsidy_elec_pc</t>
  </si>
  <si>
    <t>all_fuel_pc</t>
  </si>
  <si>
    <t>subsidy_elec_indirect_pc</t>
  </si>
  <si>
    <t>subsidy_fuel_direct_pc</t>
  </si>
  <si>
    <t>all_policies_pc</t>
  </si>
  <si>
    <t>subsidy_elec_direct_pc</t>
  </si>
  <si>
    <t>all_tax_pc</t>
  </si>
  <si>
    <t>subsidy_fuel_indirect_pc</t>
  </si>
  <si>
    <t>subsidy_elec_direct_pc</t>
  </si>
  <si>
    <t>subsidy_elec_pc</t>
  </si>
  <si>
    <t>vat_elec_pc</t>
  </si>
  <si>
    <t>subsidy_fuel_direct_pc</t>
  </si>
  <si>
    <t>subsidy_fuel_indirect_pc</t>
  </si>
  <si>
    <t>all_tax_pc</t>
  </si>
  <si>
    <t>subsidy_fuel_pc</t>
  </si>
  <si>
    <t>subsidy_elec_indirect_pc</t>
  </si>
  <si>
    <t>all_policies_pc</t>
  </si>
  <si>
    <t>all_elec_pc</t>
  </si>
  <si>
    <t>all_subs_pc</t>
  </si>
  <si>
    <t>all_fuel_pc</t>
  </si>
  <si>
    <t>vat_fuel_pc</t>
  </si>
  <si>
    <t>subsidy_elec_pc</t>
  </si>
  <si>
    <t>vat_elec_pc</t>
  </si>
  <si>
    <t>subsidy_fuel_pc</t>
  </si>
  <si>
    <t>subsidy_elec_direct_pc</t>
  </si>
  <si>
    <t>subsidy_fuel_indirect_pc</t>
  </si>
  <si>
    <t>subsidy_fuel_direct_pc</t>
  </si>
  <si>
    <t>vat_fuel_pc</t>
  </si>
  <si>
    <t>all_elec_pc</t>
  </si>
  <si>
    <t>subsidy_elec_indirect_pc</t>
  </si>
  <si>
    <t>all_fuel_pc</t>
  </si>
  <si>
    <t>all_policies_pc</t>
  </si>
  <si>
    <t>all_tax_pc</t>
  </si>
  <si>
    <t>all_subs_pc</t>
  </si>
  <si>
    <t>all_tax_pc</t>
  </si>
  <si>
    <t>all_subs_pc</t>
  </si>
  <si>
    <t>subsidy_elec_indirect_pc</t>
  </si>
  <si>
    <t>all_fuel_pc</t>
  </si>
  <si>
    <t>all_policies_pc</t>
  </si>
  <si>
    <t>all_elec_pc</t>
  </si>
  <si>
    <t>vat_fuel_pc</t>
  </si>
  <si>
    <t>subsidy_elec_direct_pc</t>
  </si>
  <si>
    <t>vat_elec_pc</t>
  </si>
  <si>
    <t>subsidy_elec_pc</t>
  </si>
  <si>
    <t>subsidy_fuel_indirect_pc</t>
  </si>
  <si>
    <t>subsidy_fuel_pc</t>
  </si>
  <si>
    <t>subsidy_fuel_direct_pc</t>
  </si>
  <si>
    <t>vat_elec_pc</t>
  </si>
  <si>
    <t>all_fuel_pc</t>
  </si>
  <si>
    <t>all_elec_pc</t>
  </si>
  <si>
    <t>subsidy_fuel_indirect_pc</t>
  </si>
  <si>
    <t>subsidy_elec_indirect_pc</t>
  </si>
  <si>
    <t>all_policies_pc</t>
  </si>
  <si>
    <t>vat_fuel_pc</t>
  </si>
  <si>
    <t>all_subs_pc</t>
  </si>
  <si>
    <t>subsidy_fuel_pc</t>
  </si>
  <si>
    <t>subsidy_fuel_direct_pc</t>
  </si>
  <si>
    <t>subsidy_elec_direct_pc</t>
  </si>
  <si>
    <t>all_tax_pc</t>
  </si>
  <si>
    <t>subsidy_elec_pc</t>
  </si>
  <si>
    <t>all_elec_pc</t>
  </si>
  <si>
    <t>subsidy_fuel_pc</t>
  </si>
  <si>
    <t>all_tax_pc</t>
  </si>
  <si>
    <t>subsidy_elec_direct_pc</t>
  </si>
  <si>
    <t>vat_fuel_pc</t>
  </si>
  <si>
    <t>all_policies_pc</t>
  </si>
  <si>
    <t>all_fuel_pc</t>
  </si>
  <si>
    <t>vat_elec_pc</t>
  </si>
  <si>
    <t>all_subs_pc</t>
  </si>
  <si>
    <t>subsidy_fuel_indirect_pc</t>
  </si>
  <si>
    <t>subsidy_fuel_direct_pc</t>
  </si>
  <si>
    <t>subsidy_elec_indirect_pc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</si>
  <si>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</si>
  <si>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</si>
  <si>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</si>
  <si>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</si>
  <si>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</si>
  <si>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</si>
  <si>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</si>
  <si>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</si>
  <si>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</si>
  <si>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</si>
  <si>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</si>
  <si>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</si>
  <si>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</si>
  <si>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</si>
  <si>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</si>
  <si>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</si>
  <si>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</si>
  <si>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</si>
  <si>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</si>
  <si>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</si>
  <si>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</si>
  <si>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</si>
  <si>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</si>
  <si>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</si>
  <si>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</si>
  <si>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</si>
  <si>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</si>
  <si>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</si>
  <si>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</si>
  <si>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</si>
  <si>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</si>
  <si>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</si>
  <si>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</si>
  <si>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</si>
  <si>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</si>
  <si>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</si>
  <si>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</si>
  <si>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</si>
  <si>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</si>
  <si>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</si>
  <si>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</si>
  <si>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</si>
  <si>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</si>
  <si>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</si>
  <si>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</si>
  <si>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</si>
  <si>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</si>
  <si>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</si>
  <si>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</si>
  <si>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</si>
  <si>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</si>
  <si>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</si>
  <si>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</si>
  <si>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</si>
  <si>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</si>
  <si>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</si>
  <si>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</si>
  <si>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</si>
  <si>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</si>
  <si>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</si>
  <si>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</si>
  <si>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</si>
  <si>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</si>
  <si>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</si>
  <si>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</si>
  <si>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</si>
  <si>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</si>
  <si>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</si>
  <si>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</si>
  <si>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</si>
  <si>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</si>
  <si>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</si>
  <si>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</si>
  <si>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</si>
  <si>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</si>
  <si>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</si>
  <si>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</si>
  <si>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</si>
  <si>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</si>
  <si>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</si>
  <si>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</si>
  <si>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</si>
  <si>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</si>
  <si>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</si>
  <si>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</si>
  <si>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</si>
  <si>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</si>
  <si>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</si>
  <si>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</si>
  <si>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</si>
  <si>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</si>
  <si>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</si>
  <si>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</si>
  <si>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</si>
  <si>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</si>
  <si>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</si>
  <si>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</si>
  <si>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</si>
  <si>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</si>
  <si>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</si>
  <si>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</si>
  <si>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</si>
  <si>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</si>
  <si>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</si>
  <si>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</si>
  <si>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</si>
  <si>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</si>
  <si>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</si>
  <si>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</si>
  <si>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</si>
  <si>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</si>
  <si>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</si>
  <si>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</si>
  <si>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</si>
  <si>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</si>
  <si>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</si>
  <si>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</si>
  <si>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</si>
  <si>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</si>
  <si>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</si>
  <si>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</si>
  <si>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</si>
  <si>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</si>
  <si>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</si>
  <si>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</si>
  <si>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</si>
  <si>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</si>
  <si>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</si>
  <si>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</si>
  <si>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</si>
  <si>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</si>
  <si>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</si>
  <si>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</si>
  <si>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</si>
  <si>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</si>
  <si>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</si>
  <si>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</si>
  <si>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</si>
  <si>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</si>
  <si>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</si>
  <si>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</si>
  <si>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</si>
  <si>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</si>
  <si>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</si>
  <si>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</si>
  <si>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</si>
  <si>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</si>
  <si>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</si>
  <si>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</si>
  <si>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</si>
  <si>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</si>
  <si>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</si>
  <si>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</si>
  <si>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</si>
  <si>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</si>
  <si>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</si>
  <si>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</si>
  <si>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</si>
  <si>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</si>
  <si>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</si>
  <si>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</si>
  <si>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</si>
  <si>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</si>
  <si>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</si>
  <si>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</si>
  <si>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</si>
  <si>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</si>
  <si>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</si>
  <si>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</si>
  <si>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</si>
  <si>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</si>
  <si>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</si>
  <si>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</si>
  <si>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</si>
  <si>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</si>
  <si>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</si>
  <si>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</si>
  <si>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</si>
  <si>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</si>
  <si>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</si>
  <si>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</si>
  <si>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</si>
  <si>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</si>
  <si>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</si>
  <si>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</si>
  <si>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</si>
  <si>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</si>
  <si>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</si>
  <si>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</si>
  <si>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</si>
  <si>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</si>
  <si>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</si>
  <si>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</si>
  <si>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</si>
  <si>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</si>
  <si>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</si>
  <si>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</si>
  <si>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</si>
  <si>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</si>
  <si>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</si>
  <si>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</si>
  <si>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</si>
  <si>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</si>
  <si>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</si>
  <si>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</si>
  <si>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</si>
  <si>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</si>
  <si>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</si>
  <si>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</si>
  <si>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</si>
  <si>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</si>
  <si>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</si>
  <si>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</si>
  <si>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</si>
  <si>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</si>
  <si>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</si>
  <si>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</si>
  <si>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</si>
  <si>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</si>
  <si>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</si>
  <si>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</si>
  <si>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</si>
  <si>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</si>
  <si>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</si>
  <si>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</si>
  <si>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</si>
  <si>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</si>
  <si>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</si>
  <si>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</si>
  <si>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</si>
  <si>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</si>
  <si>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</si>
  <si>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</si>
  <si>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</si>
  <si>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</si>
  <si>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</si>
  <si>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</si>
  <si>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</si>
  <si>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</si>
  <si>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</si>
  <si>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</si>
  <si>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</si>
  <si>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</si>
  <si>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</si>
  <si>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</si>
  <si>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</si>
  <si>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</si>
  <si>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</si>
  <si>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</si>
  <si>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</si>
  <si>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</si>
  <si>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</si>
  <si>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</si>
  <si>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</si>
  <si>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</si>
  <si>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</si>
  <si>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</si>
  <si>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</si>
  <si>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</si>
  <si>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</si>
  <si>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</si>
  <si>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</si>
  <si>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</si>
  <si>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</si>
  <si>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</si>
  <si>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</si>
  <si>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</si>
  <si>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</si>
  <si>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</si>
  <si>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</si>
  <si>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</si>
  <si>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</si>
  <si>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</si>
  <si>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</si>
  <si>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</si>
  <si>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</si>
  <si>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</si>
  <si>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</si>
  <si>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</si>
  <si>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</si>
  <si>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</si>
  <si>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</si>
  <si>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</si>
  <si>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</si>
  <si>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</si>
  <si>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</si>
  <si>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</si>
  <si>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</si>
  <si>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</si>
  <si>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</si>
  <si>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</si>
  <si>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</si>
  <si>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</si>
  <si>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</si>
  <si>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</si>
  <si>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</si>
  <si>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</si>
  <si>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</si>
  <si>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</si>
  <si>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</si>
  <si>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</si>
  <si>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</si>
  <si>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</si>
  <si>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</si>
  <si>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</si>
  <si>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</si>
  <si>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</si>
  <si>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</si>
  <si>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</si>
  <si>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</si>
  <si>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</si>
  <si>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</si>
  <si>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</si>
  <si>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</si>
  <si>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</si>
  <si>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</si>
  <si>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</si>
  <si>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</si>
  <si>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</si>
  <si>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</si>
  <si>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</si>
  <si>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</si>
  <si>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</si>
  <si>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</si>
  <si>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</si>
  <si>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</si>
  <si>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</si>
  <si>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</si>
  <si>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</si>
  <si>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</si>
  <si>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</si>
  <si>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</si>
  <si>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</si>
  <si>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</si>
  <si>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</si>
  <si>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</si>
  <si>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</si>
  <si>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</si>
  <si>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</si>
  <si>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</si>
  <si>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</si>
  <si>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</si>
  <si>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</si>
  <si>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</si>
  <si>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</si>
  <si>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</si>
  <si>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</si>
  <si>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</si>
  <si>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</si>
  <si>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</si>
  <si>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</si>
  <si>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</si>
  <si>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</si>
  <si>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</si>
  <si>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</si>
  <si>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</si>
  <si>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</si>
  <si>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</si>
  <si>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</si>
  <si>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</si>
  <si>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</si>
  <si>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</si>
  <si>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</si>
  <si>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</si>
  <si>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</si>
  <si>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</si>
  <si>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</si>
  <si>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</si>
  <si>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</si>
  <si>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</si>
  <si>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</si>
  <si>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</si>
  <si>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</si>
  <si>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</si>
  <si>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</si>
  <si>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</si>
  <si>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</si>
  <si>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</si>
  <si>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</si>
  <si>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</si>
  <si>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</si>
  <si>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</si>
  <si>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</si>
  <si>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</si>
  <si>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</si>
  <si>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</si>
  <si>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</si>
  <si>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</si>
  <si>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</si>
  <si>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</si>
  <si>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</si>
  <si>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</si>
  <si>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</si>
  <si>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</si>
  <si>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</si>
  <si>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</si>
  <si>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</si>
  <si>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</si>
  <si>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</si>
  <si>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</si>
  <si>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</si>
  <si>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</si>
  <si>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</si>
  <si>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</si>
  <si>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</si>
  <si>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</si>
  <si>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</si>
  <si>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</si>
  <si>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</si>
  <si>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</si>
  <si>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</si>
  <si>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</si>
  <si>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</si>
  <si>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</si>
  <si>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</si>
  <si>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</si>
  <si>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</si>
  <si>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</si>
  <si>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</si>
  <si>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all_subs_pc</t>
  </si>
  <si>
    <t>subsidy_fuel_direct_pc</t>
  </si>
  <si>
    <t>all_policies_pc</t>
  </si>
  <si>
    <t>all_fuel_pc</t>
  </si>
  <si>
    <t>subsidy_elec_indirect_pc</t>
  </si>
  <si>
    <t>subsidy_elec_direct_pc</t>
  </si>
  <si>
    <t>all_elec_pc</t>
  </si>
  <si>
    <t>subsidy_fuel_pc</t>
  </si>
  <si>
    <t>subsidy_fuel_indirect_pc</t>
  </si>
  <si>
    <t>subsidy_elec_pc</t>
  </si>
  <si>
    <t>all_tax_pc</t>
  </si>
  <si>
    <t>vat_elec_pc</t>
  </si>
  <si>
    <t>vat_fuel_pc</t>
  </si>
  <si>
    <t>vat_elec_pc</t>
  </si>
  <si>
    <t>all_fuel_pc</t>
  </si>
  <si>
    <t>subsidy_elec_pc</t>
  </si>
  <si>
    <t>all_elec_pc</t>
  </si>
  <si>
    <t>subsidy_elec_direct_pc</t>
  </si>
  <si>
    <t>vat_fuel_pc</t>
  </si>
  <si>
    <t>all_subs_pc</t>
  </si>
  <si>
    <t>subsidy_elec_indirect_pc</t>
  </si>
  <si>
    <t>all_tax_pc</t>
  </si>
  <si>
    <t>subsidy_fuel_direct_pc</t>
  </si>
  <si>
    <t>subsidy_fuel_indirect_pc</t>
  </si>
  <si>
    <t>all_policies_pc</t>
  </si>
  <si>
    <t>subsidy_fuel_pc</t>
  </si>
  <si>
    <t>vat_elec_pc</t>
  </si>
  <si>
    <t>subsidy_elec_indirect_pc</t>
  </si>
  <si>
    <t>subsidy_fuel_indirect_pc</t>
  </si>
  <si>
    <t>all_subs_pc</t>
  </si>
  <si>
    <t>all_tax_pc</t>
  </si>
  <si>
    <t>subsidy_fuel_pc</t>
  </si>
  <si>
    <t>subsidy_fuel_direct_pc</t>
  </si>
  <si>
    <t>vat_fuel_pc</t>
  </si>
  <si>
    <t>subsidy_elec_direct_pc</t>
  </si>
  <si>
    <t>all_fuel_pc</t>
  </si>
  <si>
    <t>subsidy_elec_pc</t>
  </si>
  <si>
    <t>all_elec_pc</t>
  </si>
  <si>
    <t>all_policies_pc</t>
  </si>
  <si>
    <t>subsidy_fuel_pc</t>
  </si>
  <si>
    <t>vat_elec_pc</t>
  </si>
  <si>
    <t>all_fuel_pc</t>
  </si>
  <si>
    <t>all_elec_pc</t>
  </si>
  <si>
    <t>subsidy_fuel_indirect_pc</t>
  </si>
  <si>
    <t>subsidy_elec_direct_pc</t>
  </si>
  <si>
    <t>all_subs_pc</t>
  </si>
  <si>
    <t>subsidy_elec_pc</t>
  </si>
  <si>
    <t>all_policies_pc</t>
  </si>
  <si>
    <t>vat_fuel_pc</t>
  </si>
  <si>
    <t>subsidy_elec_indirect_pc</t>
  </si>
  <si>
    <t>all_tax_pc</t>
  </si>
  <si>
    <t>subsidy_fuel_direct_pc</t>
  </si>
  <si>
    <t>vat_elec_pc</t>
  </si>
  <si>
    <t>all_policies_pc</t>
  </si>
  <si>
    <t>all_fuel_pc</t>
  </si>
  <si>
    <t>vat_fuel_pc</t>
  </si>
  <si>
    <t>subsidy_fuel_direct_pc</t>
  </si>
  <si>
    <t>subsidy_fuel_pc</t>
  </si>
  <si>
    <t>subsidy_elec_indirect_pc</t>
  </si>
  <si>
    <t>all_tax_pc</t>
  </si>
  <si>
    <t>subsidy_elec_pc</t>
  </si>
  <si>
    <t>all_subs_pc</t>
  </si>
  <si>
    <t>subsidy_elec_direct_pc</t>
  </si>
  <si>
    <t>all_elec_pc</t>
  </si>
  <si>
    <t>subsidy_fuel_indirect_pc</t>
  </si>
  <si>
    <t>all_policies_pc</t>
  </si>
  <si>
    <t>subsidy_fuel_direct_pc</t>
  </si>
  <si>
    <t>subsidy_elec_indirect_pc</t>
  </si>
  <si>
    <t>subsidy_elec_pc</t>
  </si>
  <si>
    <t>subsidy_fuel_pc</t>
  </si>
  <si>
    <t>vat_fuel_pc</t>
  </si>
  <si>
    <t>all_subs_pc</t>
  </si>
  <si>
    <t>all_elec_pc</t>
  </si>
  <si>
    <t>all_fuel_pc</t>
  </si>
  <si>
    <t>all_tax_pc</t>
  </si>
  <si>
    <t>subsidy_fuel_indirect_pc</t>
  </si>
  <si>
    <t>vat_elec_pc</t>
  </si>
  <si>
    <t>subsidy_elec_direct_pc</t>
  </si>
  <si>
    <t>all_elec_pc</t>
  </si>
  <si>
    <t>all_subs_pc</t>
  </si>
  <si>
    <t>subsidy_fuel_direct_pc</t>
  </si>
  <si>
    <t>subsidy_elec_indirect_pc</t>
  </si>
  <si>
    <t>vat_elec_pc</t>
  </si>
  <si>
    <t>subsidy_fuel_pc</t>
  </si>
  <si>
    <t>all_policies_pc</t>
  </si>
  <si>
    <t>subsidy_elec_pc</t>
  </si>
  <si>
    <t>all_tax_pc</t>
  </si>
  <si>
    <t>subsidy_fuel_indirect_pc</t>
  </si>
  <si>
    <t>vat_fuel_pc</t>
  </si>
  <si>
    <t>all_fuel_pc</t>
  </si>
  <si>
    <t>subsidy_elec_direct_pc</t>
  </si>
  <si>
    <t>all_tax_pc</t>
  </si>
  <si>
    <t>subsidy_elec_indirect_pc</t>
  </si>
  <si>
    <t>all_fuel_pc</t>
  </si>
  <si>
    <t>subsidy_elec_pc</t>
  </si>
  <si>
    <t>vat_fuel_pc</t>
  </si>
  <si>
    <t>subsidy_fuel_pc</t>
  </si>
  <si>
    <t>subsidy_fuel_direct_pc</t>
  </si>
  <si>
    <t>vat_elec_pc</t>
  </si>
  <si>
    <t>all_elec_pc</t>
  </si>
  <si>
    <t>subsidy_fuel_indirect_pc</t>
  </si>
  <si>
    <t>all_subs_pc</t>
  </si>
  <si>
    <t>all_policies_pc</t>
  </si>
  <si>
    <t>subsidy_elec_direct_pc</t>
  </si>
  <si>
    <t>all_elec_pc</t>
  </si>
  <si>
    <t>all_policies_pc</t>
  </si>
  <si>
    <t>all_fuel_pc</t>
  </si>
  <si>
    <t>subsidy_fuel_pc</t>
  </si>
  <si>
    <t>subsidy_elec_pc</t>
  </si>
  <si>
    <t>subsidy_elec_indirect_pc</t>
  </si>
  <si>
    <t>vat_fuel_pc</t>
  </si>
  <si>
    <t>vat_elec_pc</t>
  </si>
  <si>
    <t>subsidy_fuel_indirect_pc</t>
  </si>
  <si>
    <t>all_subs_pc</t>
  </si>
  <si>
    <t>subsidy_fuel_direct_pc</t>
  </si>
  <si>
    <t>all_tax_pc</t>
  </si>
  <si>
    <t>all_subs_pc</t>
  </si>
  <si>
    <t>all_elec_pc</t>
  </si>
  <si>
    <t>all_fuel_pc</t>
  </si>
  <si>
    <t>subsidy_fuel_direct_pc</t>
  </si>
  <si>
    <t>vat_elec_pc</t>
  </si>
  <si>
    <t>all_policies_pc</t>
  </si>
  <si>
    <t>vat_fuel_pc</t>
  </si>
  <si>
    <t>subsidy_elec_indirect_pc</t>
  </si>
  <si>
    <t>subsidy_fuel_indirect_pc</t>
  </si>
  <si>
    <t>subsidy_fuel_pc</t>
  </si>
  <si>
    <t>subsidy_elec_pc</t>
  </si>
  <si>
    <t>subsidy_elec_direct_pc</t>
  </si>
  <si>
    <t>all_tax_pc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</si>
  <si>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</si>
  <si>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</si>
  <si>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</si>
  <si>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</si>
  <si>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</si>
  <si>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</si>
  <si>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</si>
  <si>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</si>
  <si>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</si>
  <si>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</si>
  <si>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</si>
  <si>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</si>
  <si>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</si>
  <si>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</si>
  <si>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</si>
  <si>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</si>
  <si>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</si>
  <si>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</si>
  <si>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</si>
  <si>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</si>
  <si>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</si>
  <si>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</si>
  <si>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</si>
  <si>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</si>
  <si>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</si>
  <si>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</si>
  <si>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</si>
  <si>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</si>
  <si>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</si>
  <si>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</si>
  <si>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</si>
  <si>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</si>
  <si>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</si>
  <si>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</si>
  <si>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</si>
  <si>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</si>
  <si>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</si>
  <si>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</si>
  <si>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</si>
  <si>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</si>
  <si>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</si>
  <si>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</si>
  <si>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</si>
  <si>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</si>
  <si>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</si>
  <si>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</si>
  <si>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</si>
  <si>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</si>
  <si>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</si>
  <si>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</si>
  <si>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</si>
  <si>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</si>
  <si>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</si>
  <si>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</si>
  <si>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</si>
  <si>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</si>
  <si>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</si>
  <si>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</si>
  <si>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</si>
  <si>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</si>
  <si>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</si>
  <si>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</si>
  <si>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</si>
  <si>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</si>
  <si>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</si>
  <si>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</si>
  <si>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</si>
  <si>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</si>
  <si>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</si>
  <si>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</si>
  <si>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</si>
  <si>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</si>
  <si>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</si>
  <si>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</si>
  <si>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</si>
  <si>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</si>
  <si>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</si>
  <si>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</si>
  <si>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</si>
  <si>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</si>
  <si>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</si>
  <si>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</si>
  <si>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</si>
  <si>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</si>
  <si>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</si>
  <si>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</si>
  <si>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</si>
  <si>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</si>
  <si>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</si>
  <si>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</si>
  <si>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</si>
  <si>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</si>
  <si>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</si>
  <si>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</si>
  <si>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</si>
  <si>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</si>
  <si>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</si>
  <si>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</si>
  <si>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</si>
  <si>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</si>
  <si>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</si>
  <si>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</si>
  <si>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</si>
  <si>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</si>
  <si>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</si>
  <si>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</si>
  <si>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</si>
  <si>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</si>
  <si>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</si>
  <si>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</si>
  <si>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</si>
  <si>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</si>
  <si>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</si>
  <si>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</si>
  <si>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</si>
  <si>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</si>
  <si>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</si>
  <si>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</si>
  <si>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</si>
  <si>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</si>
  <si>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</si>
  <si>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</si>
  <si>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</si>
  <si>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</si>
  <si>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</si>
  <si>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</si>
  <si>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</si>
  <si>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</si>
  <si>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</si>
  <si>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</si>
  <si>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</si>
  <si>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</si>
  <si>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</si>
  <si>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</si>
  <si>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</si>
  <si>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</si>
  <si>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</si>
  <si>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</si>
  <si>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</si>
  <si>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</si>
  <si>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</si>
  <si>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</si>
  <si>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</si>
  <si>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</si>
  <si>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</si>
  <si>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</si>
  <si>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</si>
  <si>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</si>
  <si>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</si>
  <si>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</si>
  <si>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</si>
  <si>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</si>
  <si>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</si>
  <si>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</si>
  <si>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</si>
  <si>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</si>
  <si>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</si>
  <si>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</si>
  <si>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</si>
  <si>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</si>
  <si>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</si>
  <si>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</si>
  <si>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</si>
  <si>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</si>
  <si>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</si>
  <si>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</si>
  <si>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</si>
  <si>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</si>
  <si>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</si>
  <si>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</si>
  <si>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</si>
  <si>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</si>
  <si>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</si>
  <si>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</si>
  <si>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</si>
  <si>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</si>
  <si>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</si>
  <si>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</si>
  <si>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</si>
  <si>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</si>
  <si>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</si>
  <si>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</si>
  <si>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</si>
  <si>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</si>
  <si>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</si>
  <si>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</si>
  <si>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</si>
  <si>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</si>
  <si>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</si>
  <si>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</si>
  <si>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</si>
  <si>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</si>
  <si>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</si>
  <si>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</si>
  <si>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</si>
  <si>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</si>
  <si>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</si>
  <si>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</si>
  <si>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</si>
  <si>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</si>
  <si>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</si>
  <si>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</si>
  <si>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</si>
  <si>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</si>
  <si>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</si>
  <si>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</si>
  <si>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</si>
  <si>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</si>
  <si>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</si>
  <si>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</si>
  <si>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</si>
  <si>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</si>
  <si>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</si>
  <si>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</si>
  <si>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</si>
  <si>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</si>
  <si>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</si>
  <si>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</si>
  <si>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</si>
  <si>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</si>
  <si>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</si>
  <si>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</si>
  <si>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</si>
  <si>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</si>
  <si>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</si>
  <si>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</si>
  <si>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</si>
  <si>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</si>
  <si>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</si>
  <si>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</si>
  <si>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</si>
  <si>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</si>
  <si>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</si>
  <si>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</si>
  <si>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</si>
  <si>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</si>
  <si>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</si>
  <si>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</si>
  <si>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</si>
  <si>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</si>
  <si>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</si>
  <si>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</si>
  <si>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</si>
  <si>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</si>
  <si>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</si>
  <si>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</si>
  <si>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</si>
  <si>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</si>
  <si>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</si>
  <si>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</si>
  <si>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</si>
  <si>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</si>
  <si>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</si>
  <si>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</si>
  <si>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</si>
  <si>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</si>
  <si>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</si>
  <si>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</si>
  <si>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</si>
  <si>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</si>
  <si>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</si>
  <si>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</si>
  <si>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</si>
  <si>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</si>
  <si>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</si>
  <si>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</si>
  <si>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</si>
  <si>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</si>
  <si>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</si>
  <si>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</si>
  <si>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</si>
  <si>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</si>
  <si>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</si>
  <si>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</si>
  <si>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</si>
  <si>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</si>
  <si>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</si>
  <si>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</si>
  <si>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</si>
  <si>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</si>
  <si>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</si>
  <si>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</si>
  <si>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</si>
  <si>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</si>
  <si>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</si>
  <si>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</si>
  <si>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</si>
  <si>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</si>
  <si>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</si>
  <si>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</si>
  <si>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</si>
  <si>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</si>
  <si>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</si>
  <si>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</si>
  <si>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</si>
  <si>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</si>
  <si>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</si>
  <si>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</si>
  <si>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</si>
  <si>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</si>
  <si>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</si>
  <si>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</si>
  <si>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</si>
  <si>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</si>
  <si>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</si>
  <si>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</si>
  <si>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</si>
  <si>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</si>
  <si>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</si>
  <si>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</si>
  <si>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</si>
  <si>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</si>
  <si>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</si>
  <si>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</si>
  <si>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</si>
  <si>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</si>
  <si>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</si>
  <si>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</si>
  <si>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</si>
  <si>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</si>
  <si>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</si>
  <si>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</si>
  <si>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</si>
  <si>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</si>
  <si>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</si>
  <si>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</si>
  <si>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</si>
  <si>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</si>
  <si>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</si>
  <si>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</si>
  <si>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</si>
  <si>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</si>
  <si>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</si>
  <si>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</si>
  <si>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</si>
  <si>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</si>
  <si>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</si>
  <si>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</si>
  <si>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</si>
  <si>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</si>
  <si>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</si>
  <si>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</si>
  <si>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</si>
  <si>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</si>
  <si>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</si>
  <si>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</si>
  <si>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</si>
  <si>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</si>
  <si>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</si>
  <si>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</si>
  <si>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</si>
  <si>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</si>
  <si>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</si>
  <si>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</si>
  <si>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</si>
  <si>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</si>
  <si>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</si>
  <si>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</si>
  <si>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</si>
  <si>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</si>
  <si>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</si>
  <si>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</si>
  <si>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</si>
  <si>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</si>
  <si>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</si>
  <si>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</si>
  <si>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</si>
  <si>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</si>
  <si>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</si>
  <si>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</si>
  <si>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</si>
  <si>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</si>
  <si>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</si>
  <si>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</si>
  <si>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</si>
  <si>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</si>
  <si>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</si>
  <si>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</si>
  <si>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</si>
  <si>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</si>
  <si>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</si>
  <si>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</si>
  <si>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</si>
  <si>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</si>
  <si>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</si>
  <si>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</si>
  <si>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</si>
  <si>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</si>
  <si>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</si>
  <si>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</si>
  <si>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</si>
  <si>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</si>
  <si>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</si>
  <si>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</si>
  <si>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</si>
  <si>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</si>
  <si>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</si>
  <si>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</si>
  <si>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</si>
  <si>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</si>
  <si>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</si>
  <si>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</si>
  <si>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</si>
  <si>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</si>
  <si>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</si>
  <si>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</si>
  <si>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</si>
  <si>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</si>
  <si>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</si>
  <si>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</si>
  <si>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</si>
  <si>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</si>
  <si>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</si>
  <si>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</si>
  <si>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</si>
  <si>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</si>
  <si>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</si>
  <si>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</si>
  <si>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</si>
  <si>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</si>
  <si>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</si>
  <si>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</si>
  <si>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</si>
  <si>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</si>
  <si>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</si>
  <si>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</si>
  <si>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</si>
  <si>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</si>
  <si>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</si>
  <si>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</si>
  <si>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</si>
  <si>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</si>
  <si>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</si>
  <si>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</si>
  <si>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</si>
  <si>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</si>
  <si>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</si>
  <si>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</si>
  <si>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</si>
  <si>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</si>
  <si>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</si>
  <si>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</si>
  <si>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</si>
  <si>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</si>
  <si>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</si>
  <si>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</si>
  <si>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</si>
  <si>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</si>
  <si>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</si>
  <si>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</si>
  <si>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</si>
  <si>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</si>
  <si>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</si>
  <si>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</si>
  <si>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</si>
  <si>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</si>
  <si>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</si>
  <si>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</si>
  <si>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</si>
  <si>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</si>
  <si>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</si>
  <si>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</si>
  <si>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</si>
  <si>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</si>
  <si>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</si>
  <si>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</si>
  <si>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</si>
  <si>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</si>
  <si>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</si>
  <si>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</si>
  <si>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</si>
  <si>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</si>
  <si>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</si>
  <si>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</si>
  <si>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</si>
  <si>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</si>
  <si>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</si>
  <si>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</si>
  <si>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</si>
  <si>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</si>
  <si>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</si>
  <si>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</si>
  <si>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</si>
  <si>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</si>
  <si>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</si>
  <si>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</si>
  <si>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</si>
  <si>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</si>
  <si>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</si>
  <si>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</si>
  <si>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</si>
  <si>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</si>
  <si>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</si>
  <si>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</si>
  <si>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</si>
  <si>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</si>
  <si>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</si>
  <si>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</si>
  <si>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</si>
  <si>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</si>
  <si>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</si>
  <si>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</si>
  <si>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</si>
  <si>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</si>
  <si>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</si>
  <si>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</si>
  <si>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</si>
  <si>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</si>
  <si>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</si>
  <si>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</si>
  <si>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</si>
  <si>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</si>
  <si>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</si>
  <si>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</si>
  <si>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</si>
  <si>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</si>
  <si>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</si>
  <si>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</si>
  <si>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</si>
  <si>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</si>
  <si>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</si>
  <si>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</si>
  <si>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</si>
  <si>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</si>
  <si>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</si>
  <si>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</si>
  <si>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</si>
  <si>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</si>
  <si>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</si>
  <si>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</si>
  <si>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</si>
  <si>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</si>
  <si>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</si>
  <si>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</si>
  <si>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</si>
  <si>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</si>
  <si>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</si>
  <si>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</si>
  <si>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</si>
  <si>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</si>
  <si>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</si>
  <si>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</si>
  <si>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</si>
  <si>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</si>
  <si>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</si>
  <si>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</si>
  <si>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</si>
  <si>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</si>
  <si>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</si>
  <si>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</si>
  <si>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</si>
  <si>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</si>
  <si>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</si>
  <si>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</si>
  <si>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</si>
  <si>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</si>
  <si>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</si>
  <si>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</si>
  <si>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</si>
  <si>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</si>
  <si>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</si>
  <si>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</si>
  <si>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</si>
  <si>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</si>
  <si>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</si>
  <si>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</si>
  <si>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</si>
  <si>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</si>
  <si>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</si>
  <si>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</si>
  <si>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</si>
  <si>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</si>
  <si>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</si>
  <si>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</si>
  <si>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</si>
  <si>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</si>
  <si>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</si>
  <si>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</si>
  <si>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</si>
  <si>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</si>
  <si>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</si>
  <si>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</si>
  <si>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</si>
  <si>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</si>
  <si>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</si>
  <si>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</si>
  <si>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</si>
  <si>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</si>
  <si>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</si>
  <si>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</si>
  <si>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</si>
  <si>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</si>
  <si>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</si>
  <si>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</si>
  <si>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</si>
  <si>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</si>
  <si>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</si>
  <si>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</si>
  <si>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</si>
  <si>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</si>
  <si>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</si>
  <si>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</si>
  <si>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</si>
  <si>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</si>
  <si>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</si>
  <si>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</si>
  <si>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</si>
  <si>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</si>
  <si>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</si>
  <si>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</si>
  <si>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</si>
  <si>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</si>
  <si>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</si>
  <si>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</si>
  <si>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</si>
  <si>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</si>
  <si>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</si>
  <si>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</si>
  <si>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</si>
  <si>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</si>
  <si>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</si>
  <si>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</si>
  <si>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</si>
  <si>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</si>
  <si>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</si>
  <si>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</si>
  <si>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</si>
  <si>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</si>
  <si>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</si>
  <si>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</si>
  <si>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</si>
  <si>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</si>
  <si>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</si>
  <si>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</si>
  <si>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</si>
  <si>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</si>
  <si>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</si>
  <si>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</si>
  <si>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</si>
  <si>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</si>
  <si>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</si>
  <si>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</si>
  <si>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</si>
  <si>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</si>
  <si>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</si>
  <si>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</si>
  <si>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</si>
  <si>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</si>
  <si>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</si>
  <si>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</si>
  <si>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</si>
  <si>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</si>
  <si>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</si>
  <si>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</si>
  <si>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</si>
  <si>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</si>
  <si>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</si>
  <si>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</si>
  <si>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</si>
  <si>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</si>
  <si>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</si>
  <si>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</si>
  <si>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</si>
  <si>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</si>
  <si>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</si>
  <si>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</si>
  <si>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</si>
  <si>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</si>
  <si>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</si>
  <si>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</si>
  <si>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</si>
  <si>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</si>
  <si>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</si>
  <si>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</si>
  <si>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</si>
  <si>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</si>
  <si>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</si>
  <si>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</si>
  <si>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</si>
  <si>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</si>
  <si>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</si>
  <si>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</si>
  <si>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</si>
  <si>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</si>
  <si>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</si>
  <si>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</si>
  <si>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</si>
  <si>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</si>
  <si>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</si>
  <si>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</si>
  <si>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</si>
  <si>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</si>
  <si>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</si>
  <si>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</si>
  <si>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</si>
  <si>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</si>
  <si>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</si>
  <si>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</si>
  <si>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</si>
  <si>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</si>
  <si>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</si>
  <si>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</si>
  <si>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</si>
  <si>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</si>
  <si>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</si>
  <si>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</si>
  <si>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</si>
  <si>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</si>
  <si>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</si>
  <si>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</si>
  <si>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</si>
  <si>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</si>
  <si>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</si>
  <si>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</si>
  <si>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</si>
  <si>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</si>
  <si>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</si>
  <si>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</si>
  <si>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</si>
  <si>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</si>
  <si>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</si>
  <si>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</si>
  <si>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</si>
  <si>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</si>
  <si>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</si>
  <si>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</si>
  <si>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</si>
  <si>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</si>
  <si>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</si>
  <si>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</si>
  <si>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</si>
  <si>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</si>
  <si>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</si>
  <si>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</si>
  <si>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</si>
  <si>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</si>
  <si>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</si>
  <si>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</si>
  <si>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</si>
  <si>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</si>
  <si>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</si>
  <si>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</si>
  <si>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</si>
  <si>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</si>
  <si>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</si>
  <si>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</si>
  <si>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</si>
  <si>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</si>
  <si>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</si>
  <si>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</si>
  <si>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</si>
  <si>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</si>
  <si>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</si>
  <si>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</si>
  <si>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</si>
  <si>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</si>
  <si>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</si>
  <si>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</si>
  <si>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</si>
  <si>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</si>
  <si>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</si>
  <si>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</si>
  <si>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</si>
  <si>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</si>
  <si>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</si>
  <si>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</si>
  <si>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</si>
  <si>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</si>
  <si>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</si>
  <si>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</si>
  <si>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</si>
  <si>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</si>
  <si>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</si>
  <si>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</si>
  <si>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</si>
  <si>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</si>
  <si>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</si>
  <si>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</si>
  <si>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</si>
  <si>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</si>
  <si>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</si>
  <si>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</si>
  <si>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</si>
  <si>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</si>
  <si>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</si>
  <si>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</si>
  <si>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</si>
  <si>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</si>
  <si>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</si>
  <si>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</si>
  <si>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</si>
  <si>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</si>
  <si>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</si>
  <si>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</si>
  <si>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</si>
  <si>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</si>
  <si>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</si>
  <si>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</si>
  <si>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</si>
  <si>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</si>
  <si>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</si>
  <si>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</si>
  <si>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</si>
  <si>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</si>
  <si>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</si>
  <si>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</si>
  <si>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</si>
  <si>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</si>
  <si>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</si>
  <si>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</si>
  <si>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</si>
  <si>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</si>
  <si>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</si>
  <si>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</si>
  <si>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</si>
  <si>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</si>
  <si>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</si>
  <si>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</si>
  <si>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</si>
  <si>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</si>
  <si>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</si>
  <si>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</si>
  <si>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</si>
  <si>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</si>
  <si>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</si>
  <si>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</si>
  <si>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</si>
  <si>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</si>
  <si>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</si>
  <si>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</si>
  <si>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</si>
  <si>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</si>
  <si>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</si>
  <si>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</si>
  <si>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</si>
  <si>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</si>
  <si>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</si>
  <si>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</si>
  <si>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</si>
  <si>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</si>
  <si>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</si>
  <si>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</si>
  <si>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</si>
  <si>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</si>
  <si>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</si>
  <si>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</si>
  <si>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</si>
  <si>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</si>
  <si>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</si>
  <si>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</si>
  <si>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</si>
  <si>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</si>
  <si>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</si>
  <si>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</si>
  <si>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</si>
  <si>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</si>
  <si>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</si>
  <si>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</si>
  <si>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</si>
  <si>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</si>
  <si>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</si>
  <si>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</si>
  <si>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</si>
  <si>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</si>
  <si>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</si>
  <si>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</si>
  <si>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</si>
  <si>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</si>
  <si>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</si>
  <si>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</si>
  <si>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</si>
  <si>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</si>
  <si>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</si>
  <si>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</si>
  <si>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</si>
  <si>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</si>
  <si>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</si>
  <si>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</si>
  <si>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</si>
  <si>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</si>
  <si>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</si>
  <si>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</si>
  <si>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</si>
  <si>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</si>
  <si>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</si>
  <si>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</si>
  <si>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</si>
  <si>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</si>
  <si>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</si>
  <si>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</si>
  <si>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</si>
  <si>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</si>
  <si>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</si>
  <si>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</si>
  <si>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</si>
  <si>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</si>
  <si>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</si>
  <si>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</si>
  <si>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</si>
  <si>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</si>
  <si>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</si>
  <si>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</si>
  <si>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</si>
  <si>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</si>
  <si>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</si>
  <si>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</si>
  <si>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</si>
  <si>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</si>
  <si>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</si>
  <si>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</si>
  <si>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</si>
  <si>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</si>
  <si>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</si>
  <si>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</si>
  <si>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</si>
  <si>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</si>
  <si>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</si>
  <si>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</si>
  <si>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</si>
  <si>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</si>
  <si>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</si>
  <si>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</si>
  <si>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</si>
  <si>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</si>
  <si>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</si>
  <si>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</si>
  <si>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</si>
  <si>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</si>
  <si>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</si>
  <si>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</si>
  <si>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</si>
  <si>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</si>
  <si>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</si>
  <si>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</si>
  <si>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</si>
  <si>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</si>
  <si>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</si>
  <si>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</si>
  <si>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</si>
  <si>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</si>
  <si>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</si>
  <si>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</si>
  <si>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</si>
  <si>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</si>
  <si>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</si>
  <si>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</si>
  <si>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</si>
  <si>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</si>
  <si>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</si>
  <si>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</si>
  <si>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</si>
  <si>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</si>
  <si>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</si>
  <si>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</si>
  <si>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</si>
  <si>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</si>
  <si>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</si>
  <si>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</si>
  <si>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</si>
  <si>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</si>
  <si>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</si>
  <si>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</si>
  <si>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</si>
  <si>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</si>
  <si>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</si>
  <si>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</si>
  <si>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</si>
  <si>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</si>
  <si>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</si>
  <si>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</si>
  <si>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</si>
  <si>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</si>
  <si>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</si>
  <si>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</si>
  <si>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</si>
  <si>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</si>
  <si>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</si>
  <si>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</si>
  <si>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</si>
  <si>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</si>
  <si>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</si>
  <si>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</si>
  <si>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</si>
  <si>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</si>
  <si>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</si>
  <si>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</si>
  <si>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</si>
  <si>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</si>
  <si>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</si>
  <si>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</si>
  <si>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</si>
  <si>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</si>
  <si>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</si>
  <si>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</si>
  <si>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</si>
  <si>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</si>
  <si>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</si>
  <si>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</si>
  <si>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</si>
  <si>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</si>
  <si>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</si>
  <si>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</si>
  <si>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</si>
  <si>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</si>
  <si>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</si>
  <si>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</si>
  <si>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</si>
  <si>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</si>
  <si>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</si>
  <si>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</si>
  <si>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</si>
  <si>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</si>
  <si>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</si>
  <si>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</si>
  <si>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</si>
  <si>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</si>
  <si>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</si>
  <si>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</si>
  <si>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</si>
  <si>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</si>
  <si>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</si>
  <si>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</si>
  <si>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</si>
  <si>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</si>
  <si>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</si>
  <si>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</si>
  <si>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</si>
  <si>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</si>
  <si>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</si>
  <si>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</si>
  <si>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</si>
  <si>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</si>
  <si>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</si>
  <si>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</si>
  <si>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</si>
  <si>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</si>
  <si>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</si>
  <si>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</si>
  <si>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</si>
  <si>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</si>
  <si>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</si>
  <si>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</si>
  <si>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</si>
  <si>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</si>
  <si>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</si>
  <si>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</si>
  <si>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</si>
  <si>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</si>
  <si>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</si>
  <si>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</si>
  <si>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</si>
  <si>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</si>
  <si>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</si>
  <si>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</si>
  <si>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</si>
  <si>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</si>
  <si>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</si>
  <si>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</si>
  <si>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</si>
  <si>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</si>
  <si>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</si>
  <si>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</si>
  <si>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</si>
  <si>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</si>
  <si>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</si>
  <si>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</si>
  <si>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</si>
  <si>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</si>
  <si>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</si>
  <si>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</si>
  <si>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</si>
  <si>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</si>
  <si>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</si>
  <si>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</si>
  <si>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</si>
  <si>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</si>
  <si>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</si>
  <si>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</si>
  <si>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</si>
  <si>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</si>
  <si>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</si>
  <si>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</si>
  <si>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</si>
  <si>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</si>
  <si>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</si>
  <si>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</si>
  <si>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</si>
  <si>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</si>
  <si>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</si>
  <si>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</si>
  <si>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</si>
  <si>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</si>
  <si>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</si>
  <si>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</si>
  <si>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</si>
  <si>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</si>
  <si>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</si>
  <si>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</si>
  <si>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</si>
  <si>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</si>
  <si>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</si>
  <si>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</si>
  <si>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</si>
  <si>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</si>
  <si>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</si>
  <si>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</si>
  <si>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</si>
  <si>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</si>
  <si>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</si>
  <si>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</si>
  <si>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</si>
  <si>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</si>
  <si>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</si>
  <si>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</si>
  <si>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</si>
  <si>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</si>
  <si>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</si>
  <si>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</si>
  <si>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</si>
  <si>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</si>
  <si>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</si>
  <si>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</si>
  <si>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</si>
  <si>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</si>
  <si>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</si>
  <si>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</si>
  <si>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</si>
  <si>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</si>
  <si>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</si>
  <si>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</si>
  <si>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</si>
  <si>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</si>
  <si>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</si>
  <si>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</si>
  <si>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</si>
  <si>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</si>
  <si>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</si>
  <si>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</si>
  <si>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</si>
  <si>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</si>
  <si>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</si>
  <si>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</si>
  <si>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</si>
  <si>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</si>
  <si>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</si>
  <si>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</si>
  <si>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</si>
  <si>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</si>
  <si>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</si>
  <si>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</si>
  <si>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</si>
  <si>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</si>
  <si>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</si>
  <si>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</si>
  <si>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</si>
  <si>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</si>
  <si>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</si>
  <si>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</si>
  <si>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</si>
  <si>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</si>
  <si>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</si>
  <si>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</si>
  <si>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</si>
  <si>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</si>
  <si>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</si>
  <si>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</si>
  <si>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</si>
  <si>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</si>
  <si>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</si>
  <si>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</si>
  <si>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</si>
  <si>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</si>
  <si>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</si>
  <si>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</si>
  <si>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</si>
  <si>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</si>
  <si>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</si>
  <si>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</si>
  <si>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</si>
  <si>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</si>
  <si>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</si>
  <si>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</si>
  <si>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</si>
  <si>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</si>
  <si>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</si>
  <si>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</si>
  <si>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</si>
  <si>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</si>
  <si>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</si>
  <si>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</si>
  <si>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</si>
  <si>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</si>
  <si>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</si>
  <si>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</si>
  <si>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</si>
  <si>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</si>
  <si>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</si>
  <si>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</si>
  <si>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</si>
  <si>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</si>
  <si>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</si>
  <si>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</si>
  <si>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</si>
  <si>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</si>
  <si>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</si>
  <si>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</si>
  <si>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</si>
  <si>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</si>
  <si>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</si>
  <si>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</si>
  <si>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</si>
  <si>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</si>
  <si>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</si>
  <si>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</si>
  <si>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</si>
  <si>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</si>
  <si>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</si>
  <si>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</si>
  <si>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</si>
  <si>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</si>
  <si>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</si>
  <si>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</si>
  <si>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</si>
  <si>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</si>
  <si>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</si>
  <si>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</si>
  <si>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</si>
  <si>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</si>
  <si>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</si>
  <si>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</si>
  <si>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</si>
  <si>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</si>
  <si>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</si>
  <si>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</si>
  <si>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</si>
  <si>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</si>
  <si>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</si>
  <si>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</si>
  <si>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</si>
  <si>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</si>
  <si>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</si>
  <si>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</si>
  <si>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</si>
  <si>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</si>
  <si>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</si>
  <si>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</si>
  <si>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</si>
  <si>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</si>
  <si>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</si>
  <si>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</si>
  <si>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</si>
  <si>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</si>
  <si>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</si>
  <si>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</si>
  <si>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</si>
  <si>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</si>
  <si>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</si>
  <si>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</si>
  <si>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</si>
  <si>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</si>
  <si>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</si>
  <si>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</si>
  <si>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</si>
  <si>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</si>
  <si>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</si>
  <si>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</si>
  <si>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</si>
  <si>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</si>
  <si>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</si>
  <si>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</si>
  <si>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</si>
  <si>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</si>
  <si>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</si>
  <si>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</si>
  <si>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</si>
  <si>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</si>
  <si>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</si>
  <si>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</si>
  <si>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</si>
  <si>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</si>
  <si>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</si>
  <si>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</si>
  <si>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</si>
  <si>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</si>
  <si>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</si>
  <si>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</si>
  <si>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</si>
  <si>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</si>
  <si>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</si>
  <si>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</si>
  <si>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</si>
  <si>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</si>
  <si>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</si>
  <si>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</si>
  <si>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</si>
  <si>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</si>
  <si>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</si>
  <si>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</si>
  <si>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</si>
  <si>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</si>
  <si>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</si>
  <si>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</si>
  <si>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</si>
  <si>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</si>
  <si>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</si>
  <si>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</si>
  <si>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</si>
  <si>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</si>
  <si>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</si>
  <si>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</si>
  <si>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</si>
  <si>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</si>
  <si>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</si>
  <si>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</si>
  <si>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</si>
  <si>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</si>
  <si>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</si>
  <si>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</si>
  <si>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</si>
  <si>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</si>
  <si>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</si>
  <si>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</si>
  <si>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</si>
  <si>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</si>
  <si>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</si>
  <si>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</si>
  <si>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</si>
  <si>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</si>
  <si>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</si>
  <si>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</si>
  <si>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</si>
  <si>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</si>
  <si>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</si>
  <si>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</si>
  <si>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</si>
  <si>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</si>
  <si>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</si>
  <si>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</si>
  <si>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</si>
  <si>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</si>
  <si>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</si>
  <si>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</si>
  <si>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</si>
  <si>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</si>
  <si>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</si>
  <si>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</si>
  <si>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</si>
  <si>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</si>
  <si>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</si>
  <si>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</si>
  <si>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</si>
  <si>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</si>
  <si>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</si>
  <si>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</si>
  <si>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</si>
  <si>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</si>
  <si>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</si>
  <si>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</si>
  <si>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</si>
  <si>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</si>
  <si>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</si>
  <si>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</si>
  <si>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</si>
  <si>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</si>
  <si>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</si>
  <si>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</si>
  <si>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</si>
  <si>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</si>
  <si>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</si>
  <si>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</si>
  <si>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</si>
  <si>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</si>
  <si>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</si>
  <si>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</si>
  <si>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</si>
  <si>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</si>
  <si>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</si>
  <si>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</si>
  <si>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</si>
  <si>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</si>
  <si>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</si>
  <si>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</si>
  <si>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</si>
  <si>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</si>
  <si>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</si>
  <si>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</si>
  <si>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</si>
  <si>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</si>
  <si>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</si>
  <si>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</si>
  <si>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</si>
  <si>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</si>
  <si>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</si>
  <si>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</si>
  <si>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</si>
  <si>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</si>
  <si>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</si>
  <si>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</si>
  <si>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</si>
  <si>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</si>
  <si>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</si>
  <si>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</si>
  <si>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</si>
  <si>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</si>
  <si>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</si>
  <si>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</si>
  <si>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</si>
  <si>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</si>
  <si>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</si>
  <si>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</si>
  <si>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</si>
  <si>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</si>
  <si>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</si>
  <si>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</si>
  <si>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</si>
  <si>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</si>
  <si>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</si>
  <si>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</si>
  <si>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</si>
  <si>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</si>
  <si>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</si>
  <si>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</si>
  <si>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</si>
  <si>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</si>
  <si>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</si>
  <si>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</si>
  <si>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</si>
  <si>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</si>
  <si>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</si>
  <si>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</si>
  <si>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</si>
  <si>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</si>
  <si>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</si>
  <si>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</si>
  <si>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</si>
  <si>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</si>
  <si>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</si>
  <si>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</si>
  <si>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</si>
  <si>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</si>
  <si>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</si>
  <si>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</si>
  <si>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</si>
  <si>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</si>
  <si>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</si>
  <si>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</si>
  <si>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</si>
  <si>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</si>
  <si>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</si>
  <si>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</si>
  <si>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</si>
  <si>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</si>
  <si>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</si>
  <si>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</si>
  <si>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</si>
  <si>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</si>
  <si>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</si>
  <si>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</si>
  <si>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</si>
  <si>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</si>
  <si>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</si>
  <si>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</si>
  <si>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</si>
  <si>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</si>
  <si>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</si>
  <si>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</si>
  <si>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</si>
  <si>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</si>
  <si>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</si>
  <si>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</si>
  <si>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</si>
  <si>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</si>
  <si>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</si>
  <si>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</si>
  <si>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</si>
  <si>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</si>
  <si>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</si>
  <si>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</si>
  <si>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</si>
  <si>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</si>
  <si>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</si>
  <si>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</si>
  <si>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</si>
  <si>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</si>
  <si>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</si>
  <si>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</si>
  <si>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</si>
  <si>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</si>
  <si>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</si>
  <si>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</si>
  <si>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</si>
  <si>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</si>
  <si>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</si>
  <si>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</si>
  <si>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</si>
  <si>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</si>
  <si>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</si>
  <si>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</si>
  <si>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</si>
  <si>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</si>
  <si>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</si>
  <si>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</si>
  <si>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</si>
  <si>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</si>
  <si>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</si>
  <si>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</si>
  <si>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</si>
  <si>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</si>
  <si>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</si>
  <si>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</si>
  <si>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</si>
  <si>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</si>
  <si>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</si>
  <si>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</si>
  <si>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</si>
  <si>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</si>
  <si>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</si>
  <si>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</si>
  <si>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</si>
  <si>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</si>
  <si>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</si>
  <si>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</si>
  <si>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</si>
  <si>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</si>
  <si>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</si>
  <si>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</si>
  <si>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</si>
  <si>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</si>
  <si>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</si>
  <si>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</si>
  <si>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</si>
  <si>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</si>
  <si>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</si>
  <si>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</si>
  <si>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</si>
  <si>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</si>
  <si>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</si>
  <si>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</si>
  <si>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</si>
  <si>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</si>
  <si>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</si>
  <si>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</si>
  <si>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</si>
  <si>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</si>
  <si>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</si>
  <si>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</si>
  <si>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</si>
  <si>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</si>
  <si>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</si>
  <si>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</si>
  <si>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</si>
  <si>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</si>
  <si>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</si>
  <si>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</si>
  <si>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</si>
  <si>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</si>
  <si>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</si>
  <si>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</si>
  <si>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</si>
  <si>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</si>
  <si>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</si>
  <si>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</si>
  <si>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</si>
  <si>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</si>
  <si>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</si>
  <si>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</si>
  <si>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</si>
  <si>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</si>
  <si>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</si>
  <si>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</si>
  <si>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</si>
  <si>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</si>
  <si>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</si>
  <si>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</si>
  <si>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</si>
  <si>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</si>
  <si>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</si>
  <si>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</si>
  <si>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</si>
  <si>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</si>
  <si>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</si>
  <si>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</si>
  <si>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</si>
  <si>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</si>
  <si>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</si>
  <si>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</si>
  <si>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</si>
  <si>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</si>
  <si>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</si>
  <si>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</si>
  <si>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</si>
  <si>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</si>
  <si>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</si>
  <si>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</si>
  <si>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</si>
  <si>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</si>
  <si>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</si>
  <si>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</si>
  <si>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</si>
  <si>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</si>
  <si>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</si>
  <si>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</si>
  <si>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</si>
  <si>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</si>
  <si>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</si>
  <si>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</si>
  <si>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</si>
  <si>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</si>
  <si>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</si>
  <si>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</si>
  <si>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</si>
  <si>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</si>
  <si>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</si>
  <si>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</si>
  <si>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</si>
  <si>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</si>
  <si>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</si>
  <si>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</si>
  <si>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</si>
  <si>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</si>
  <si>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</si>
  <si>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</si>
  <si>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</si>
  <si>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</si>
  <si>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</si>
  <si>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</si>
  <si>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</si>
  <si>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</si>
  <si>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</si>
  <si>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</si>
  <si>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</si>
  <si>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</si>
  <si>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</si>
  <si>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</si>
  <si>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</si>
  <si>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</si>
  <si>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</si>
  <si>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</si>
  <si>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</si>
  <si>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</si>
  <si>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</si>
  <si>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</si>
  <si>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</si>
  <si>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</si>
  <si>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</si>
  <si>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</si>
  <si>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</si>
  <si>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</si>
  <si>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</si>
  <si>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</si>
  <si>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</si>
  <si>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</si>
  <si>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</si>
  <si>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</si>
  <si>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</si>
  <si>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</si>
  <si>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</si>
  <si>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</si>
  <si>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</si>
  <si>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</si>
  <si>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</si>
  <si>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</si>
  <si>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</si>
  <si>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</si>
  <si>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</si>
  <si>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</si>
  <si>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</si>
  <si>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</si>
  <si>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</si>
  <si>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</si>
  <si>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</si>
  <si>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</si>
  <si>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</si>
  <si>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</si>
  <si>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</si>
  <si>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</si>
  <si>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</si>
  <si>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</si>
  <si>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</si>
  <si>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</si>
  <si>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</si>
  <si>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</si>
  <si>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</si>
  <si>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</si>
  <si>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</si>
  <si>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</si>
  <si>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</si>
  <si>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</si>
  <si>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</si>
  <si>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</si>
  <si>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</si>
  <si>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</si>
  <si>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</si>
  <si>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</si>
  <si>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</si>
  <si>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</si>
  <si>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</si>
  <si>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</si>
  <si>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</si>
  <si>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</si>
  <si>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</si>
  <si>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</si>
  <si>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</si>
  <si>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</si>
  <si>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</si>
  <si>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</si>
  <si>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</si>
  <si>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</si>
  <si>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</si>
  <si>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</si>
  <si>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</si>
  <si>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</si>
  <si>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</si>
  <si>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</si>
  <si>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</si>
  <si>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</si>
  <si>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</si>
  <si>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</si>
  <si>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</si>
  <si>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</si>
  <si>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</si>
  <si>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</si>
  <si>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</si>
  <si>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</si>
  <si>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</si>
  <si>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</si>
  <si>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</si>
  <si>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</si>
  <si>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</si>
  <si>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</si>
  <si>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</si>
  <si>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</si>
  <si>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</si>
  <si>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</si>
  <si>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</si>
  <si>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</si>
  <si>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</si>
  <si>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</si>
  <si>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</si>
  <si>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</si>
  <si>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</si>
  <si>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</si>
  <si>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</si>
  <si>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</si>
  <si>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</si>
  <si>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</si>
  <si>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</si>
  <si>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</si>
  <si>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</si>
  <si>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</si>
  <si>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</si>
  <si>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</si>
  <si>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</si>
  <si>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</si>
  <si>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</si>
  <si>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</si>
  <si>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</si>
  <si>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</si>
  <si>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</si>
  <si>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</si>
  <si>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</si>
  <si>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</si>
  <si>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</si>
  <si>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</si>
  <si>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</si>
  <si>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</si>
  <si>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</si>
  <si>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</si>
  <si>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</si>
  <si>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</si>
  <si>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</si>
  <si>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</si>
  <si>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</si>
  <si>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</si>
  <si>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</si>
  <si>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</si>
  <si>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</si>
  <si>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</si>
  <si>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</si>
  <si>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</si>
  <si>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</si>
  <si>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</si>
  <si>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</si>
  <si>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</si>
  <si>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</si>
  <si>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</si>
  <si>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</si>
  <si>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</si>
  <si>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</si>
  <si>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</si>
  <si>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</si>
  <si>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</si>
  <si>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</si>
  <si>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</si>
  <si>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</si>
  <si>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</si>
  <si>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</si>
  <si>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</si>
  <si>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</si>
  <si>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</si>
  <si>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</si>
  <si>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</si>
  <si>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</si>
  <si>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</si>
  <si>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</si>
  <si>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</si>
  <si>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</si>
  <si>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</si>
  <si>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</si>
  <si>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</si>
  <si>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</si>
  <si>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</si>
  <si>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</si>
  <si>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</si>
  <si>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</si>
  <si>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</si>
  <si>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</si>
  <si>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</si>
  <si>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</si>
  <si>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</si>
  <si>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</si>
  <si>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</si>
  <si>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</si>
  <si>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</si>
  <si>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</si>
  <si>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</si>
  <si>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</si>
  <si>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</si>
  <si>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</si>
  <si>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</si>
  <si>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</si>
  <si>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</si>
  <si>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</si>
  <si>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</si>
  <si>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</si>
  <si>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</si>
  <si>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</si>
  <si>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</si>
  <si>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</si>
  <si>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</si>
  <si>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</si>
  <si>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</si>
  <si>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</si>
  <si>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</si>
  <si>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</si>
  <si>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</si>
  <si>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</si>
  <si>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</si>
  <si>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</si>
  <si>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</si>
  <si>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</si>
  <si>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</si>
  <si>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</si>
  <si>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</si>
  <si>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</si>
  <si>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</si>
  <si>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</si>
  <si>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</si>
  <si>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</si>
  <si>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</si>
  <si>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</si>
  <si>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</si>
  <si>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</si>
  <si>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</si>
  <si>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</si>
  <si>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</si>
  <si>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</si>
  <si>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</si>
  <si>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</si>
  <si>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</si>
  <si>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</si>
  <si>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</si>
  <si>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</si>
  <si>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</si>
  <si>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</si>
  <si>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</si>
  <si>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</si>
  <si>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</si>
  <si>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</si>
  <si>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</si>
  <si>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</si>
  <si>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</si>
  <si>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</si>
  <si>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</si>
  <si>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</si>
  <si>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</si>
  <si>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</si>
  <si>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</si>
  <si>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</si>
  <si>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</si>
  <si>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</si>
  <si>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</si>
  <si>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</si>
  <si>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</si>
  <si>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</si>
  <si>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</si>
  <si>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</si>
  <si>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</si>
  <si>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</si>
  <si>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</si>
  <si>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</si>
  <si>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</si>
  <si>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</si>
  <si>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</si>
  <si>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</si>
  <si>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</si>
  <si>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</si>
  <si>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</si>
  <si>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</si>
  <si>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</si>
  <si>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</si>
  <si>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</si>
  <si>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</si>
  <si>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</si>
  <si>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</si>
  <si>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</si>
  <si>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</si>
  <si>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</si>
  <si>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</si>
  <si>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</si>
  <si>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</si>
  <si>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</si>
  <si>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</si>
  <si>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</si>
  <si>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</si>
  <si>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</si>
  <si>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</si>
  <si>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</si>
  <si>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</si>
  <si>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</si>
  <si>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</si>
  <si>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</si>
  <si>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</si>
  <si>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</si>
  <si>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</si>
  <si>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</si>
  <si>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</si>
  <si>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</si>
  <si>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</si>
  <si>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</si>
  <si>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</si>
  <si>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</si>
  <si>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</si>
  <si>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</si>
  <si>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</si>
  <si>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</si>
  <si>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</si>
  <si>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</si>
  <si>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</si>
  <si>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</si>
  <si>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</si>
  <si>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</si>
  <si>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</si>
  <si>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</si>
  <si>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</si>
  <si>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</si>
  <si>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</si>
  <si>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</si>
  <si>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</si>
  <si>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</si>
  <si>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</si>
  <si>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</si>
  <si>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</si>
  <si>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</si>
  <si>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</si>
  <si>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</si>
  <si>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</si>
  <si>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</si>
  <si>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</si>
  <si>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</si>
  <si>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</si>
  <si>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</si>
  <si>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</si>
  <si>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</si>
  <si>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</si>
  <si>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</si>
  <si>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</si>
  <si>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</si>
  <si>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</si>
  <si>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</si>
  <si>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</si>
  <si>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</si>
  <si>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</si>
  <si>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</si>
  <si>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</si>
  <si>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</si>
  <si>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</si>
  <si>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</si>
  <si>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</si>
  <si>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</si>
  <si>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</si>
  <si>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</si>
  <si>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</si>
  <si>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</si>
  <si>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</si>
  <si>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</si>
  <si>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</si>
  <si>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</si>
  <si>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</si>
  <si>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</si>
  <si>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</si>
  <si>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</si>
  <si>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</si>
  <si>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</si>
  <si>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</si>
  <si>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</si>
  <si>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</si>
  <si>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</si>
  <si>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</si>
  <si>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</si>
  <si>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</si>
  <si>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</si>
  <si>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</si>
  <si>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</si>
  <si>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</si>
  <si>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</si>
  <si>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</si>
  <si>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</si>
  <si>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</si>
  <si>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</si>
  <si>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</si>
  <si>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</si>
  <si>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</si>
  <si>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</si>
  <si>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</si>
  <si>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</si>
  <si>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</si>
  <si>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</si>
  <si>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</si>
  <si>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</si>
  <si>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</si>
  <si>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</si>
  <si>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</si>
  <si>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</si>
  <si>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</si>
  <si>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</si>
  <si>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</si>
  <si>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</si>
  <si>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</si>
  <si>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</si>
  <si>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</si>
  <si>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</si>
  <si>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</si>
  <si>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</si>
  <si>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</si>
  <si>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</si>
  <si>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</si>
  <si>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</si>
  <si>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</si>
  <si>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</si>
  <si>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</si>
  <si>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</si>
  <si>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</si>
  <si>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</si>
  <si>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</si>
  <si>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</si>
  <si>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</si>
  <si>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</si>
  <si>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</si>
  <si>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</si>
  <si>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</si>
  <si>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</si>
  <si>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</si>
  <si>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</si>
  <si>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</si>
  <si>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</si>
  <si>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</si>
  <si>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</si>
  <si>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</si>
  <si>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</si>
  <si>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</si>
  <si>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</si>
  <si>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</si>
  <si>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</si>
  <si>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</si>
  <si>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</si>
  <si>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</si>
  <si>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</si>
  <si>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</si>
  <si>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</si>
  <si>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</si>
  <si>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</si>
  <si>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</si>
  <si>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</si>
  <si>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</si>
  <si>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</si>
  <si>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</si>
  <si>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</si>
  <si>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</si>
  <si>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</si>
  <si>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</si>
  <si>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</si>
  <si>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</si>
  <si>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</si>
  <si>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</si>
  <si>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</si>
  <si>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</si>
  <si>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</si>
  <si>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</si>
  <si>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</si>
  <si>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</si>
  <si>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</si>
  <si>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</si>
  <si>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</si>
  <si>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</si>
  <si>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</si>
  <si>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</si>
  <si>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</si>
  <si>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</si>
  <si>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</si>
  <si>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</si>
  <si>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</si>
  <si>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</si>
  <si>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</si>
  <si>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</si>
  <si>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</si>
  <si>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</si>
  <si>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</si>
  <si>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</si>
  <si>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</si>
  <si>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</si>
  <si>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</si>
  <si>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</si>
  <si>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</si>
  <si>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</si>
  <si>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</si>
  <si>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</si>
  <si>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</si>
  <si>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</si>
  <si>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</si>
  <si>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</si>
  <si>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</si>
  <si>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</si>
  <si>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</si>
  <si>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</si>
  <si>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</si>
  <si>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</si>
  <si>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</si>
  <si>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</si>
  <si>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</si>
  <si>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</si>
  <si>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</si>
  <si>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</si>
  <si>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</si>
  <si>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</si>
  <si>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</si>
  <si>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</si>
  <si>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</si>
  <si>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</si>
  <si>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</si>
  <si>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</si>
  <si>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</si>
  <si>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</si>
  <si>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</si>
  <si>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</si>
  <si>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</si>
  <si>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</si>
  <si>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</si>
  <si>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</si>
  <si>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</si>
  <si>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</si>
  <si>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</si>
  <si>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</si>
  <si>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</si>
  <si>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</si>
  <si>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</si>
  <si>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</si>
  <si>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</si>
  <si>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</si>
  <si>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</si>
  <si>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</si>
  <si>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</si>
  <si>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</si>
  <si>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</si>
  <si>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</si>
  <si>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</si>
  <si>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</si>
  <si>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</si>
  <si>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</si>
  <si>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</si>
  <si>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</si>
  <si>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</si>
  <si>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</si>
  <si>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</si>
  <si>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</si>
  <si>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</si>
  <si>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</si>
  <si>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</si>
  <si>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</si>
  <si>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</si>
  <si>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</si>
  <si>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</si>
  <si>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</si>
  <si>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</si>
  <si>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</si>
  <si>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</si>
  <si>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</si>
  <si>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</si>
  <si>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</si>
  <si>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</si>
  <si>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</si>
  <si>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</si>
  <si>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</si>
  <si>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</si>
  <si>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</si>
  <si>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</si>
  <si>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</si>
  <si>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</si>
  <si>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</si>
  <si>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</si>
  <si>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</si>
  <si>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</si>
  <si>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</si>
  <si>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</si>
  <si>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</si>
  <si>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</si>
  <si>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</si>
  <si>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</si>
  <si>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</si>
  <si>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</si>
  <si>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</si>
  <si>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</si>
  <si>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</si>
  <si>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</si>
  <si>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</si>
  <si>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</si>
  <si>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</si>
  <si>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</si>
  <si>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</si>
  <si>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</si>
  <si>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</si>
  <si>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</si>
  <si>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</si>
  <si>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</si>
  <si>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</si>
  <si>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</si>
  <si>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</si>
  <si>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</si>
  <si>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</si>
  <si>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</si>
  <si>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</si>
  <si>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</si>
  <si>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</si>
  <si>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</si>
  <si>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</si>
  <si>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</si>
  <si>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</si>
  <si>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</si>
  <si>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</si>
  <si>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</si>
  <si>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</si>
  <si>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</si>
  <si>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</si>
  <si>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</si>
  <si>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</si>
  <si>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</si>
  <si>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</si>
  <si>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</si>
  <si>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</si>
  <si>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</si>
  <si>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</si>
  <si>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</si>
  <si>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</si>
  <si>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</si>
  <si>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</si>
  <si>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</si>
  <si>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</si>
  <si>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</si>
  <si>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</si>
  <si>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</si>
  <si>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</si>
  <si>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</si>
  <si>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</si>
  <si>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</si>
  <si>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</si>
  <si>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</si>
  <si>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</si>
  <si>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</si>
  <si>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</si>
  <si>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</si>
  <si>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</si>
  <si>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</si>
  <si>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</si>
  <si>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</si>
  <si>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</si>
  <si>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</si>
  <si>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</si>
  <si>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</si>
  <si>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</si>
  <si>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</si>
  <si>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</si>
  <si>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</si>
  <si>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</si>
  <si>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</si>
  <si>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</si>
  <si>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</si>
  <si>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</si>
  <si>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</si>
  <si>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</si>
  <si>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</si>
  <si>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</si>
  <si>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</si>
  <si>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</si>
  <si>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</si>
  <si>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</si>
  <si>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</si>
  <si>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</si>
  <si>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</si>
  <si>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</si>
  <si>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</si>
  <si>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</si>
  <si>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</si>
  <si>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</si>
  <si>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</si>
  <si>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</si>
  <si>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</si>
  <si>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</si>
  <si>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</si>
  <si>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</si>
  <si>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</si>
  <si>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</si>
  <si>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</si>
  <si>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</si>
  <si>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</si>
  <si>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</si>
  <si>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</si>
  <si>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</si>
  <si>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</si>
  <si>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</si>
  <si>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</si>
  <si>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</si>
  <si>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</si>
  <si>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</si>
  <si>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</si>
  <si>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</si>
  <si>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</si>
  <si>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</si>
  <si>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</si>
  <si>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</si>
  <si>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</si>
  <si>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</si>
  <si>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</si>
  <si>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</si>
  <si>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</si>
  <si>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</si>
  <si>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</si>
  <si>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</si>
  <si>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</si>
  <si>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</si>
  <si>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</si>
  <si>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</si>
  <si>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</si>
  <si>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</si>
  <si>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</si>
  <si>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</si>
  <si>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</si>
  <si>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</si>
  <si>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</si>
  <si>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</si>
  <si>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</si>
  <si>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</si>
  <si>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</si>
  <si>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</si>
  <si>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</si>
  <si>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</si>
  <si>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</si>
  <si>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</si>
  <si>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</si>
  <si>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</si>
  <si>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</si>
  <si>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</si>
  <si>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</si>
  <si>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</si>
  <si>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</si>
  <si>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</si>
  <si>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</si>
  <si>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</si>
  <si>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</si>
  <si>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</si>
  <si>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</si>
  <si>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</si>
  <si>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</si>
  <si>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</si>
  <si>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</si>
  <si>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</si>
  <si>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</si>
  <si>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</si>
  <si>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</si>
  <si>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</si>
  <si>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</si>
  <si>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</si>
  <si>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</si>
  <si>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</si>
  <si>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</si>
  <si>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</si>
  <si>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</si>
  <si>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</si>
  <si>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</si>
  <si>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</si>
  <si>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</si>
  <si>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</si>
  <si>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</si>
  <si>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</si>
  <si>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</si>
  <si>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</si>
  <si>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</si>
  <si>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</si>
  <si>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</si>
  <si>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</si>
  <si>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</si>
  <si>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</si>
  <si>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</si>
  <si>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</si>
  <si>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</si>
  <si>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</si>
  <si>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</si>
  <si>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</si>
  <si>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</si>
  <si>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</si>
  <si>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</si>
  <si>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</si>
  <si>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</si>
  <si>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</si>
  <si>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</si>
  <si>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</si>
  <si>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</si>
  <si>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</si>
  <si>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</si>
  <si>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</si>
  <si>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</si>
  <si>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</si>
  <si>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</si>
  <si>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</si>
  <si>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</si>
  <si>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</si>
  <si>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</si>
  <si>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</si>
  <si>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</si>
  <si>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</si>
  <si>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</si>
  <si>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</si>
  <si>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</si>
  <si>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</si>
  <si>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</si>
  <si>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</si>
  <si>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</si>
  <si>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</si>
  <si>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</si>
  <si>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</si>
  <si>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</si>
  <si>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</si>
  <si>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</si>
  <si>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</si>
  <si>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</si>
  <si>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</si>
  <si>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</si>
  <si>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</si>
  <si>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</si>
  <si>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</si>
  <si>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</si>
  <si>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</si>
  <si>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</si>
  <si>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</si>
  <si>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</si>
  <si>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</si>
  <si>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</si>
  <si>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</si>
  <si>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</si>
  <si>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</si>
  <si>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</si>
  <si>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</si>
  <si>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</si>
  <si>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</si>
  <si>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</si>
  <si>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</si>
  <si>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</si>
  <si>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</si>
  <si>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</si>
  <si>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</si>
  <si>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</si>
  <si>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</si>
  <si>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</si>
  <si>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</si>
  <si>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</si>
  <si>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</si>
  <si>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</si>
  <si>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</si>
  <si>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</si>
  <si>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</si>
  <si>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</si>
  <si>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</si>
  <si>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</si>
  <si>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</si>
  <si>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</si>
  <si>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</si>
  <si>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</si>
  <si>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</si>
  <si>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</si>
  <si>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</si>
  <si>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</si>
  <si>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</si>
  <si>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</si>
  <si>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</si>
  <si>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</si>
  <si>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</si>
  <si>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</si>
  <si>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</si>
  <si>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</si>
  <si>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</si>
  <si>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</si>
  <si>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</si>
  <si>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</si>
  <si>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</si>
  <si>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</si>
  <si>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</si>
  <si>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</si>
  <si>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</si>
  <si>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</si>
  <si>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</si>
  <si>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</si>
  <si>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</si>
  <si>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</si>
  <si>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</si>
  <si>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</si>
  <si>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</si>
  <si>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</si>
  <si>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</si>
  <si>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</si>
  <si>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</si>
  <si>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</si>
  <si>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</si>
  <si>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</si>
  <si>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</si>
  <si>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</si>
  <si>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</si>
  <si>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</si>
  <si>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</si>
  <si>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</si>
  <si>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</si>
  <si>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</si>
  <si>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</si>
  <si>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</si>
  <si>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</si>
  <si>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</si>
  <si>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</si>
  <si>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</si>
  <si>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</si>
  <si>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</si>
  <si>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</si>
  <si>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</si>
  <si>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</si>
  <si>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</si>
  <si>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</si>
  <si>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</si>
  <si>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</si>
  <si>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</si>
  <si>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</si>
  <si>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</si>
  <si>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</si>
  <si>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</si>
  <si>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</si>
  <si>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</si>
  <si>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</si>
  <si>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</si>
  <si>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</si>
  <si>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</si>
  <si>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</si>
  <si>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</si>
  <si>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</si>
  <si>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</si>
  <si>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</si>
  <si>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</si>
  <si>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</si>
  <si>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</si>
  <si>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</si>
  <si>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</si>
  <si>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</si>
  <si>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</si>
  <si>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</si>
  <si>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</si>
  <si>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</si>
  <si>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</si>
  <si>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</si>
  <si>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</si>
  <si>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</si>
  <si>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</si>
  <si>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</si>
  <si>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</si>
  <si>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</si>
  <si>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</si>
  <si>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</si>
  <si>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</si>
  <si>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</si>
  <si>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</si>
  <si>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</si>
  <si>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</si>
  <si>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</si>
  <si>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</si>
  <si>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</si>
  <si>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</si>
  <si>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</si>
  <si>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</si>
  <si>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</si>
  <si>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</si>
  <si>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</si>
  <si>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</si>
  <si>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</si>
  <si>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</si>
  <si>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</si>
  <si>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</si>
  <si>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</si>
  <si>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</si>
  <si>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</si>
  <si>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</si>
  <si>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</si>
  <si>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</si>
  <si>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</si>
  <si>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</si>
  <si>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</si>
  <si>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</si>
  <si>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</si>
  <si>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</si>
  <si>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</si>
  <si>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</si>
  <si>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</si>
  <si>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</si>
  <si>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</si>
  <si>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</si>
  <si>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</si>
  <si>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</si>
  <si>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</si>
  <si>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</si>
  <si>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</si>
  <si>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</si>
  <si>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</si>
  <si>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</si>
  <si>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</si>
  <si>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</si>
  <si>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</si>
  <si>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</si>
  <si>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</si>
  <si>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</si>
  <si>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</si>
  <si>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</si>
  <si>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</si>
  <si>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</si>
  <si>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</si>
  <si>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</si>
  <si>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</si>
  <si>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</si>
  <si>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</si>
  <si>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</si>
  <si>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</si>
  <si>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</si>
  <si>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</si>
  <si>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</si>
  <si>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</si>
  <si>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</si>
  <si>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</si>
  <si>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</si>
  <si>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</si>
  <si>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</si>
  <si>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</si>
  <si>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</si>
  <si>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</si>
  <si>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</si>
  <si>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</si>
  <si>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</si>
  <si>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</si>
  <si>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</si>
  <si>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</si>
  <si>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</si>
  <si>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</si>
  <si>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</si>
  <si>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</si>
  <si>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</si>
  <si>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</si>
  <si>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</si>
  <si>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</si>
  <si>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</si>
  <si>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</si>
  <si>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</si>
  <si>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</si>
  <si>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</si>
  <si>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</si>
  <si>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</si>
  <si>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</si>
  <si>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</si>
  <si>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</si>
  <si>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</si>
  <si>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</si>
  <si>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</si>
  <si>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</si>
  <si>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</si>
  <si>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</si>
  <si>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</si>
  <si>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</si>
  <si>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</si>
  <si>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</si>
  <si>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</si>
  <si>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</si>
  <si>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</si>
  <si>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</si>
  <si>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</si>
  <si>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</si>
  <si>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</si>
  <si>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</si>
  <si>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</si>
  <si>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</si>
  <si>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</si>
  <si>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</si>
  <si>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</si>
  <si>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</si>
  <si>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</si>
  <si>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</si>
  <si>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</si>
  <si>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</si>
  <si>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</si>
  <si>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</si>
  <si>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</si>
  <si>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</si>
  <si>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</si>
  <si>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</si>
  <si>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</si>
  <si>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</si>
  <si>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</si>
  <si>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</si>
  <si>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</si>
  <si>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</si>
  <si>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</si>
  <si>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</si>
  <si>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</si>
  <si>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</si>
  <si>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</si>
  <si>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</si>
  <si>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</si>
  <si>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</si>
  <si>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</si>
  <si>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</si>
  <si>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</si>
  <si>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</si>
  <si>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</si>
  <si>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</si>
  <si>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</si>
  <si>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</si>
  <si>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</si>
  <si>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</si>
  <si>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</si>
  <si>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</si>
  <si>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</si>
  <si>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</si>
  <si>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</si>
  <si>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</si>
  <si>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</si>
  <si>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</si>
  <si>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</si>
  <si>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</si>
  <si>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</si>
  <si>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</si>
  <si>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</si>
  <si>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</si>
  <si>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</si>
  <si>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</si>
  <si>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</si>
  <si>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</si>
  <si>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</si>
  <si>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</si>
  <si>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</si>
  <si>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</si>
  <si>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</si>
  <si>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</si>
  <si>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</si>
  <si>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</si>
  <si>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</si>
  <si>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</si>
  <si>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</si>
  <si>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</si>
  <si>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</si>
  <si>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</si>
  <si>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</si>
  <si>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</si>
  <si>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</si>
  <si>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</si>
  <si>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</si>
  <si>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</si>
  <si>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</si>
  <si>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</si>
  <si>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</si>
  <si>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</si>
  <si>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</si>
  <si>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</si>
  <si>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</si>
  <si>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</si>
  <si>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</si>
  <si>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</si>
  <si>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</si>
  <si>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</si>
  <si>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</si>
  <si>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</si>
  <si>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</si>
  <si>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</si>
  <si>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</si>
  <si>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</si>
  <si>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</si>
  <si>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</si>
  <si>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</si>
  <si>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</si>
  <si>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</si>
  <si>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</si>
  <si>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</si>
  <si>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</si>
  <si>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</si>
  <si>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</si>
  <si>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</si>
  <si>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</si>
  <si>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</si>
  <si>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</si>
  <si>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</si>
  <si>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</si>
  <si>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</si>
  <si>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</si>
  <si>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</si>
  <si>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</si>
  <si>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</si>
  <si>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</si>
  <si>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</si>
  <si>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</si>
  <si>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</si>
  <si>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</si>
  <si>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</si>
  <si>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</si>
  <si>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</si>
  <si>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</si>
  <si>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</si>
  <si>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</si>
  <si>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</si>
  <si>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</si>
  <si>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</si>
  <si>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</si>
  <si>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</si>
  <si>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</si>
  <si>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</si>
  <si>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</si>
  <si>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</si>
  <si>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</si>
  <si>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</si>
  <si>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</si>
  <si>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</si>
  <si>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</si>
  <si>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</si>
  <si>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</si>
  <si>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</si>
  <si>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</si>
  <si>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</si>
  <si>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</si>
  <si>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</si>
  <si>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</si>
  <si>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</si>
  <si>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</si>
  <si>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</si>
  <si>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</si>
  <si>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</si>
  <si>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</si>
  <si>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</si>
  <si>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</si>
  <si>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</si>
  <si>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</si>
  <si>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</si>
  <si>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</si>
  <si>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</si>
  <si>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</si>
  <si>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</si>
  <si>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</si>
  <si>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</si>
  <si>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</si>
  <si>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</si>
  <si>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</si>
  <si>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</si>
  <si>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</si>
  <si>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</si>
  <si>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</si>
  <si>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</si>
  <si>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</si>
  <si>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</si>
  <si>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</si>
  <si>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</si>
  <si>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</si>
  <si>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</si>
  <si>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</si>
  <si>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</si>
  <si>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</si>
  <si>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</si>
  <si>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</si>
  <si>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</si>
  <si>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</si>
  <si>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</si>
  <si>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</si>
  <si>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</si>
  <si>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</si>
  <si>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</si>
  <si>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</si>
  <si>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</si>
  <si>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</si>
  <si>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</si>
  <si>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</si>
  <si>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</si>
  <si>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</si>
  <si>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</si>
  <si>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</si>
  <si>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</si>
  <si>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</si>
  <si>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</si>
  <si>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</si>
  <si>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</si>
  <si>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</si>
  <si>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</si>
  <si>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</si>
  <si>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</si>
  <si>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</si>
  <si>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</si>
  <si>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</si>
  <si>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</si>
  <si>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</si>
  <si>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</si>
  <si>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</si>
  <si>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</si>
  <si>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</si>
  <si>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</si>
  <si>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</si>
  <si>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</si>
  <si>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</si>
  <si>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</si>
  <si>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</si>
  <si>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</si>
  <si>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</si>
  <si>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</si>
  <si>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</si>
  <si>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</si>
  <si>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</si>
  <si>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</si>
  <si>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</si>
  <si>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</si>
  <si>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</si>
  <si>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</si>
  <si>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</si>
  <si>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</si>
  <si>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</si>
  <si>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</si>
  <si>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</si>
  <si>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</si>
  <si>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</si>
  <si>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</si>
  <si>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</si>
  <si>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</si>
  <si>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</si>
  <si>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</si>
  <si>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</si>
  <si>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</si>
  <si>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</si>
  <si>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</si>
  <si>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</si>
  <si>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</si>
  <si>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</si>
  <si>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</si>
  <si>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</si>
  <si>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</si>
  <si>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</si>
  <si>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</si>
  <si>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</si>
  <si>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</si>
  <si>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</si>
  <si>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</si>
  <si>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</si>
  <si>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</si>
  <si>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</si>
  <si>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</si>
  <si>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</si>
  <si>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</si>
  <si>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</si>
  <si>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</si>
  <si>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</si>
  <si>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</si>
  <si>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</si>
  <si>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</si>
  <si>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</si>
  <si>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</si>
  <si>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</si>
  <si>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</si>
  <si>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</si>
  <si>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</si>
  <si>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</si>
  <si>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</si>
  <si>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</si>
  <si>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</si>
  <si>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</si>
  <si>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</si>
  <si>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</si>
  <si>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</si>
  <si>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</si>
  <si>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</si>
  <si>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</si>
  <si>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</si>
  <si>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</si>
  <si>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</si>
  <si>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</si>
  <si>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</si>
  <si>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</si>
  <si>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</si>
  <si>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</si>
  <si>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</si>
  <si>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</si>
  <si>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</si>
  <si>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</si>
  <si>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</si>
  <si>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</si>
  <si>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</si>
  <si>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</si>
  <si>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</si>
  <si>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</si>
  <si>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</si>
  <si>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</si>
  <si>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</si>
  <si>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</si>
  <si>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</si>
  <si>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</si>
  <si>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</si>
  <si>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</si>
  <si>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</si>
  <si>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</si>
  <si>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</si>
  <si>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</si>
  <si>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</si>
  <si>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</si>
  <si>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</si>
  <si>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</si>
  <si>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</si>
  <si>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</si>
  <si>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</si>
  <si>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</si>
  <si>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</si>
  <si>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</si>
  <si>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</si>
  <si>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</si>
  <si>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</si>
  <si>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</si>
  <si>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</si>
  <si>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</si>
  <si>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</si>
  <si>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</si>
  <si>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</si>
  <si>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</si>
  <si>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</si>
  <si>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</si>
  <si>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</si>
  <si>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</si>
  <si>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</si>
  <si>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</si>
  <si>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</si>
  <si>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</si>
  <si>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</si>
  <si>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</si>
  <si>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</si>
  <si>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</si>
  <si>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</si>
  <si>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</si>
  <si>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</si>
  <si>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</si>
  <si>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</si>
  <si>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</si>
  <si>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</si>
  <si>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</si>
  <si>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</si>
  <si>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</si>
  <si>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</si>
  <si>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</si>
  <si>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</si>
  <si>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</si>
  <si>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</si>
  <si>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</si>
  <si>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</si>
  <si>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</si>
  <si>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</si>
  <si>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</si>
  <si>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</si>
  <si>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</si>
  <si>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</si>
  <si>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</si>
  <si>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</si>
  <si>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</si>
  <si>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</si>
  <si>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</si>
  <si>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</si>
  <si>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</si>
  <si>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</si>
  <si>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</si>
  <si>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</si>
  <si>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</si>
  <si>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</si>
  <si>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</si>
  <si>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</si>
  <si>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</si>
  <si>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</si>
  <si>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</si>
  <si>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</si>
  <si>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</si>
  <si>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</si>
  <si>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</si>
  <si>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</si>
  <si>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</si>
  <si>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</si>
  <si>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</si>
  <si>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</si>
  <si>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</si>
  <si>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</si>
  <si>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</si>
  <si>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</si>
  <si>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</si>
  <si>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</si>
  <si>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</si>
  <si>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</si>
  <si>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</si>
  <si>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</si>
  <si>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</si>
  <si>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</si>
  <si>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</si>
  <si>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</si>
  <si>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</si>
  <si>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</si>
  <si>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</si>
  <si>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</si>
  <si>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</si>
  <si>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</si>
  <si>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</si>
  <si>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</si>
  <si>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</si>
  <si>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</si>
  <si>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</si>
  <si>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</si>
  <si>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</si>
  <si>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</si>
  <si>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</si>
  <si>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</si>
  <si>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</si>
  <si>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</si>
  <si>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</si>
  <si>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</si>
  <si>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</si>
  <si>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</si>
  <si>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</si>
  <si>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</si>
  <si>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</si>
  <si>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</si>
  <si>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</si>
  <si>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</si>
  <si>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</si>
  <si>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</si>
  <si>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</si>
  <si>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</si>
  <si>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</si>
  <si>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</si>
  <si>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</si>
  <si>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</si>
  <si>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</si>
  <si>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</si>
  <si>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</si>
  <si>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</si>
  <si>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</si>
  <si>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</si>
  <si>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</si>
  <si>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</si>
  <si>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</si>
  <si>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</si>
  <si>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</si>
  <si>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</si>
  <si>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</si>
  <si>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</si>
  <si>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</si>
  <si>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</si>
  <si>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</si>
  <si>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</si>
  <si>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</si>
  <si>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</si>
  <si>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</si>
  <si>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</si>
  <si>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</si>
  <si>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</si>
  <si>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</si>
  <si>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</si>
  <si>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</si>
  <si>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</si>
  <si>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</si>
  <si>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</si>
  <si>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</si>
  <si>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</si>
  <si>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</si>
  <si>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</si>
  <si>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</si>
  <si>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</si>
  <si>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</si>
  <si>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</si>
  <si>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</si>
  <si>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</si>
  <si>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</si>
  <si>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</si>
  <si>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</si>
  <si>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</si>
  <si>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</si>
  <si>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</si>
  <si>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</si>
  <si>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</si>
  <si>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</si>
  <si>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</si>
  <si>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</si>
  <si>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</si>
  <si>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</si>
  <si>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</si>
  <si>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</si>
  <si>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</si>
  <si>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</si>
  <si>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</si>
  <si>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</si>
  <si>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</si>
  <si>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</si>
  <si>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</si>
  <si>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</si>
  <si>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</si>
  <si>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</si>
  <si>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</si>
  <si>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</si>
  <si>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</si>
  <si>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</si>
  <si>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</si>
  <si>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</si>
  <si>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</si>
  <si>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</si>
  <si>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</si>
  <si>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</si>
  <si>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</si>
  <si>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</si>
  <si>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</si>
  <si>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</si>
  <si>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</si>
  <si>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</si>
  <si>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</si>
  <si>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</si>
  <si>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</si>
  <si>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</si>
  <si>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</si>
  <si>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</si>
  <si>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</si>
  <si>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</si>
  <si>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</si>
  <si>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</si>
  <si>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</si>
  <si>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</si>
  <si>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</si>
  <si>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</si>
  <si>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</si>
  <si>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</si>
  <si>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</si>
  <si>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</si>
  <si>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</si>
  <si>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</si>
  <si>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</si>
  <si>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</si>
  <si>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</si>
  <si>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</si>
  <si>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</si>
  <si>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</si>
  <si>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</si>
  <si>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</si>
  <si>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</si>
  <si>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</si>
  <si>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</si>
  <si>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</si>
  <si>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</si>
  <si>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</si>
  <si>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</si>
  <si>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</si>
  <si>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</si>
  <si>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</si>
  <si>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</si>
  <si>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</si>
  <si>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</si>
  <si>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</si>
  <si>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</si>
  <si>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</si>
  <si>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</si>
  <si>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</si>
  <si>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</si>
  <si>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</si>
  <si>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</si>
  <si>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</si>
  <si>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</si>
  <si>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</si>
  <si>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</si>
  <si>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</si>
  <si>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</si>
  <si>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</si>
  <si>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</si>
  <si>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</si>
  <si>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</si>
  <si>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</si>
  <si>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</si>
  <si>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</si>
  <si>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</si>
  <si>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</si>
  <si>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</si>
  <si>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</si>
  <si>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</si>
  <si>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</si>
  <si>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</si>
  <si>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</si>
  <si>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</si>
  <si>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</si>
  <si>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</si>
  <si>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</si>
  <si>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</si>
  <si>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</si>
  <si>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</si>
  <si>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</si>
  <si>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</si>
  <si>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</si>
  <si>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</si>
  <si>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</si>
  <si>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</si>
  <si>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</si>
  <si>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</si>
  <si>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</si>
  <si>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</si>
  <si>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</si>
  <si>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</si>
  <si>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</si>
  <si>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</si>
  <si>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</si>
  <si>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</si>
  <si>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</si>
  <si>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</si>
  <si>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</si>
  <si>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</si>
  <si>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</si>
  <si>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</si>
  <si>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</si>
  <si>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</si>
  <si>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</si>
  <si>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</si>
  <si>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</si>
  <si>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</si>
  <si>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</si>
  <si>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</si>
  <si>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</si>
  <si>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</si>
  <si>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</si>
  <si>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</si>
  <si>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</si>
  <si>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</si>
  <si>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</si>
  <si>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</si>
  <si>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</si>
  <si>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</si>
  <si>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</si>
  <si>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</si>
  <si>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</si>
  <si>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</si>
  <si>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</si>
  <si>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</si>
  <si>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</si>
  <si>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</si>
  <si>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</si>
  <si>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</si>
  <si>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</si>
  <si>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</si>
  <si>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</si>
  <si>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</si>
  <si>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</si>
  <si>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</si>
  <si>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</si>
  <si>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</si>
  <si>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</si>
  <si>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</si>
  <si>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</si>
  <si>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</si>
  <si>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</si>
  <si>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</si>
  <si>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</si>
  <si>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</si>
  <si>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</si>
  <si>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</si>
  <si>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</si>
  <si>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</si>
  <si>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</si>
  <si>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</si>
  <si>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</si>
  <si>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</si>
  <si>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</si>
  <si>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</si>
  <si>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</si>
  <si>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</si>
  <si>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</si>
  <si>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</si>
  <si>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</si>
  <si>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</si>
  <si>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</si>
  <si>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</si>
  <si>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</si>
  <si>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</si>
  <si>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</si>
  <si>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</si>
  <si>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</si>
  <si>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</si>
  <si>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</si>
  <si>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</si>
  <si>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</si>
  <si>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</si>
  <si>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</si>
  <si>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</si>
  <si>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</si>
  <si>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</si>
  <si>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</si>
  <si>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</si>
  <si>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</si>
  <si>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</si>
  <si>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</si>
  <si>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</si>
  <si>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</si>
  <si>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</si>
  <si>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</si>
  <si>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</si>
  <si>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</si>
  <si>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</si>
  <si>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</si>
  <si>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</si>
  <si>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</si>
  <si>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</si>
  <si>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</si>
  <si>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</si>
  <si>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</si>
  <si>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</si>
  <si>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</si>
  <si>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</si>
  <si>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</si>
  <si>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</si>
  <si>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</si>
  <si>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</si>
  <si>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</si>
  <si>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</si>
  <si>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</si>
  <si>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</si>
  <si>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</si>
  <si>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</si>
  <si>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</si>
  <si>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</si>
  <si>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</si>
  <si>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</si>
  <si>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</si>
  <si>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</si>
  <si>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</si>
  <si>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</si>
  <si>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</si>
  <si>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</si>
  <si>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</si>
  <si>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</si>
  <si>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</si>
  <si>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</si>
  <si>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</si>
  <si>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</si>
  <si>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</si>
  <si>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</si>
  <si>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</si>
  <si>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</si>
  <si>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</si>
  <si>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</si>
  <si>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</si>
  <si>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</si>
  <si>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</si>
  <si>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</si>
  <si>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</si>
  <si>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</si>
  <si>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</si>
  <si>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</si>
  <si>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</si>
  <si>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</si>
  <si>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</si>
  <si>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</si>
  <si>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</si>
  <si>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</si>
  <si>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</si>
  <si>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</si>
  <si>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</si>
  <si>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</si>
  <si>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</si>
  <si>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</si>
  <si>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</si>
  <si>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</si>
  <si>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</si>
  <si>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</si>
  <si>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</si>
  <si>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</si>
  <si>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</si>
  <si>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</si>
  <si>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</si>
  <si>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</si>
  <si>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</si>
  <si>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</si>
  <si>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</si>
  <si>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</si>
  <si>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</si>
  <si>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</si>
  <si>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</si>
  <si>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</si>
  <si>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</si>
  <si>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</si>
  <si>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</si>
  <si>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</si>
  <si>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</si>
  <si>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</si>
  <si>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</si>
  <si>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</si>
  <si>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</si>
  <si>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</si>
  <si>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</si>
  <si>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</si>
  <si>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</si>
  <si>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</si>
  <si>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</si>
  <si>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</si>
  <si>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</si>
  <si>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</si>
  <si>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</si>
  <si>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</si>
  <si>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</si>
  <si>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</si>
  <si>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</si>
  <si>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</si>
  <si>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</si>
  <si>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</si>
  <si>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</si>
  <si>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</si>
  <si>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</si>
  <si>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</si>
  <si>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</si>
  <si>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</si>
  <si>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</si>
  <si>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</si>
  <si>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</si>
  <si>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</si>
  <si>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</si>
  <si>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</si>
  <si>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</si>
  <si>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</si>
  <si>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</si>
  <si>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</si>
  <si>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</si>
  <si>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</si>
  <si>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</si>
  <si>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</si>
  <si>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</si>
  <si>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</si>
  <si>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</si>
  <si>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</si>
  <si>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</si>
  <si>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</si>
  <si>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</si>
  <si>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</si>
  <si>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</si>
  <si>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</si>
  <si>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</si>
  <si>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</si>
  <si>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</si>
  <si>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</si>
  <si>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</si>
  <si>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</si>
  <si>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</si>
  <si>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</si>
  <si>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</si>
  <si>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</si>
  <si>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</si>
  <si>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</si>
  <si>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</si>
  <si>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</si>
  <si>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</si>
  <si>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</si>
  <si>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</si>
  <si>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</si>
  <si>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</si>
  <si>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</si>
  <si>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</si>
  <si>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</si>
  <si>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</si>
  <si>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</si>
  <si>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</si>
  <si>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</si>
  <si>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</si>
  <si>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</si>
  <si>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</si>
  <si>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</si>
  <si>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</si>
  <si>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</si>
  <si>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</si>
  <si>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</si>
  <si>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</si>
  <si>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</si>
  <si>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</si>
  <si>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</si>
  <si>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</si>
  <si>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</si>
  <si>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</si>
  <si>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</si>
  <si>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</si>
  <si>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</si>
  <si>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</si>
  <si>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</si>
  <si>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</si>
  <si>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</si>
  <si>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</si>
  <si>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</si>
  <si>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</si>
  <si>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</si>
  <si>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</si>
  <si>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</si>
  <si>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</si>
  <si>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</si>
  <si>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</si>
  <si>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</si>
  <si>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</si>
  <si>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</si>
  <si>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</si>
  <si>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</si>
  <si>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</si>
  <si>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</si>
  <si>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</si>
  <si>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</si>
  <si>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</si>
  <si>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</si>
  <si>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</si>
  <si>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</si>
  <si>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</si>
  <si>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</si>
  <si>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</si>
  <si>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</si>
  <si>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</si>
  <si>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</si>
  <si>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</si>
  <si>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</si>
  <si>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</si>
  <si>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</si>
  <si>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</si>
  <si>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</si>
  <si>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</si>
  <si>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</si>
  <si>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</si>
  <si>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</si>
  <si>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</si>
  <si>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</si>
  <si>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</si>
  <si>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</si>
  <si>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</si>
  <si>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</si>
  <si>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</si>
  <si>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</si>
  <si>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</si>
  <si>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</si>
  <si>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</si>
  <si>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</si>
  <si>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</si>
  <si>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</si>
  <si>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</si>
  <si>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</si>
  <si>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</si>
  <si>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</si>
  <si>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</si>
  <si>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</si>
  <si>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</si>
  <si>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</si>
  <si>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</si>
  <si>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</si>
  <si>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</si>
  <si>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</si>
  <si>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</si>
  <si>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</si>
  <si>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</si>
  <si>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</si>
  <si>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</si>
  <si>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</si>
  <si>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</si>
  <si>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</si>
  <si>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</si>
  <si>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</si>
  <si>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</si>
  <si>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</si>
  <si>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</si>
  <si>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</si>
  <si>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</si>
  <si>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</si>
  <si>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</si>
  <si>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</si>
  <si>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</si>
  <si>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</si>
  <si>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</si>
  <si>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</si>
  <si>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</si>
  <si>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</si>
  <si>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</si>
  <si>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</si>
  <si>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</si>
  <si>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</si>
  <si>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</si>
  <si>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</si>
  <si>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</si>
  <si>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</si>
  <si>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</si>
  <si>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</si>
  <si>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</si>
  <si>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</si>
  <si>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</si>
  <si>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</si>
  <si>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</si>
  <si>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</si>
  <si>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</si>
  <si>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</si>
  <si>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</si>
  <si>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</si>
  <si>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</si>
  <si>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</si>
  <si>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</si>
  <si>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</si>
  <si>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</si>
  <si>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</si>
  <si>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</si>
  <si>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</si>
  <si>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</si>
  <si>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</si>
  <si>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</si>
  <si>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</si>
  <si>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</si>
  <si>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</si>
  <si>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</si>
  <si>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</si>
  <si>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</si>
  <si>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</si>
  <si>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</si>
  <si>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</si>
  <si>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</si>
  <si>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</si>
  <si>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</si>
  <si>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</si>
  <si>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</si>
  <si>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</si>
  <si>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</si>
  <si>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</si>
  <si>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</si>
  <si>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</si>
  <si>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</si>
  <si>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</si>
  <si>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</si>
  <si>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</si>
  <si>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</si>
  <si>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</si>
  <si>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</si>
  <si>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</si>
  <si>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</si>
  <si>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</si>
  <si>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</si>
  <si>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</si>
  <si>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</si>
  <si>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</si>
  <si>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</si>
  <si>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</si>
  <si>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</si>
  <si>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</si>
  <si>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</si>
  <si>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</si>
  <si>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</si>
  <si>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</si>
  <si>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</si>
  <si>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</si>
  <si>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</si>
  <si>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</si>
  <si>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</si>
  <si>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</si>
  <si>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</si>
  <si>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</si>
  <si>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</si>
  <si>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</si>
  <si>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</si>
  <si>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</si>
  <si>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</si>
  <si>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</si>
  <si>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</si>
  <si>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</si>
  <si>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</si>
  <si>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</si>
  <si>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</si>
  <si>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</si>
  <si>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</si>
  <si>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</si>
  <si>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</si>
  <si>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</si>
  <si>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</si>
  <si>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</si>
  <si>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</si>
  <si>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</si>
  <si>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</si>
  <si>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</si>
  <si>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</si>
  <si>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</si>
  <si>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</si>
  <si>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</si>
  <si>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</si>
  <si>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</si>
  <si>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</si>
  <si>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</si>
  <si>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</si>
  <si>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</si>
  <si>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</si>
  <si>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</si>
  <si>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</si>
  <si>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</si>
  <si>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</si>
  <si>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</si>
  <si>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</si>
  <si>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</si>
  <si>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</si>
  <si>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</si>
  <si>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</si>
  <si>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</si>
  <si>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</si>
  <si>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</si>
  <si>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</si>
  <si>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</si>
  <si>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</si>
  <si>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</si>
  <si>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</si>
  <si>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</si>
  <si>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</si>
  <si>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</si>
  <si>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</si>
  <si>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</si>
  <si>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</si>
  <si>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</si>
  <si>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</si>
  <si>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</si>
  <si>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</si>
  <si>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</si>
  <si>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</si>
  <si>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</si>
  <si>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</si>
  <si>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</si>
  <si>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</si>
  <si>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</si>
  <si>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</si>
  <si>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</si>
  <si>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</si>
  <si>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</si>
  <si>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</si>
  <si>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</si>
  <si>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</si>
  <si>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</si>
  <si>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</si>
  <si>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</si>
  <si>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</si>
  <si>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</si>
  <si>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</si>
  <si>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</si>
  <si>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</si>
  <si>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</si>
  <si>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</si>
  <si>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</si>
  <si>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</si>
  <si>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</si>
  <si>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</si>
  <si>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</si>
  <si>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</si>
  <si>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</si>
  <si>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</si>
  <si>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</si>
  <si>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</si>
  <si>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</si>
  <si>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</si>
  <si>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</si>
  <si>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</si>
  <si>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</si>
  <si>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</si>
  <si>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</si>
  <si>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</si>
  <si>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</si>
  <si>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</si>
  <si>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</si>
  <si>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</si>
  <si>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</si>
  <si>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</si>
  <si>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</si>
  <si>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</si>
  <si>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</si>
  <si>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</si>
  <si>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</si>
  <si>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</si>
  <si>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</si>
  <si>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</si>
  <si>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</si>
  <si>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</si>
  <si>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</si>
  <si>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</si>
  <si>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</si>
  <si>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</si>
  <si>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</si>
  <si>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</si>
  <si>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</si>
  <si>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</si>
  <si>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</si>
  <si>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</si>
  <si>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</si>
  <si>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</si>
  <si>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</si>
  <si>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</si>
  <si>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</si>
  <si>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</si>
  <si>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</si>
  <si>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</si>
  <si>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</si>
  <si>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</si>
  <si>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</si>
  <si>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</si>
  <si>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</si>
  <si>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</si>
  <si>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</si>
  <si>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</si>
  <si>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</si>
  <si>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</si>
  <si>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</si>
  <si>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</si>
  <si>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</si>
  <si>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</si>
  <si>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</si>
  <si>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</si>
  <si>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</si>
  <si>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</si>
  <si>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</si>
  <si>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</si>
  <si>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</si>
  <si>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</si>
  <si>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</si>
  <si>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</si>
  <si>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</si>
  <si>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</si>
  <si>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</si>
  <si>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</si>
  <si>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</si>
  <si>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</si>
  <si>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</si>
  <si>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</si>
  <si>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</si>
  <si>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</si>
  <si>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</si>
  <si>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</si>
  <si>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</si>
  <si>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</si>
  <si>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</si>
  <si>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</si>
  <si>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</si>
  <si>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</si>
  <si>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</si>
  <si>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</si>
  <si>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</si>
  <si>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</si>
  <si>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</si>
  <si>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</si>
  <si>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</si>
  <si>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</si>
  <si>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</si>
  <si>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</si>
  <si>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</si>
  <si>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</si>
  <si>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</si>
  <si>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</si>
  <si>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</si>
  <si>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</si>
  <si>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</si>
  <si>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</si>
  <si>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</si>
  <si>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</si>
  <si>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</si>
  <si>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</si>
  <si>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</si>
  <si>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</si>
  <si>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</si>
  <si>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</si>
  <si>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</si>
  <si>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</si>
  <si>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</si>
  <si>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</si>
  <si>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</si>
  <si>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</si>
  <si>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</si>
  <si>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</si>
  <si>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</si>
  <si>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</si>
  <si>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</si>
  <si>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</si>
  <si>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</si>
  <si>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</si>
  <si>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</si>
  <si>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</si>
  <si>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</si>
  <si>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</si>
  <si>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</si>
  <si>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</si>
  <si>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</si>
  <si>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</si>
  <si>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</si>
  <si>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</si>
  <si>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</si>
  <si>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</si>
  <si>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</si>
  <si>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</si>
  <si>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</si>
  <si>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</si>
  <si>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</si>
  <si>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</si>
  <si>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</si>
  <si>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</si>
  <si>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</si>
  <si>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</si>
  <si>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</si>
  <si>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</si>
  <si>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</si>
  <si>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</si>
  <si>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</si>
  <si>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</si>
  <si>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</si>
  <si>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</si>
  <si>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</si>
  <si>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</si>
  <si>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</si>
  <si>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</si>
  <si>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</si>
  <si>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</si>
  <si>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</si>
  <si>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</si>
  <si>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</si>
  <si>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</si>
  <si>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</si>
  <si>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</si>
  <si>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</si>
  <si>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</si>
  <si>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</si>
  <si>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</si>
  <si>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</si>
  <si>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</si>
  <si>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</si>
  <si>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</si>
  <si>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</si>
  <si>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</si>
  <si>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</si>
  <si>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</si>
  <si>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</si>
  <si>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</si>
  <si>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</si>
  <si>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</si>
  <si>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</si>
  <si>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</si>
  <si>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</si>
  <si>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</si>
  <si>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</si>
  <si>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</si>
  <si>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</si>
  <si>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</si>
  <si>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</si>
  <si>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</si>
  <si>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</si>
  <si>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</si>
  <si>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</si>
  <si>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</si>
  <si>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</si>
  <si>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</si>
  <si>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</si>
  <si>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</si>
  <si>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</si>
  <si>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</si>
  <si>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</si>
  <si>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</si>
  <si>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</si>
  <si>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</si>
  <si>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</si>
  <si>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</si>
  <si>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</si>
  <si>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</si>
  <si>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</si>
  <si>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</si>
  <si>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</si>
  <si>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</si>
  <si>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</si>
  <si>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</si>
  <si>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</si>
  <si>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</si>
  <si>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</si>
  <si>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</si>
  <si>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</si>
  <si>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</si>
  <si>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</si>
  <si>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</si>
  <si>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</si>
  <si>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</si>
  <si>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</si>
  <si>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</si>
  <si>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</si>
  <si>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</si>
  <si>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</si>
  <si>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</si>
  <si>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</si>
  <si>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</si>
  <si>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</si>
  <si>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</si>
  <si>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</si>
  <si>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</si>
  <si>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</si>
  <si>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</si>
  <si>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</si>
  <si>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</si>
  <si>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</si>
  <si>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</si>
  <si>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</si>
  <si>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</si>
  <si>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</si>
  <si>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</si>
  <si>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</si>
  <si>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</si>
  <si>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</si>
  <si>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</si>
  <si>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</si>
  <si>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</si>
  <si>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</si>
  <si>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</si>
  <si>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</si>
  <si>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</si>
  <si>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</si>
  <si>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</si>
  <si>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</si>
  <si>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</si>
  <si>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</si>
  <si>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</si>
  <si>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</si>
  <si>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</si>
  <si>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</si>
  <si>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</si>
  <si>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</si>
  <si>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</si>
  <si>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</si>
  <si>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</si>
  <si>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</si>
  <si>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</si>
  <si>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</si>
  <si>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</si>
  <si>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</si>
  <si>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</si>
  <si>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</si>
  <si>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</si>
  <si>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</si>
  <si>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</si>
  <si>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</si>
  <si>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</si>
  <si>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</si>
  <si>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</si>
  <si>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</si>
  <si>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</si>
  <si>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</si>
  <si>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</si>
  <si>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</si>
  <si>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</si>
  <si>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</si>
  <si>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</si>
  <si>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</si>
  <si>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</si>
  <si>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</si>
  <si>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</si>
  <si>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</si>
  <si>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</si>
  <si>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</si>
  <si>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</si>
  <si>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</si>
  <si>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</si>
  <si>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</si>
  <si>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</si>
  <si>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</si>
  <si>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</si>
  <si>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</si>
  <si>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</si>
  <si>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</si>
  <si>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</si>
  <si>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</si>
  <si>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</si>
  <si>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</si>
  <si>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</si>
  <si>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</si>
  <si>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</si>
  <si>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</si>
  <si>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</si>
  <si>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</si>
  <si>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</si>
  <si>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</si>
  <si>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</si>
  <si>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</si>
  <si>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</si>
  <si>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</si>
  <si>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</si>
  <si>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</si>
  <si>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</si>
  <si>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</si>
  <si>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</si>
  <si>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</si>
  <si>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</si>
  <si>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</si>
  <si>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</si>
  <si>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</si>
  <si>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</si>
  <si>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</si>
  <si>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</si>
  <si>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</si>
  <si>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</si>
  <si>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</si>
  <si>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</si>
  <si>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</si>
  <si>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</si>
  <si>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</si>
  <si>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</si>
  <si>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</si>
  <si>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</si>
  <si>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</si>
  <si>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</si>
  <si>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</si>
  <si>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</si>
  <si>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</si>
  <si>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</si>
  <si>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</si>
  <si>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</si>
  <si>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</si>
  <si>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</si>
  <si>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</si>
  <si>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</si>
  <si>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</si>
  <si>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</si>
  <si>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</si>
  <si>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</si>
  <si>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</si>
  <si>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</si>
  <si>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</si>
  <si>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</si>
  <si>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</si>
  <si>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</si>
  <si>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</si>
  <si>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</si>
  <si>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</si>
  <si>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</si>
  <si>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</si>
  <si>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</si>
  <si>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</si>
  <si>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</si>
  <si>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</si>
  <si>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</si>
  <si>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</si>
  <si>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</si>
  <si>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</si>
  <si>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</si>
  <si>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</si>
  <si>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</si>
  <si>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</si>
  <si>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</si>
  <si>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</si>
  <si>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</si>
  <si>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</si>
  <si>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</si>
  <si>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</si>
  <si>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</si>
  <si>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</si>
  <si>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</si>
  <si>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</si>
  <si>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</si>
  <si>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</si>
  <si>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</si>
  <si>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</si>
  <si>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</si>
  <si>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</si>
  <si>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</si>
  <si>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</si>
  <si>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</si>
  <si>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</si>
  <si>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</si>
  <si>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</si>
  <si>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</si>
  <si>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</si>
  <si>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</si>
  <si>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</si>
  <si>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</si>
  <si>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</si>
  <si>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</si>
  <si>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</si>
  <si>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</si>
  <si>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</si>
  <si>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</si>
  <si>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</si>
  <si>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</si>
  <si>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</si>
  <si>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</si>
  <si>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</si>
  <si>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</si>
  <si>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</si>
  <si>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</si>
  <si>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</si>
  <si>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</si>
  <si>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</si>
  <si>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</si>
  <si>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</si>
  <si>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</si>
  <si>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</si>
  <si>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</si>
  <si>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</si>
  <si>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</si>
  <si>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</si>
  <si>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</si>
  <si>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</si>
  <si>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</si>
  <si>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</si>
  <si>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</si>
  <si>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</si>
  <si>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</si>
  <si>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</si>
  <si>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</si>
  <si>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</si>
  <si>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</si>
  <si>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</si>
  <si>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</si>
  <si>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</si>
  <si>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</si>
  <si>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</si>
  <si>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</si>
  <si>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</si>
  <si>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</si>
  <si>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</si>
  <si>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</si>
  <si>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</si>
  <si>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</si>
  <si>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</si>
  <si>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</si>
  <si>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</si>
  <si>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</si>
  <si>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</si>
  <si>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</si>
  <si>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</si>
  <si>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</si>
  <si>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</si>
  <si>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</si>
  <si>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</si>
  <si>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</si>
  <si>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</si>
  <si>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</si>
  <si>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</si>
  <si>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</si>
  <si>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</si>
  <si>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</si>
  <si>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</si>
  <si>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</si>
  <si>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</si>
  <si>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</si>
  <si>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</si>
  <si>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</si>
  <si>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</si>
  <si>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</si>
  <si>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</si>
  <si>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</si>
  <si>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</si>
  <si>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</si>
  <si>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</si>
  <si>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</si>
  <si>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</si>
  <si>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</si>
  <si>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</si>
  <si>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</si>
  <si>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</si>
  <si>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</si>
  <si>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</si>
  <si>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</si>
  <si>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</si>
  <si>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</si>
  <si>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</si>
  <si>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</si>
  <si>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</si>
  <si>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</si>
  <si>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</si>
  <si>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</si>
  <si>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</si>
  <si>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</si>
  <si>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</si>
  <si>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</si>
  <si>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</si>
  <si>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</si>
  <si>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</si>
  <si>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</si>
  <si>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</si>
  <si>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</si>
  <si>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</si>
  <si>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</si>
  <si>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</si>
  <si>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</si>
  <si>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</si>
  <si>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</si>
  <si>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</si>
  <si>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</si>
  <si>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</si>
  <si>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</si>
  <si>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</si>
  <si>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</si>
  <si>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</si>
  <si>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</si>
  <si>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</si>
  <si>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</si>
  <si>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</si>
  <si>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</si>
  <si>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</si>
  <si>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</si>
  <si>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</si>
  <si>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</si>
  <si>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</si>
  <si>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</si>
  <si>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</si>
  <si>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</si>
  <si>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</si>
  <si>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</si>
  <si>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</si>
  <si>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</si>
  <si>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</si>
  <si>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</si>
  <si>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</si>
  <si>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</si>
  <si>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</si>
  <si>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</si>
  <si>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</si>
  <si>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</si>
  <si>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</si>
  <si>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</si>
  <si>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</si>
  <si>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</si>
  <si>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</si>
  <si>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</si>
  <si>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</si>
  <si>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</si>
  <si>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</si>
  <si>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</si>
  <si>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</si>
  <si>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</si>
  <si>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</si>
  <si>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</si>
  <si>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</si>
  <si>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</si>
  <si>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</si>
  <si>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</si>
  <si>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</si>
  <si>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</si>
  <si>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</si>
  <si>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</si>
  <si>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</si>
  <si>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</si>
  <si>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</si>
  <si>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</si>
  <si>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</si>
  <si>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</si>
  <si>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</si>
  <si>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</si>
  <si>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</si>
  <si>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</si>
  <si>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</si>
  <si>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</si>
  <si>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</si>
  <si>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</si>
  <si>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</si>
  <si>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</si>
  <si>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</si>
  <si>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</si>
  <si>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</si>
  <si>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</si>
  <si>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</si>
  <si>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</si>
  <si>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</si>
  <si>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</si>
  <si>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</si>
  <si>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</si>
  <si>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</si>
  <si>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</si>
  <si>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</si>
  <si>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</si>
  <si>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</si>
  <si>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</si>
  <si>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</si>
  <si>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</si>
  <si>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</si>
  <si>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</si>
  <si>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</si>
  <si>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</si>
  <si>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</si>
  <si>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</si>
  <si>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</si>
  <si>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</si>
  <si>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</si>
  <si>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</si>
  <si>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</si>
  <si>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</si>
  <si>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</si>
  <si>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</si>
  <si>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</si>
  <si>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</si>
  <si>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</si>
  <si>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</si>
  <si>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</si>
  <si>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</si>
  <si>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</si>
  <si>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</si>
  <si>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</si>
  <si>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</si>
  <si>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</si>
  <si>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</si>
  <si>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</si>
  <si>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</si>
  <si>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</si>
  <si>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</si>
  <si>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</si>
  <si>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</si>
  <si>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</si>
  <si>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</si>
  <si>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</si>
  <si>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</si>
  <si>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</si>
  <si>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</si>
  <si>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</si>
  <si>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</si>
  <si>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</si>
  <si>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</si>
  <si>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</si>
  <si>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</si>
  <si>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</si>
  <si>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</si>
  <si>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</si>
  <si>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</si>
  <si>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</si>
  <si>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</si>
  <si>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</si>
  <si>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</si>
  <si>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</si>
  <si>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</si>
  <si>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</si>
  <si>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</si>
  <si>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</si>
  <si>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</si>
  <si>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</si>
  <si>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</si>
  <si>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</si>
  <si>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</si>
  <si>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</si>
  <si>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</si>
  <si>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</si>
  <si>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</si>
  <si>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</si>
  <si>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</si>
  <si>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</si>
  <si>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</si>
  <si>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</si>
  <si>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</si>
  <si>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</si>
  <si>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</si>
  <si>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</si>
  <si>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</si>
  <si>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</si>
  <si>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</si>
  <si>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</si>
  <si>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</si>
  <si>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</si>
  <si>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</si>
  <si>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</si>
  <si>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</si>
  <si>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</si>
  <si>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</si>
  <si>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</si>
  <si>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</si>
  <si>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</si>
  <si>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</si>
  <si>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</si>
  <si>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</si>
  <si>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</si>
  <si>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</si>
  <si>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</si>
  <si>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</si>
  <si>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</si>
  <si>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</si>
  <si>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</si>
  <si>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</si>
  <si>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</si>
  <si>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</si>
  <si>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</si>
  <si>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</si>
  <si>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</si>
  <si>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</si>
  <si>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</si>
  <si>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</si>
  <si>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</si>
  <si>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</si>
  <si>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</si>
  <si>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</si>
  <si>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</si>
  <si>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</si>
  <si>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</si>
  <si>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</si>
  <si>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</si>
  <si>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</si>
  <si>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</si>
  <si>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</si>
  <si>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</si>
  <si>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</si>
  <si>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</si>
  <si>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</si>
  <si>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</si>
  <si>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</si>
  <si>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</si>
  <si>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</si>
  <si>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</si>
  <si>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</si>
  <si>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</si>
  <si>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</si>
  <si>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</si>
  <si>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</si>
  <si>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</si>
  <si>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</si>
  <si>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</si>
  <si>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</si>
  <si>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</si>
  <si>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</si>
  <si>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</si>
  <si>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</si>
  <si>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</si>
  <si>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</si>
  <si>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</si>
  <si>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</si>
  <si>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</si>
  <si>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</si>
  <si>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</si>
  <si>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</si>
  <si>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</si>
  <si>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</si>
  <si>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</si>
  <si>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</si>
  <si>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</si>
  <si>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</si>
  <si>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</si>
  <si>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</si>
  <si>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</si>
  <si>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</si>
  <si>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</si>
  <si>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</si>
  <si>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</si>
  <si>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</si>
  <si>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</si>
  <si>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</si>
  <si>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</si>
  <si>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</si>
  <si>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</si>
  <si>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</si>
  <si>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</si>
  <si>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</si>
  <si>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</si>
  <si>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</si>
  <si>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</si>
  <si>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</si>
  <si>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</si>
  <si>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</si>
  <si>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</si>
  <si>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</si>
  <si>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</si>
  <si>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</si>
  <si>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</si>
  <si>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</si>
  <si>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</si>
  <si>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</si>
  <si>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</si>
  <si>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</si>
  <si>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</si>
  <si>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</si>
  <si>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</si>
  <si>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</si>
  <si>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</si>
  <si>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</si>
  <si>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</si>
  <si>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</si>
  <si>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</si>
  <si>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</si>
  <si>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</si>
  <si>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</si>
  <si>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</si>
  <si>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</si>
  <si>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</si>
  <si>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</si>
  <si>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</si>
  <si>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</si>
  <si>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</si>
  <si>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</si>
  <si>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</si>
  <si>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</si>
  <si>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</si>
  <si>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</si>
  <si>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</si>
  <si>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</si>
  <si>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</si>
  <si>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</si>
  <si>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</si>
  <si>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</si>
  <si>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</si>
  <si>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</si>
  <si>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</si>
  <si>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</si>
  <si>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</si>
  <si>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</si>
  <si>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</si>
  <si>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</si>
  <si>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</si>
  <si>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</si>
  <si>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</si>
  <si>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</si>
  <si>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</si>
  <si>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</si>
  <si>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</si>
  <si>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</si>
  <si>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</si>
  <si>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</si>
  <si>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</si>
  <si>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</si>
  <si>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</si>
  <si>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</si>
  <si>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</si>
  <si>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</si>
  <si>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</si>
  <si>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</si>
  <si>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</si>
  <si>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</si>
  <si>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</si>
  <si>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</si>
  <si>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</si>
  <si>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</si>
  <si>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</si>
  <si>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</si>
  <si>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</si>
  <si>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</si>
  <si>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</si>
  <si>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</si>
  <si>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</si>
  <si>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</si>
  <si>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</si>
  <si>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</si>
  <si>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</si>
  <si>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</si>
  <si>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</si>
  <si>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</si>
  <si>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</si>
  <si>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</si>
  <si>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</si>
  <si>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</si>
  <si>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</si>
  <si>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</si>
  <si>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</si>
  <si>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</si>
  <si>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</si>
  <si>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</si>
  <si>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</si>
  <si>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</si>
  <si>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</si>
  <si>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</si>
  <si>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</si>
  <si>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</si>
  <si>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</si>
  <si>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</si>
  <si>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</si>
  <si>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</si>
  <si>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</si>
  <si>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</si>
  <si>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</si>
  <si>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</si>
  <si>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</si>
  <si>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</si>
  <si>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</si>
  <si>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</si>
  <si>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</si>
  <si>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</si>
  <si>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</si>
  <si>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</si>
  <si>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</si>
  <si>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</si>
  <si>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</si>
  <si>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</si>
  <si>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</si>
  <si>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</si>
  <si>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</si>
  <si>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</si>
  <si>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</si>
  <si>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</si>
  <si>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</si>
  <si>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</si>
  <si>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</si>
  <si>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</si>
  <si>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</si>
  <si>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</si>
  <si>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</si>
  <si>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</si>
  <si>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</si>
  <si>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</si>
  <si>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</si>
  <si>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</si>
  <si>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</si>
  <si>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</si>
  <si>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</si>
  <si>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</si>
  <si>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</si>
  <si>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</si>
  <si>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</si>
  <si>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</si>
  <si>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</si>
  <si>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</si>
  <si>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</si>
  <si>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</si>
  <si>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</si>
  <si>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</si>
  <si>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</si>
  <si>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</si>
  <si>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</si>
  <si>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</si>
  <si>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</si>
  <si>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</si>
  <si>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</si>
  <si>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</si>
  <si>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</si>
  <si>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</si>
  <si>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</si>
  <si>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</si>
  <si>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</si>
  <si>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</si>
  <si>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</si>
  <si>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1_subsidy_fuel_direct_pc_ai__yd_1</t>
  </si>
  <si>
    <t>1_vat_elec_pc_ai__yd_1</t>
  </si>
  <si>
    <t>1_subsidy_elec_pc_ai__yd_1</t>
  </si>
  <si>
    <t>1_subsidy_elec_direct_pc_ai__yd_1</t>
  </si>
  <si>
    <t>1_subsidy_fuel_indirect_pc_ai__yd_1</t>
  </si>
  <si>
    <t>1_all_policies_pc_ai__yd_1</t>
  </si>
  <si>
    <t>1_subsidy_elec_indirect_pc_ai__yd_1</t>
  </si>
  <si>
    <t>1_subsidy_fuel_pc_ai__yd_1</t>
  </si>
  <si>
    <t>1_all_fuel_pc_ai__yd_1</t>
  </si>
  <si>
    <t>1_all_elec_pc_ai__yd_1</t>
  </si>
  <si>
    <t>1_all_subs_pc_ai__yd_1</t>
  </si>
  <si>
    <t>1_all_tax_pc_ai__yd_1</t>
  </si>
  <si>
    <t>1_vat_fuel_pc_ai__yd_1</t>
  </si>
  <si>
    <t>1_subsidy_elec_indirect_pc_ai__yd_2</t>
  </si>
  <si>
    <t>1_all_subs_pc_ai__yd_2</t>
  </si>
  <si>
    <t>1_all_policies_pc_ai__yd_2</t>
  </si>
  <si>
    <t>1_subsidy_fuel_pc_ai__yd_2</t>
  </si>
  <si>
    <t>1_subsidy_elec_pc_ai__yd_2</t>
  </si>
  <si>
    <t>1_all_elec_pc_ai__yd_2</t>
  </si>
  <si>
    <t>1_all_fuel_pc_ai__yd_2</t>
  </si>
  <si>
    <t>1_subsidy_fuel_direct_pc_ai__yd_2</t>
  </si>
  <si>
    <t>1_vat_fuel_pc_ai__yd_2</t>
  </si>
  <si>
    <t>1_all_tax_pc_ai__yd_2</t>
  </si>
  <si>
    <t>1_vat_elec_pc_ai__yd_2</t>
  </si>
  <si>
    <t>1_subsidy_fuel_indirect_pc_ai__yd_2</t>
  </si>
  <si>
    <t>1_subsidy_elec_direct_pc_ai__yd_2</t>
  </si>
  <si>
    <t>1_vat_fuel_pc_ai__yd_3</t>
  </si>
  <si>
    <t>1_subsidy_elec_indirect_pc_ai__yd_3</t>
  </si>
  <si>
    <t>1_subsidy_elec_pc_ai__yd_3</t>
  </si>
  <si>
    <t>1_subsidy_fuel_direct_pc_ai__yd_3</t>
  </si>
  <si>
    <t>1_subsidy_fuel_indirect_pc_ai__yd_3</t>
  </si>
  <si>
    <t>1_all_elec_pc_ai__yd_3</t>
  </si>
  <si>
    <t>1_vat_elec_pc_ai__yd_3</t>
  </si>
  <si>
    <t>1_subsidy_fuel_pc_ai__yd_3</t>
  </si>
  <si>
    <t>1_all_subs_pc_ai__yd_3</t>
  </si>
  <si>
    <t>1_all_fuel_pc_ai__yd_3</t>
  </si>
  <si>
    <t>1_subsidy_elec_direct_pc_ai__yd_3</t>
  </si>
  <si>
    <t>1_all_tax_pc_ai__yd_3</t>
  </si>
  <si>
    <t>1_all_policies_pc_ai__yd_3</t>
  </si>
  <si>
    <t>1_vat_fuel_pc_ai__yd_4</t>
  </si>
  <si>
    <t>1_subsidy_elec_direct_pc_ai__yd_4</t>
  </si>
  <si>
    <t>1_all_subs_pc_ai__yd_4</t>
  </si>
  <si>
    <t>1_subsidy_fuel_direct_pc_ai__yd_4</t>
  </si>
  <si>
    <t>1_all_fuel_pc_ai__yd_4</t>
  </si>
  <si>
    <t>1_subsidy_fuel_indirect_pc_ai__yd_4</t>
  </si>
  <si>
    <t>1_subsidy_elec_pc_ai__yd_4</t>
  </si>
  <si>
    <t>1_subsidy_elec_indirect_pc_ai__yd_4</t>
  </si>
  <si>
    <t>1_vat_elec_pc_ai__yd_4</t>
  </si>
  <si>
    <t>1_all_elec_pc_ai__yd_4</t>
  </si>
  <si>
    <t>1_all_policies_pc_ai__yd_4</t>
  </si>
  <si>
    <t>1_all_tax_pc_ai__yd_4</t>
  </si>
  <si>
    <t>1_subsidy_fuel_pc_ai__yd_4</t>
  </si>
  <si>
    <t>1_subsidy_elec_direct_pc_ai__yd_5</t>
  </si>
  <si>
    <t>1_subsidy_elec_indirect_pc_ai__yd_5</t>
  </si>
  <si>
    <t>1_vat_elec_pc_ai__yd_5</t>
  </si>
  <si>
    <t>1_subsidy_fuel_indirect_pc_ai__yd_5</t>
  </si>
  <si>
    <t>1_subsidy_fuel_direct_pc_ai__yd_5</t>
  </si>
  <si>
    <t>1_vat_fuel_pc_ai__yd_5</t>
  </si>
  <si>
    <t>1_subsidy_elec_pc_ai__yd_5</t>
  </si>
  <si>
    <t>1_all_elec_pc_ai__yd_5</t>
  </si>
  <si>
    <t>1_all_fuel_pc_ai__yd_5</t>
  </si>
  <si>
    <t>1_all_tax_pc_ai__yd_5</t>
  </si>
  <si>
    <t>1_subsidy_fuel_pc_ai__yd_5</t>
  </si>
  <si>
    <t>1_all_policies_pc_ai__yd_5</t>
  </si>
  <si>
    <t>1_all_subs_pc_ai__yd_5</t>
  </si>
  <si>
    <t>1_vat_fuel_pc_ai__yd_6</t>
  </si>
  <si>
    <t>1_all_tax_pc_ai__yd_6</t>
  </si>
  <si>
    <t>1_subsidy_elec_direct_pc_ai__yd_6</t>
  </si>
  <si>
    <t>1_all_subs_pc_ai__yd_6</t>
  </si>
  <si>
    <t>1_subsidy_fuel_indirect_pc_ai__yd_6</t>
  </si>
  <si>
    <t>1_subsidy_elec_pc_ai__yd_6</t>
  </si>
  <si>
    <t>1_all_fuel_pc_ai__yd_6</t>
  </si>
  <si>
    <t>1_all_policies_pc_ai__yd_6</t>
  </si>
  <si>
    <t>1_subsidy_elec_indirect_pc_ai__yd_6</t>
  </si>
  <si>
    <t>1_subsidy_fuel_pc_ai__yd_6</t>
  </si>
  <si>
    <t>1_vat_elec_pc_ai__yd_6</t>
  </si>
  <si>
    <t>1_all_elec_pc_ai__yd_6</t>
  </si>
  <si>
    <t>1_subsidy_fuel_direct_pc_ai__yd_6</t>
  </si>
  <si>
    <t>1_subsidy_fuel_pc_ai__yd_7</t>
  </si>
  <si>
    <t>1_subsidy_elec_pc_ai__yd_7</t>
  </si>
  <si>
    <t>1_all_tax_pc_ai__yd_7</t>
  </si>
  <si>
    <t>1_all_fuel_pc_ai__yd_7</t>
  </si>
  <si>
    <t>1_all_subs_pc_ai__yd_7</t>
  </si>
  <si>
    <t>1_subsidy_elec_direct_pc_ai__yd_7</t>
  </si>
  <si>
    <t>1_vat_fuel_pc_ai__yd_7</t>
  </si>
  <si>
    <t>1_subsidy_fuel_indirect_pc_ai__yd_7</t>
  </si>
  <si>
    <t>1_subsidy_fuel_direct_pc_ai__yd_7</t>
  </si>
  <si>
    <t>1_all_policies_pc_ai__yd_7</t>
  </si>
  <si>
    <t>1_all_elec_pc_ai__yd_7</t>
  </si>
  <si>
    <t>1_vat_elec_pc_ai__yd_7</t>
  </si>
  <si>
    <t>1_subsidy_elec_indirect_pc_ai__yd_7</t>
  </si>
  <si>
    <t>1_subsidy_elec_indirect_pc_ai__yd_8</t>
  </si>
  <si>
    <t>1_subsidy_elec_pc_ai__yd_8</t>
  </si>
  <si>
    <t>1_subsidy_fuel_indirect_pc_ai__yd_8</t>
  </si>
  <si>
    <t>1_subsidy_fuel_pc_ai__yd_8</t>
  </si>
  <si>
    <t>1_all_subs_pc_ai__yd_8</t>
  </si>
  <si>
    <t>1_vat_elec_pc_ai__yd_8</t>
  </si>
  <si>
    <t>1_all_policies_pc_ai__yd_8</t>
  </si>
  <si>
    <t>1_all_elec_pc_ai__yd_8</t>
  </si>
  <si>
    <t>1_all_tax_pc_ai__yd_8</t>
  </si>
  <si>
    <t>1_vat_fuel_pc_ai__yd_8</t>
  </si>
  <si>
    <t>1_all_fuel_pc_ai__yd_8</t>
  </si>
  <si>
    <t>1_subsidy_elec_direct_pc_ai__yd_8</t>
  </si>
  <si>
    <t>1_subsidy_fuel_direct_pc_ai__yd_8</t>
  </si>
  <si>
    <t>1_subsidy_fuel_indirect_pc_ai__yd_9</t>
  </si>
  <si>
    <t>1_all_subs_pc_ai__yd_9</t>
  </si>
  <si>
    <t>1_all_tax_pc_ai__yd_9</t>
  </si>
  <si>
    <t>1_subsidy_elec_direct_pc_ai__yd_9</t>
  </si>
  <si>
    <t>1_all_fuel_pc_ai__yd_9</t>
  </si>
  <si>
    <t>1_all_policies_pc_ai__yd_9</t>
  </si>
  <si>
    <t>1_subsidy_fuel_pc_ai__yd_9</t>
  </si>
  <si>
    <t>1_vat_fuel_pc_ai__yd_9</t>
  </si>
  <si>
    <t>1_subsidy_elec_pc_ai__yd_9</t>
  </si>
  <si>
    <t>1_subsidy_fuel_direct_pc_ai__yd_9</t>
  </si>
  <si>
    <t>1_subsidy_elec_indirect_pc_ai__yd_9</t>
  </si>
  <si>
    <t>1_all_elec_pc_ai__yd_9</t>
  </si>
  <si>
    <t>1_vat_elec_pc_ai__yd_9</t>
  </si>
  <si>
    <t>1_all_policies_pc_ai__yd_10</t>
  </si>
  <si>
    <t>1_subsidy_elec_direct_pc_ai__yd_10</t>
  </si>
  <si>
    <t>1_vat_elec_pc_ai__yd_10</t>
  </si>
  <si>
    <t>1_subsidy_fuel_pc_ai__yd_10</t>
  </si>
  <si>
    <t>1_all_subs_pc_ai__yd_10</t>
  </si>
  <si>
    <t>1_subsidy_elec_pc_ai__yd_10</t>
  </si>
  <si>
    <t>1_subsidy_fuel_indirect_pc_ai__yd_10</t>
  </si>
  <si>
    <t>1_all_tax_pc_ai__yd_10</t>
  </si>
  <si>
    <t>1_vat_fuel_pc_ai__yd_10</t>
  </si>
  <si>
    <t>1_subsidy_elec_indirect_pc_ai__yd_10</t>
  </si>
  <si>
    <t>1_subsidy_fuel_direct_pc_ai__yd_10</t>
  </si>
  <si>
    <t>1_all_fuel_pc_ai__yd_10</t>
  </si>
  <si>
    <t>1_all_elec_pc_ai__yd_10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</si>
  <si>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</si>
  <si>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</si>
  <si>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</si>
  <si>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</si>
  <si>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</si>
  <si>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</si>
  <si>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</si>
  <si>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</si>
  <si>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</si>
  <si>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</si>
  <si>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</si>
  <si>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</si>
  <si>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</si>
  <si>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</si>
  <si>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</si>
  <si>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</si>
  <si>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</si>
  <si>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</si>
  <si>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</si>
  <si>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</si>
  <si>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</si>
  <si>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</si>
  <si>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</si>
  <si>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</si>
  <si>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</si>
  <si>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</si>
  <si>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</si>
  <si>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</si>
  <si>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</si>
  <si>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</si>
  <si>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</si>
  <si>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</si>
  <si>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</si>
  <si>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</si>
  <si>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</si>
  <si>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</si>
  <si>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</si>
  <si>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</si>
  <si>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</si>
  <si>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</si>
  <si>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</si>
  <si>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</si>
  <si>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</si>
  <si>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</si>
  <si>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</si>
  <si>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</si>
  <si>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</si>
  <si>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</si>
  <si>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</si>
  <si>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</si>
  <si>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</si>
  <si>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</si>
  <si>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</si>
  <si>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</si>
  <si>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</si>
  <si>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</si>
  <si>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</si>
  <si>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</si>
  <si>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</si>
  <si>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</si>
  <si>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</si>
  <si>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</si>
  <si>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</si>
  <si>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</si>
  <si>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</si>
  <si>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</si>
  <si>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</si>
  <si>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</si>
  <si>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</si>
  <si>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</si>
  <si>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</si>
  <si>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</si>
  <si>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</si>
  <si>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</si>
  <si>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</si>
  <si>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</si>
  <si>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</si>
  <si>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</si>
  <si>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</si>
  <si>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</si>
  <si>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</si>
  <si>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</si>
  <si>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</si>
  <si>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</si>
  <si>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</si>
  <si>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</si>
  <si>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</si>
  <si>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</si>
  <si>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</si>
  <si>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</si>
  <si>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</si>
  <si>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</si>
  <si>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</si>
  <si>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</si>
  <si>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</si>
  <si>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</si>
  <si>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</si>
  <si>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</si>
  <si>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</si>
  <si>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</si>
  <si>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</si>
  <si>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</si>
  <si>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</si>
  <si>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</si>
  <si>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</si>
  <si>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</si>
  <si>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</si>
  <si>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</si>
  <si>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</si>
  <si>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</si>
  <si>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</si>
  <si>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</si>
  <si>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</si>
  <si>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</si>
  <si>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</si>
  <si>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</si>
  <si>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</si>
  <si>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</si>
  <si>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</si>
  <si>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</si>
  <si>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</si>
  <si>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</si>
  <si>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</si>
  <si>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</si>
  <si>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</si>
  <si>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</si>
  <si>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</si>
  <si>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</si>
  <si>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</si>
  <si>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</si>
  <si>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</si>
  <si>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</si>
  <si>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</si>
  <si>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</si>
  <si>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</si>
  <si>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</si>
  <si>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</si>
  <si>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</si>
  <si>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</si>
  <si>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</si>
  <si>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</si>
  <si>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</si>
  <si>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</si>
  <si>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</si>
  <si>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</si>
  <si>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</si>
  <si>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</si>
  <si>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</si>
  <si>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</si>
  <si>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</si>
  <si>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</si>
  <si>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</si>
  <si>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</si>
  <si>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</si>
  <si>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</si>
  <si>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</si>
  <si>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</si>
  <si>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</si>
  <si>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</si>
  <si>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</si>
  <si>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</si>
  <si>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</si>
  <si>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</si>
  <si>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</si>
  <si>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</si>
  <si>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</si>
  <si>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</si>
  <si>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</si>
  <si>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</si>
  <si>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</si>
  <si>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</si>
  <si>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</si>
  <si>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</si>
  <si>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</si>
  <si>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</si>
  <si>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</si>
  <si>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</si>
  <si>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</si>
  <si>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</si>
  <si>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</si>
  <si>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</si>
  <si>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</si>
  <si>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</si>
  <si>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</si>
  <si>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</si>
  <si>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</si>
  <si>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</si>
  <si>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</si>
  <si>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</si>
  <si>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</si>
  <si>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</si>
  <si>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</si>
  <si>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</si>
  <si>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</si>
  <si>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</si>
  <si>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</si>
  <si>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</si>
  <si>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</si>
  <si>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</si>
  <si>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</si>
  <si>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</si>
  <si>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</si>
  <si>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</si>
  <si>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</si>
  <si>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</si>
  <si>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</si>
  <si>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</si>
  <si>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</si>
  <si>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</si>
  <si>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</si>
  <si>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</si>
  <si>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</si>
  <si>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</si>
  <si>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</si>
  <si>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</si>
  <si>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</si>
  <si>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</si>
  <si>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</si>
  <si>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</si>
  <si>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</si>
  <si>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</si>
  <si>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</si>
  <si>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</si>
  <si>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</si>
  <si>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</si>
  <si>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</si>
  <si>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</si>
  <si>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</si>
  <si>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</si>
  <si>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</si>
  <si>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</si>
  <si>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</si>
  <si>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</si>
  <si>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</si>
  <si>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</si>
  <si>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</si>
  <si>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</si>
  <si>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</si>
  <si>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</si>
  <si>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</si>
  <si>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</si>
  <si>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</si>
  <si>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</si>
  <si>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</si>
  <si>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</si>
  <si>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</si>
  <si>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</si>
  <si>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</si>
  <si>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</si>
  <si>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</si>
  <si>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</si>
  <si>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</si>
  <si>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</si>
  <si>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</si>
  <si>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</si>
  <si>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</si>
  <si>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</si>
  <si>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</si>
  <si>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</si>
  <si>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</si>
  <si>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</si>
  <si>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</si>
  <si>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</si>
  <si>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</si>
  <si>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</si>
  <si>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</si>
  <si>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</si>
  <si>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</si>
  <si>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</si>
  <si>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</si>
  <si>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</si>
  <si>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</si>
  <si>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</si>
  <si>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</si>
  <si>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</si>
  <si>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</si>
  <si>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</si>
  <si>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</si>
  <si>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</si>
  <si>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</si>
  <si>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</si>
  <si>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</si>
  <si>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</si>
  <si>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</si>
  <si>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</si>
  <si>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</si>
  <si>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</si>
  <si>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</si>
  <si>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</si>
  <si>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</si>
  <si>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</si>
  <si>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</si>
  <si>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</si>
  <si>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</si>
  <si>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</si>
  <si>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</si>
  <si>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</si>
  <si>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</si>
  <si>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</si>
  <si>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</si>
  <si>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</si>
  <si>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</si>
  <si>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</si>
  <si>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</si>
  <si>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</si>
  <si>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</si>
  <si>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</si>
  <si>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</si>
  <si>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</si>
  <si>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</si>
  <si>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</si>
  <si>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</si>
  <si>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</si>
  <si>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</si>
  <si>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</si>
  <si>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</si>
  <si>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</si>
  <si>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</si>
  <si>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</si>
  <si>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</si>
  <si>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</si>
  <si>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</si>
  <si>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</si>
  <si>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</si>
  <si>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</si>
  <si>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</si>
  <si>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</si>
  <si>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</si>
  <si>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</si>
  <si>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</si>
  <si>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</si>
  <si>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</si>
  <si>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</si>
  <si>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</si>
  <si>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</si>
  <si>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</si>
  <si>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</si>
  <si>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</si>
  <si>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</si>
  <si>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</si>
  <si>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</si>
  <si>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</si>
  <si>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</si>
  <si>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</si>
  <si>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</si>
  <si>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</si>
  <si>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</si>
  <si>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</si>
  <si>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</si>
  <si>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</si>
  <si>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</si>
  <si>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</si>
  <si>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</si>
  <si>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</si>
  <si>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</si>
  <si>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</si>
  <si>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</si>
  <si>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</si>
  <si>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</si>
  <si>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</si>
  <si>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</si>
  <si>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</si>
  <si>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</si>
  <si>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</si>
  <si>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</si>
  <si>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</si>
  <si>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</si>
  <si>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</si>
  <si>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</si>
  <si>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</si>
  <si>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</si>
  <si>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</si>
  <si>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</si>
  <si>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</si>
  <si>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</si>
  <si>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</si>
  <si>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</si>
  <si>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</si>
  <si>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</si>
  <si>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</si>
  <si>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</si>
  <si>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</si>
  <si>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</si>
  <si>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</si>
  <si>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</si>
  <si>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</si>
  <si>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</si>
  <si>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</si>
  <si>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</si>
  <si>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</si>
  <si>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</si>
  <si>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</si>
  <si>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</si>
  <si>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</si>
  <si>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</si>
  <si>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</si>
  <si>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</si>
  <si>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</si>
  <si>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</si>
  <si>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</si>
  <si>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</si>
  <si>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</si>
  <si>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</si>
  <si>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</si>
  <si>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</si>
  <si>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</si>
  <si>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</si>
  <si>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</si>
  <si>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</si>
  <si>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</si>
  <si>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</si>
  <si>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</si>
  <si>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</si>
  <si>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</si>
  <si>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</si>
  <si>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</si>
  <si>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</si>
  <si>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</si>
  <si>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</si>
  <si>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</si>
  <si>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</si>
  <si>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</si>
  <si>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</si>
  <si>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</si>
  <si>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</si>
  <si>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</si>
  <si>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</si>
  <si>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</si>
  <si>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</si>
  <si>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</si>
  <si>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</si>
  <si>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</si>
  <si>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</si>
  <si>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</si>
  <si>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</si>
  <si>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</si>
  <si>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</si>
  <si>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</si>
  <si>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</si>
  <si>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</si>
  <si>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</si>
  <si>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</si>
  <si>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</si>
  <si>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</si>
  <si>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</si>
  <si>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</si>
  <si>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</si>
  <si>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</si>
  <si>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</si>
  <si>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</si>
  <si>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</si>
  <si>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</si>
  <si>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</si>
  <si>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</si>
  <si>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</si>
  <si>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</si>
  <si>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</si>
  <si>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</si>
  <si>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</si>
  <si>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</si>
  <si>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</si>
  <si>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</si>
  <si>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</si>
  <si>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</si>
  <si>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</si>
  <si>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</si>
  <si>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</si>
  <si>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</si>
  <si>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</si>
  <si>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</si>
  <si>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</si>
  <si>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</si>
  <si>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</si>
  <si>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</si>
  <si>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</si>
  <si>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</si>
  <si>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</si>
  <si>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</si>
  <si>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</si>
  <si>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</si>
  <si>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</si>
  <si>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</si>
  <si>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</si>
  <si>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</si>
  <si>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</si>
  <si>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</si>
  <si>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</si>
  <si>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</si>
  <si>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</si>
  <si>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</si>
  <si>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</si>
  <si>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</si>
  <si>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</si>
  <si>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</si>
  <si>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</si>
  <si>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</si>
  <si>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</si>
  <si>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</si>
  <si>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</si>
  <si>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</si>
  <si>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</si>
  <si>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</si>
  <si>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</si>
  <si>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</si>
  <si>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</si>
  <si>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</si>
  <si>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</si>
  <si>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</si>
  <si>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</si>
  <si>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</si>
  <si>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</si>
  <si>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</si>
  <si>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</si>
  <si>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</si>
  <si>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</si>
  <si>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</si>
  <si>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</si>
  <si>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</si>
  <si>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</si>
  <si>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</si>
  <si>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</si>
  <si>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</si>
  <si>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</si>
  <si>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</si>
  <si>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</si>
  <si>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</si>
  <si>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</si>
  <si>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</si>
  <si>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</si>
  <si>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</si>
  <si>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</si>
  <si>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</si>
  <si>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</si>
  <si>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</si>
  <si>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</si>
  <si>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</si>
  <si>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</si>
  <si>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</si>
  <si>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</si>
  <si>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</si>
  <si>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</si>
  <si>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</si>
  <si>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</si>
  <si>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</si>
  <si>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</si>
  <si>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</si>
  <si>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</si>
  <si>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</si>
  <si>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</si>
  <si>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</si>
  <si>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</si>
  <si>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</si>
  <si>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</si>
  <si>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</si>
  <si>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</si>
  <si>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</si>
  <si>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</si>
  <si>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</si>
  <si>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</si>
  <si>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</si>
  <si>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</si>
  <si>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</si>
  <si>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</si>
  <si>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</si>
  <si>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</si>
  <si>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</si>
  <si>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</si>
  <si>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</si>
  <si>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</si>
  <si>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</si>
  <si>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</si>
  <si>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</si>
  <si>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</si>
  <si>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</si>
  <si>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</si>
  <si>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</si>
  <si>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</si>
  <si>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</si>
  <si>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</si>
  <si>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</si>
  <si>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</si>
  <si>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</si>
  <si>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</si>
  <si>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</si>
  <si>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</si>
  <si>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</si>
  <si>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</si>
  <si>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</si>
  <si>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</si>
  <si>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</si>
  <si>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</si>
  <si>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</si>
  <si>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</si>
  <si>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</si>
  <si>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</si>
  <si>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</si>
  <si>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</si>
  <si>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</si>
  <si>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</si>
  <si>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</si>
  <si>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</si>
  <si>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</si>
  <si>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</si>
  <si>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</si>
  <si>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</si>
  <si>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</si>
  <si>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</si>
  <si>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</si>
  <si>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</si>
  <si>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</si>
  <si>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</si>
  <si>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</si>
  <si>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</si>
  <si>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</si>
  <si>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</si>
  <si>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</si>
  <si>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</si>
  <si>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</si>
  <si>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</si>
  <si>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</si>
  <si>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</si>
  <si>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</si>
  <si>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</si>
  <si>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</si>
  <si>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</si>
  <si>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</si>
  <si>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</si>
  <si>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</si>
  <si>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</si>
  <si>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</si>
  <si>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</si>
  <si>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</si>
  <si>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</si>
  <si>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</si>
  <si>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</si>
  <si>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</si>
  <si>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</si>
  <si>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</si>
  <si>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</si>
  <si>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</si>
  <si>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</si>
  <si>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</si>
  <si>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</si>
  <si>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</si>
  <si>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</si>
  <si>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</si>
  <si>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</si>
  <si>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</si>
  <si>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</si>
  <si>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</si>
  <si>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</si>
  <si>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</si>
  <si>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</si>
  <si>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</si>
  <si>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</si>
  <si>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</si>
  <si>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</si>
  <si>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</si>
  <si>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</si>
  <si>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</si>
  <si>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</si>
  <si>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</si>
  <si>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</si>
  <si>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</si>
  <si>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</si>
  <si>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</si>
  <si>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</si>
  <si>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</si>
  <si>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</si>
  <si>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</si>
  <si>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</si>
  <si>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</si>
  <si>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</si>
  <si>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</si>
  <si>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</si>
  <si>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</si>
  <si>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</si>
  <si>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</si>
  <si>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</si>
  <si>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</si>
  <si>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</si>
  <si>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</si>
  <si>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</si>
  <si>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</si>
  <si>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</si>
  <si>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</si>
  <si>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</si>
  <si>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</si>
  <si>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</si>
  <si>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</si>
  <si>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</si>
  <si>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</si>
  <si>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</si>
  <si>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</si>
  <si>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</si>
  <si>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</si>
  <si>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</si>
  <si>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</si>
  <si>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</si>
  <si>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</si>
  <si>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</si>
  <si>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</si>
  <si>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</si>
  <si>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</si>
  <si>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</si>
  <si>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</si>
  <si>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</si>
  <si>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</si>
  <si>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</si>
  <si>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</si>
  <si>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</si>
  <si>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</si>
  <si>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</si>
  <si>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</si>
  <si>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</si>
  <si>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</si>
  <si>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</si>
  <si>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</si>
  <si>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</si>
  <si>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</si>
  <si>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</si>
  <si>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</si>
  <si>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</si>
  <si>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</si>
  <si>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</si>
  <si>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</si>
  <si>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</si>
  <si>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</si>
  <si>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</si>
  <si>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</si>
  <si>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</si>
  <si>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</si>
  <si>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</si>
  <si>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</si>
  <si>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</si>
  <si>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</si>
  <si>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</si>
  <si>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</si>
  <si>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</si>
  <si>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</si>
  <si>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</si>
  <si>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</si>
  <si>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</si>
  <si>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</si>
  <si>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</si>
  <si>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</si>
  <si>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</si>
  <si>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</si>
  <si>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</si>
  <si>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</si>
  <si>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</si>
  <si>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</si>
  <si>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</si>
  <si>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</si>
  <si>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</si>
  <si>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</si>
  <si>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</si>
  <si>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</si>
  <si>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</si>
  <si>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</si>
  <si>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</si>
  <si>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</si>
  <si>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</si>
  <si>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</si>
  <si>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</si>
  <si>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</si>
  <si>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</si>
  <si>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</si>
  <si>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</si>
  <si>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</si>
  <si>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</si>
  <si>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</si>
  <si>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</si>
  <si>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</si>
  <si>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</si>
  <si>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</si>
  <si>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</si>
  <si>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</si>
  <si>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</si>
  <si>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</si>
  <si>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</si>
  <si>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</si>
  <si>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</si>
  <si>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</si>
  <si>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</si>
  <si>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</si>
  <si>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</si>
  <si>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</si>
  <si>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</si>
  <si>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</si>
  <si>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</si>
  <si>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</si>
  <si>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</si>
  <si>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</si>
  <si>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</si>
  <si>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</si>
  <si>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</si>
  <si>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</si>
  <si>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</si>
  <si>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</si>
  <si>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</si>
  <si>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</si>
  <si>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</si>
  <si>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</si>
  <si>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</si>
  <si>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</si>
  <si>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</si>
  <si>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</si>
  <si>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</si>
  <si>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</si>
  <si>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</si>
  <si>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</si>
  <si>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</si>
  <si>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</si>
  <si>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</si>
  <si>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</si>
  <si>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</si>
  <si>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</si>
  <si>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</si>
  <si>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</si>
  <si>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</si>
  <si>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</si>
  <si>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</si>
  <si>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</si>
  <si>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</si>
  <si>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</si>
  <si>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</si>
  <si>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</si>
  <si>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</si>
  <si>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</si>
  <si>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</si>
  <si>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</si>
  <si>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</si>
  <si>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</si>
  <si>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</si>
  <si>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</si>
  <si>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</si>
  <si>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</si>
  <si>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</si>
  <si>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</si>
  <si>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</si>
  <si>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</si>
  <si>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</si>
  <si>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</si>
  <si>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</si>
  <si>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</si>
  <si>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</si>
  <si>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</si>
  <si>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</si>
  <si>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</si>
  <si>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</si>
  <si>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</si>
  <si>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</si>
  <si>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</si>
  <si>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</si>
  <si>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</si>
  <si>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</si>
  <si>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</si>
  <si>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</si>
  <si>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</si>
  <si>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</si>
  <si>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</si>
  <si>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</si>
  <si>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</si>
  <si>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</si>
  <si>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</si>
  <si>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</si>
  <si>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</si>
  <si>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</si>
  <si>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</si>
  <si>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</si>
  <si>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</si>
  <si>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</si>
  <si>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</si>
  <si>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</si>
  <si>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</si>
  <si>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</si>
  <si>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</si>
  <si>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</si>
  <si>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</si>
  <si>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</si>
  <si>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</si>
  <si>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</si>
  <si>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</si>
  <si>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</si>
  <si>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</si>
  <si>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</si>
  <si>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</si>
  <si>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</si>
  <si>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</si>
  <si>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</si>
  <si>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</si>
  <si>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</si>
  <si>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</si>
  <si>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</si>
  <si>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</si>
  <si>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</si>
  <si>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</si>
  <si>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</si>
  <si>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</si>
  <si>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</si>
  <si>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</si>
  <si>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2_subsidy_elec_direct_pc_ai__yd_1</t>
  </si>
  <si>
    <t>2_all_fuel_pc_ai__yd_1</t>
  </si>
  <si>
    <t>2_all_subs_pc_ai__yd_1</t>
  </si>
  <si>
    <t>2_all_tax_pc_ai__yd_1</t>
  </si>
  <si>
    <t>2_subsidy_fuel_direct_pc_ai__yd_1</t>
  </si>
  <si>
    <t>2_all_policies_pc_ai__yd_1</t>
  </si>
  <si>
    <t>2_subsidy_elec_indirect_pc_ai__yd_1</t>
  </si>
  <si>
    <t>2_subsidy_elec_pc_ai__yd_1</t>
  </si>
  <si>
    <t>2_all_elec_pc_ai__yd_1</t>
  </si>
  <si>
    <t>2_subsidy_fuel_pc_ai__yd_1</t>
  </si>
  <si>
    <t>2_subsidy_fuel_indirect_pc_ai__yd_1</t>
  </si>
  <si>
    <t>2_vat_elec_pc_ai__yd_1</t>
  </si>
  <si>
    <t>2_vat_fuel_pc_ai__yd_1</t>
  </si>
  <si>
    <t>2_vat_fuel_pc_ai__yd_2</t>
  </si>
  <si>
    <t>2_subsidy_fuel_direct_pc_ai__yd_2</t>
  </si>
  <si>
    <t>2_all_subs_pc_ai__yd_2</t>
  </si>
  <si>
    <t>2_subsidy_elec_indirect_pc_ai__yd_2</t>
  </si>
  <si>
    <t>2_all_elec_pc_ai__yd_2</t>
  </si>
  <si>
    <t>2_subsidy_elec_pc_ai__yd_2</t>
  </si>
  <si>
    <t>2_all_policies_pc_ai__yd_2</t>
  </si>
  <si>
    <t>2_vat_elec_pc_ai__yd_2</t>
  </si>
  <si>
    <t>2_subsidy_elec_direct_pc_ai__yd_2</t>
  </si>
  <si>
    <t>2_subsidy_fuel_pc_ai__yd_2</t>
  </si>
  <si>
    <t>2_all_tax_pc_ai__yd_2</t>
  </si>
  <si>
    <t>2_all_fuel_pc_ai__yd_2</t>
  </si>
  <si>
    <t>2_subsidy_fuel_indirect_pc_ai__yd_2</t>
  </si>
  <si>
    <t>2_all_tax_pc_ai__yd_3</t>
  </si>
  <si>
    <t>2_all_policies_pc_ai__yd_3</t>
  </si>
  <si>
    <t>2_all_fuel_pc_ai__yd_3</t>
  </si>
  <si>
    <t>2_subsidy_elec_indirect_pc_ai__yd_3</t>
  </si>
  <si>
    <t>2_subsidy_elec_direct_pc_ai__yd_3</t>
  </si>
  <si>
    <t>2_subsidy_elec_pc_ai__yd_3</t>
  </si>
  <si>
    <t>2_subsidy_fuel_pc_ai__yd_3</t>
  </si>
  <si>
    <t>2_subsidy_fuel_indirect_pc_ai__yd_3</t>
  </si>
  <si>
    <t>2_subsidy_fuel_direct_pc_ai__yd_3</t>
  </si>
  <si>
    <t>2_all_subs_pc_ai__yd_3</t>
  </si>
  <si>
    <t>2_vat_fuel_pc_ai__yd_3</t>
  </si>
  <si>
    <t>2_vat_elec_pc_ai__yd_3</t>
  </si>
  <si>
    <t>2_all_elec_pc_ai__yd_3</t>
  </si>
  <si>
    <t>2_subsidy_fuel_direct_pc_ai__yd_4</t>
  </si>
  <si>
    <t>2_subsidy_fuel_pc_ai__yd_4</t>
  </si>
  <si>
    <t>2_all_fuel_pc_ai__yd_4</t>
  </si>
  <si>
    <t>2_vat_elec_pc_ai__yd_4</t>
  </si>
  <si>
    <t>2_all_subs_pc_ai__yd_4</t>
  </si>
  <si>
    <t>2_all_elec_pc_ai__yd_4</t>
  </si>
  <si>
    <t>2_subsidy_elec_direct_pc_ai__yd_4</t>
  </si>
  <si>
    <t>2_subsidy_elec_pc_ai__yd_4</t>
  </si>
  <si>
    <t>2_all_policies_pc_ai__yd_4</t>
  </si>
  <si>
    <t>2_all_tax_pc_ai__yd_4</t>
  </si>
  <si>
    <t>2_vat_fuel_pc_ai__yd_4</t>
  </si>
  <si>
    <t>2_subsidy_elec_indirect_pc_ai__yd_4</t>
  </si>
  <si>
    <t>2_subsidy_fuel_indirect_pc_ai__yd_4</t>
  </si>
  <si>
    <t>2_vat_elec_pc_ai__yd_5</t>
  </si>
  <si>
    <t>2_all_tax_pc_ai__yd_5</t>
  </si>
  <si>
    <t>2_all_policies_pc_ai__yd_5</t>
  </si>
  <si>
    <t>2_all_elec_pc_ai__yd_5</t>
  </si>
  <si>
    <t>2_vat_fuel_pc_ai__yd_5</t>
  </si>
  <si>
    <t>2_all_fuel_pc_ai__yd_5</t>
  </si>
  <si>
    <t>2_subsidy_elec_indirect_pc_ai__yd_5</t>
  </si>
  <si>
    <t>2_subsidy_elec_pc_ai__yd_5</t>
  </si>
  <si>
    <t>2_subsidy_elec_direct_pc_ai__yd_5</t>
  </si>
  <si>
    <t>2_subsidy_fuel_pc_ai__yd_5</t>
  </si>
  <si>
    <t>2_subsidy_fuel_indirect_pc_ai__yd_5</t>
  </si>
  <si>
    <t>2_all_subs_pc_ai__yd_5</t>
  </si>
  <si>
    <t>2_subsidy_fuel_direct_pc_ai__yd_5</t>
  </si>
  <si>
    <t>2_subsidy_fuel_pc_ai__yd_6</t>
  </si>
  <si>
    <t>2_subsidy_elec_direct_pc_ai__yd_6</t>
  </si>
  <si>
    <t>2_subsidy_elec_pc_ai__yd_6</t>
  </si>
  <si>
    <t>2_subsidy_elec_indirect_pc_ai__yd_6</t>
  </si>
  <si>
    <t>2_all_fuel_pc_ai__yd_6</t>
  </si>
  <si>
    <t>2_vat_elec_pc_ai__yd_6</t>
  </si>
  <si>
    <t>2_all_subs_pc_ai__yd_6</t>
  </si>
  <si>
    <t>2_all_elec_pc_ai__yd_6</t>
  </si>
  <si>
    <t>2_vat_fuel_pc_ai__yd_6</t>
  </si>
  <si>
    <t>2_all_policies_pc_ai__yd_6</t>
  </si>
  <si>
    <t>2_all_tax_pc_ai__yd_6</t>
  </si>
  <si>
    <t>2_subsidy_fuel_direct_pc_ai__yd_6</t>
  </si>
  <si>
    <t>2_subsidy_fuel_indirect_pc_ai__yd_6</t>
  </si>
  <si>
    <t>2_subsidy_fuel_direct_pc_ai__yd_7</t>
  </si>
  <si>
    <t>2_vat_fuel_pc_ai__yd_7</t>
  </si>
  <si>
    <t>2_all_subs_pc_ai__yd_7</t>
  </si>
  <si>
    <t>2_subsidy_elec_pc_ai__yd_7</t>
  </si>
  <si>
    <t>2_all_fuel_pc_ai__yd_7</t>
  </si>
  <si>
    <t>2_all_elec_pc_ai__yd_7</t>
  </si>
  <si>
    <t>2_subsidy_elec_direct_pc_ai__yd_7</t>
  </si>
  <si>
    <t>2_all_tax_pc_ai__yd_7</t>
  </si>
  <si>
    <t>2_subsidy_fuel_pc_ai__yd_7</t>
  </si>
  <si>
    <t>2_subsidy_elec_indirect_pc_ai__yd_7</t>
  </si>
  <si>
    <t>2_vat_elec_pc_ai__yd_7</t>
  </si>
  <si>
    <t>2_all_policies_pc_ai__yd_7</t>
  </si>
  <si>
    <t>2_subsidy_fuel_indirect_pc_ai__yd_7</t>
  </si>
  <si>
    <t>2_subsidy_fuel_direct_pc_ai__yd_8</t>
  </si>
  <si>
    <t>2_all_policies_pc_ai__yd_8</t>
  </si>
  <si>
    <t>2_subsidy_elec_indirect_pc_ai__yd_8</t>
  </si>
  <si>
    <t>2_all_fuel_pc_ai__yd_8</t>
  </si>
  <si>
    <t>2_subsidy_elec_direct_pc_ai__yd_8</t>
  </si>
  <si>
    <t>2_all_subs_pc_ai__yd_8</t>
  </si>
  <si>
    <t>2_vat_fuel_pc_ai__yd_8</t>
  </si>
  <si>
    <t>2_subsidy_fuel_indirect_pc_ai__yd_8</t>
  </si>
  <si>
    <t>2_subsidy_fuel_pc_ai__yd_8</t>
  </si>
  <si>
    <t>2_vat_elec_pc_ai__yd_8</t>
  </si>
  <si>
    <t>2_all_tax_pc_ai__yd_8</t>
  </si>
  <si>
    <t>2_subsidy_elec_pc_ai__yd_8</t>
  </si>
  <si>
    <t>2_all_elec_pc_ai__yd_8</t>
  </si>
  <si>
    <t>2_all_tax_pc_ai__yd_9</t>
  </si>
  <si>
    <t>2_all_elec_pc_ai__yd_9</t>
  </si>
  <si>
    <t>2_subsidy_elec_direct_pc_ai__yd_9</t>
  </si>
  <si>
    <t>2_subsidy_fuel_indirect_pc_ai__yd_9</t>
  </si>
  <si>
    <t>2_all_fuel_pc_ai__yd_9</t>
  </si>
  <si>
    <t>2_vat_elec_pc_ai__yd_9</t>
  </si>
  <si>
    <t>2_subsidy_fuel_direct_pc_ai__yd_9</t>
  </si>
  <si>
    <t>2_subsidy_elec_indirect_pc_ai__yd_9</t>
  </si>
  <si>
    <t>2_subsidy_elec_pc_ai__yd_9</t>
  </si>
  <si>
    <t>2_all_policies_pc_ai__yd_9</t>
  </si>
  <si>
    <t>2_subsidy_fuel_pc_ai__yd_9</t>
  </si>
  <si>
    <t>2_all_subs_pc_ai__yd_9</t>
  </si>
  <si>
    <t>2_vat_fuel_pc_ai__yd_9</t>
  </si>
  <si>
    <t>2_all_subs_pc_ai__yd_10</t>
  </si>
  <si>
    <t>2_subsidy_elec_indirect_pc_ai__yd_10</t>
  </si>
  <si>
    <t>2_vat_elec_pc_ai__yd_10</t>
  </si>
  <si>
    <t>2_all_fuel_pc_ai__yd_10</t>
  </si>
  <si>
    <t>2_subsidy_elec_direct_pc_ai__yd_10</t>
  </si>
  <si>
    <t>2_all_elec_pc_ai__yd_10</t>
  </si>
  <si>
    <t>2_subsidy_fuel_pc_ai__yd_10</t>
  </si>
  <si>
    <t>2_all_tax_pc_ai__yd_10</t>
  </si>
  <si>
    <t>2_vat_fuel_pc_ai__yd_10</t>
  </si>
  <si>
    <t>2_all_policies_pc_ai__yd_10</t>
  </si>
  <si>
    <t>2_subsidy_fuel_direct_pc_ai__yd_10</t>
  </si>
  <si>
    <t>2_subsidy_elec_pc_ai__yd_10</t>
  </si>
  <si>
    <t>2_subsidy_fuel_indirect_pc_ai__yd_10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</si>
  <si>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</si>
  <si>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</si>
  <si>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</si>
  <si>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</si>
  <si>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</si>
  <si>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</si>
  <si>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</si>
  <si>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</si>
  <si>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</si>
  <si>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</si>
  <si>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</si>
  <si>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</si>
  <si>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</si>
  <si>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</si>
  <si>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</si>
  <si>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</si>
  <si>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</si>
  <si>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</si>
  <si>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</si>
  <si>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</si>
  <si>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</si>
  <si>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</si>
  <si>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</si>
  <si>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</si>
  <si>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</si>
  <si>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</si>
  <si>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</si>
  <si>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</si>
  <si>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</si>
  <si>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</si>
  <si>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</si>
  <si>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</si>
  <si>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</si>
  <si>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</si>
  <si>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</si>
  <si>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</si>
  <si>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</si>
  <si>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</si>
  <si>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</si>
  <si>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</si>
  <si>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</si>
  <si>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</si>
  <si>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</si>
  <si>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</si>
  <si>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</si>
  <si>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</si>
  <si>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</si>
  <si>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</si>
  <si>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</si>
  <si>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</si>
  <si>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</si>
  <si>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</si>
  <si>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</si>
  <si>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</si>
  <si>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</si>
  <si>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</si>
  <si>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</si>
  <si>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</si>
  <si>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</si>
  <si>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</si>
  <si>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</si>
  <si>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</si>
  <si>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</si>
  <si>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</si>
  <si>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</si>
  <si>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</si>
  <si>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</si>
  <si>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</si>
  <si>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</si>
  <si>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</si>
  <si>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</si>
  <si>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</si>
  <si>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</si>
  <si>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</si>
  <si>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</si>
  <si>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</si>
  <si>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</si>
  <si>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</si>
  <si>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</si>
  <si>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</si>
  <si>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</si>
  <si>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</si>
  <si>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</si>
  <si>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</si>
  <si>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</si>
  <si>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</si>
  <si>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</si>
  <si>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</si>
  <si>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</si>
  <si>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</si>
  <si>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</si>
  <si>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</si>
  <si>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</si>
  <si>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</si>
  <si>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</si>
  <si>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</si>
  <si>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</si>
  <si>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</si>
  <si>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</si>
  <si>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</si>
  <si>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</si>
  <si>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</si>
  <si>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</si>
  <si>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</si>
  <si>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</si>
  <si>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</si>
  <si>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</si>
  <si>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</si>
  <si>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</si>
  <si>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</si>
  <si>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</si>
  <si>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</si>
  <si>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</si>
  <si>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</si>
  <si>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</si>
  <si>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</si>
  <si>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</si>
  <si>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</si>
  <si>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</si>
  <si>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</si>
  <si>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</si>
  <si>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</si>
  <si>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</si>
  <si>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</si>
  <si>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</si>
  <si>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</si>
  <si>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</si>
  <si>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</si>
  <si>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</si>
  <si>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</si>
  <si>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</si>
  <si>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</si>
  <si>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</si>
  <si>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</si>
  <si>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</si>
  <si>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</si>
  <si>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</si>
  <si>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</si>
  <si>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</si>
  <si>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</si>
  <si>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</si>
  <si>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</si>
  <si>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</si>
  <si>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</si>
  <si>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</si>
  <si>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</si>
  <si>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</si>
  <si>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</si>
  <si>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</si>
  <si>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</si>
  <si>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</si>
  <si>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</si>
  <si>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</si>
  <si>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</si>
  <si>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</si>
  <si>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</si>
  <si>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</si>
  <si>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</si>
  <si>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</si>
  <si>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</si>
  <si>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</si>
  <si>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</si>
  <si>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</si>
  <si>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</si>
  <si>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</si>
  <si>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</si>
  <si>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</si>
  <si>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</si>
  <si>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</si>
  <si>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</si>
  <si>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</si>
  <si>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</si>
  <si>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</si>
  <si>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</si>
  <si>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</si>
  <si>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</si>
  <si>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</si>
  <si>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</si>
  <si>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</si>
  <si>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</si>
  <si>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</si>
  <si>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</si>
  <si>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</si>
  <si>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</si>
  <si>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</si>
  <si>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</si>
  <si>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</si>
  <si>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</si>
  <si>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</si>
  <si>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</si>
  <si>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</si>
  <si>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</si>
  <si>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</si>
  <si>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</si>
  <si>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</si>
  <si>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</si>
  <si>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</si>
  <si>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</si>
  <si>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</si>
  <si>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</si>
  <si>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</si>
  <si>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</si>
  <si>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</si>
  <si>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</si>
  <si>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</si>
  <si>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</si>
  <si>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</si>
  <si>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</si>
  <si>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</si>
  <si>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</si>
  <si>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</si>
  <si>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</si>
  <si>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</si>
  <si>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</si>
  <si>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</si>
  <si>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</si>
  <si>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</si>
  <si>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</si>
  <si>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</si>
  <si>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</si>
  <si>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</si>
  <si>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</si>
  <si>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</si>
  <si>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</si>
  <si>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</si>
  <si>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</si>
  <si>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</si>
  <si>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</si>
  <si>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</si>
  <si>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</si>
  <si>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</si>
  <si>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</si>
  <si>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</si>
  <si>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</si>
  <si>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</si>
  <si>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</si>
  <si>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</si>
  <si>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</si>
  <si>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</si>
  <si>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</si>
  <si>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</si>
  <si>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</si>
  <si>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</si>
  <si>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</si>
  <si>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</si>
  <si>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</si>
  <si>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</si>
  <si>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</si>
  <si>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</si>
  <si>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</si>
  <si>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</si>
  <si>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</si>
  <si>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</si>
  <si>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</si>
  <si>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</si>
  <si>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</si>
  <si>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</si>
  <si>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</si>
  <si>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</si>
  <si>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</si>
  <si>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</si>
  <si>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</si>
  <si>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</si>
  <si>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</si>
  <si>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</si>
  <si>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</si>
  <si>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</si>
  <si>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</si>
  <si>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</si>
  <si>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</si>
  <si>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</si>
  <si>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</si>
  <si>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</si>
  <si>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</si>
  <si>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</si>
  <si>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</si>
  <si>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</si>
  <si>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</si>
  <si>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</si>
  <si>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</si>
  <si>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</si>
  <si>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</si>
  <si>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</si>
  <si>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</si>
  <si>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</si>
  <si>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</si>
  <si>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</si>
  <si>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</si>
  <si>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</si>
  <si>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</si>
  <si>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</si>
  <si>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</si>
  <si>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</si>
  <si>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</si>
  <si>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</si>
  <si>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</si>
  <si>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</si>
  <si>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</si>
  <si>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</si>
  <si>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</si>
  <si>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</si>
  <si>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</si>
  <si>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</si>
  <si>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</si>
  <si>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</si>
  <si>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</si>
  <si>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</si>
  <si>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</si>
  <si>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</si>
  <si>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</si>
  <si>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</si>
  <si>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</si>
  <si>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</si>
  <si>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</si>
  <si>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</si>
  <si>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</si>
  <si>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</si>
  <si>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</si>
  <si>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</si>
  <si>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</si>
  <si>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</si>
  <si>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</si>
  <si>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</si>
  <si>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</si>
  <si>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</si>
  <si>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</si>
  <si>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</si>
  <si>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</si>
  <si>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</si>
  <si>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</si>
  <si>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</si>
  <si>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</si>
  <si>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</si>
  <si>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</si>
  <si>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</si>
  <si>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</si>
  <si>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</si>
  <si>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</si>
  <si>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</si>
  <si>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</si>
  <si>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</si>
  <si>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</si>
  <si>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</si>
  <si>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</si>
  <si>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</si>
  <si>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</si>
  <si>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</si>
  <si>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</si>
  <si>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</si>
  <si>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</si>
  <si>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</si>
  <si>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</si>
  <si>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</si>
  <si>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</si>
  <si>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</si>
  <si>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</si>
  <si>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</si>
  <si>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</si>
  <si>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</si>
  <si>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</si>
  <si>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</si>
  <si>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</si>
  <si>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</si>
  <si>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</si>
  <si>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</si>
  <si>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</si>
  <si>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</si>
  <si>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</si>
  <si>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</si>
  <si>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</si>
  <si>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</si>
  <si>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</si>
  <si>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</si>
  <si>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</si>
  <si>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</si>
  <si>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</si>
  <si>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</si>
  <si>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</si>
  <si>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</si>
  <si>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</si>
  <si>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</si>
  <si>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</si>
  <si>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</si>
  <si>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</si>
  <si>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</si>
  <si>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</si>
  <si>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</si>
  <si>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</si>
  <si>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</si>
  <si>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</si>
  <si>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</si>
  <si>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</si>
  <si>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</si>
  <si>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</si>
  <si>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</si>
  <si>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</si>
  <si>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</si>
  <si>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</si>
  <si>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</si>
  <si>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</si>
  <si>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</si>
  <si>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</si>
  <si>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</si>
  <si>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</si>
  <si>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</si>
  <si>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</si>
  <si>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</si>
  <si>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</si>
  <si>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</si>
  <si>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</si>
  <si>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</si>
  <si>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</si>
  <si>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</si>
  <si>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</si>
  <si>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</si>
  <si>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</si>
  <si>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</si>
  <si>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</si>
  <si>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</si>
  <si>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</si>
  <si>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</si>
  <si>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</si>
  <si>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</si>
  <si>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</si>
  <si>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</si>
  <si>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</si>
  <si>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</si>
  <si>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</si>
  <si>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</si>
  <si>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</si>
  <si>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</si>
  <si>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</si>
  <si>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</si>
  <si>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</si>
  <si>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</si>
  <si>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</si>
  <si>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</si>
  <si>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</si>
  <si>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</si>
  <si>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</si>
  <si>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</si>
  <si>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</si>
  <si>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</si>
  <si>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</si>
  <si>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</si>
  <si>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</si>
  <si>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</si>
  <si>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</si>
  <si>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</si>
  <si>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</si>
  <si>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</si>
  <si>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</si>
  <si>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</si>
  <si>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</si>
  <si>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</si>
  <si>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</si>
  <si>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</si>
  <si>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</si>
  <si>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</si>
  <si>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</si>
  <si>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</si>
  <si>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</si>
  <si>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</si>
  <si>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</si>
  <si>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</si>
  <si>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</si>
  <si>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</si>
  <si>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</si>
  <si>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</si>
  <si>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</si>
  <si>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</si>
  <si>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</si>
  <si>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</si>
  <si>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</si>
  <si>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</si>
  <si>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</si>
  <si>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</si>
  <si>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</si>
  <si>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</si>
  <si>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</si>
  <si>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</si>
  <si>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</si>
  <si>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</si>
  <si>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</si>
  <si>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</si>
  <si>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</si>
  <si>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</si>
  <si>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</si>
  <si>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</si>
  <si>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</si>
  <si>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</si>
  <si>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</si>
  <si>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</si>
  <si>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</si>
  <si>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</si>
  <si>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</si>
  <si>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</si>
  <si>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</si>
  <si>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</si>
  <si>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</si>
  <si>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</si>
  <si>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</si>
  <si>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</si>
  <si>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</si>
  <si>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</si>
  <si>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</si>
  <si>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</si>
  <si>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</si>
  <si>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</si>
  <si>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</si>
  <si>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</si>
  <si>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</si>
  <si>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</si>
  <si>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</si>
  <si>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</si>
  <si>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</si>
  <si>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</si>
  <si>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</si>
  <si>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</si>
  <si>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</si>
  <si>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</si>
  <si>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</si>
  <si>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</si>
  <si>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</si>
  <si>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</si>
  <si>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</si>
  <si>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</si>
  <si>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</si>
  <si>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</si>
  <si>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</si>
  <si>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</si>
  <si>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</si>
  <si>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</si>
  <si>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</si>
  <si>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</si>
  <si>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</si>
  <si>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</si>
  <si>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</si>
  <si>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</si>
  <si>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</si>
  <si>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</si>
  <si>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</si>
  <si>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</si>
  <si>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</si>
  <si>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</si>
  <si>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</si>
  <si>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</si>
  <si>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</si>
  <si>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</si>
  <si>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</si>
  <si>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</si>
  <si>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</si>
  <si>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</si>
  <si>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</si>
  <si>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</si>
  <si>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</si>
  <si>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</si>
  <si>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</si>
  <si>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</si>
  <si>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</si>
  <si>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</si>
  <si>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</si>
  <si>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</si>
  <si>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</si>
  <si>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</si>
  <si>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</si>
  <si>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</si>
  <si>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</si>
  <si>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</si>
  <si>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</si>
  <si>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</si>
  <si>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</si>
  <si>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</si>
  <si>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</si>
  <si>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</si>
  <si>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</si>
  <si>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</si>
  <si>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</si>
  <si>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</si>
  <si>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</si>
  <si>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</si>
  <si>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</si>
  <si>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</si>
  <si>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</si>
  <si>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</si>
  <si>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</si>
  <si>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</si>
  <si>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</si>
  <si>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</si>
  <si>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</si>
  <si>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</si>
  <si>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</si>
  <si>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</si>
  <si>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</si>
  <si>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</si>
  <si>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</si>
  <si>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</si>
  <si>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</si>
  <si>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</si>
  <si>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</si>
  <si>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</si>
  <si>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</si>
  <si>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</si>
  <si>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</si>
  <si>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</si>
  <si>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</si>
  <si>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</si>
  <si>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</si>
  <si>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</si>
  <si>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</si>
  <si>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</si>
  <si>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</si>
  <si>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</si>
  <si>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</si>
  <si>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</si>
  <si>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</si>
  <si>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</si>
  <si>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</si>
  <si>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</si>
  <si>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</si>
  <si>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</si>
  <si>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</si>
  <si>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</si>
  <si>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</si>
  <si>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</si>
  <si>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</si>
  <si>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</si>
  <si>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</si>
  <si>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</si>
  <si>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</si>
  <si>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</si>
  <si>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</si>
  <si>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</si>
  <si>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</si>
  <si>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</si>
  <si>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</si>
  <si>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</si>
  <si>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</si>
  <si>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</si>
  <si>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</si>
  <si>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</si>
  <si>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</si>
  <si>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</si>
  <si>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</si>
  <si>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</si>
  <si>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</si>
  <si>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</si>
  <si>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</si>
  <si>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</si>
  <si>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</si>
  <si>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</si>
  <si>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</si>
  <si>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</si>
  <si>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</si>
  <si>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</si>
  <si>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</si>
  <si>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</si>
  <si>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</si>
  <si>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</si>
  <si>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</si>
  <si>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</si>
  <si>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</si>
  <si>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</si>
  <si>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</si>
  <si>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</si>
  <si>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</si>
  <si>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</si>
  <si>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</si>
  <si>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</si>
  <si>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</si>
  <si>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</si>
  <si>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</si>
  <si>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</si>
  <si>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</si>
  <si>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</si>
  <si>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</si>
  <si>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</si>
  <si>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</si>
  <si>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</si>
  <si>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</si>
  <si>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</si>
  <si>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</si>
  <si>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</si>
  <si>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</si>
  <si>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</si>
  <si>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</si>
  <si>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</si>
  <si>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</si>
  <si>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</si>
  <si>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</si>
  <si>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</si>
  <si>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</si>
  <si>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</si>
  <si>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</si>
  <si>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</si>
  <si>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</si>
  <si>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</si>
  <si>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</si>
  <si>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</si>
  <si>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</si>
  <si>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</si>
  <si>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</si>
  <si>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</si>
  <si>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</si>
  <si>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</si>
  <si>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</si>
  <si>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</si>
  <si>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</si>
  <si>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</si>
  <si>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</si>
  <si>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</si>
  <si>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</si>
  <si>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</si>
  <si>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</si>
  <si>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</si>
  <si>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</si>
  <si>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</si>
  <si>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</si>
  <si>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</si>
  <si>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</si>
  <si>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</si>
  <si>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</si>
  <si>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</si>
  <si>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</si>
  <si>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</si>
  <si>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</si>
  <si>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</si>
  <si>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</si>
  <si>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</si>
  <si>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</si>
  <si>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</si>
  <si>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</si>
  <si>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</si>
  <si>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</si>
  <si>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</si>
  <si>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</si>
  <si>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</si>
  <si>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</si>
  <si>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</si>
  <si>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</si>
  <si>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</si>
  <si>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</si>
  <si>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</si>
  <si>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</si>
  <si>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</si>
  <si>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</si>
  <si>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</si>
  <si>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</si>
  <si>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</si>
  <si>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</si>
  <si>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</si>
  <si>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</si>
  <si>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</si>
  <si>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</si>
  <si>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</si>
  <si>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</si>
  <si>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</si>
  <si>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</si>
  <si>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</si>
  <si>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</si>
  <si>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</si>
  <si>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</si>
  <si>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</si>
  <si>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</si>
  <si>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</si>
  <si>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</si>
  <si>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</si>
  <si>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</si>
  <si>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</si>
  <si>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</si>
  <si>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</si>
  <si>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</si>
  <si>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</si>
  <si>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</si>
  <si>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</si>
  <si>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</si>
  <si>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</si>
  <si>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</si>
  <si>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</si>
  <si>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</si>
  <si>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</si>
  <si>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</si>
  <si>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</si>
  <si>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</si>
  <si>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</si>
  <si>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</si>
  <si>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</si>
  <si>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</si>
  <si>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</si>
  <si>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</si>
  <si>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</si>
  <si>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</si>
  <si>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</si>
  <si>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</si>
  <si>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</si>
  <si>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</si>
  <si>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</si>
  <si>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</si>
  <si>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</si>
  <si>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</si>
  <si>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</si>
  <si>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</si>
  <si>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</si>
  <si>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</si>
  <si>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</si>
  <si>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</si>
  <si>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</si>
  <si>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</si>
  <si>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</si>
  <si>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</si>
  <si>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</si>
  <si>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</si>
  <si>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</si>
  <si>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</si>
  <si>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</si>
  <si>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</si>
  <si>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</si>
  <si>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</si>
  <si>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</si>
  <si>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</si>
  <si>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</si>
  <si>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</si>
  <si>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</si>
  <si>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</si>
  <si>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</si>
  <si>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</si>
  <si>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</si>
  <si>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</si>
  <si>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</si>
  <si>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</si>
  <si>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</si>
  <si>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</si>
  <si>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</si>
  <si>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</si>
  <si>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</si>
  <si>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</si>
  <si>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</si>
  <si>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</si>
  <si>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</si>
  <si>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</si>
  <si>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</si>
  <si>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</si>
  <si>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</si>
  <si>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</si>
  <si>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</si>
  <si>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</si>
  <si>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</si>
  <si>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</si>
  <si>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</si>
  <si>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</si>
  <si>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</si>
  <si>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</si>
  <si>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</si>
  <si>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</si>
  <si>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</si>
  <si>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</si>
  <si>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</si>
  <si>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</si>
  <si>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</si>
  <si>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</si>
  <si>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</si>
  <si>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</si>
  <si>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</si>
  <si>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</si>
  <si>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</si>
  <si>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</si>
  <si>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</si>
  <si>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</si>
  <si>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</si>
  <si>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</si>
  <si>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</si>
  <si>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</si>
  <si>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</si>
  <si>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</si>
  <si>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</si>
  <si>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</si>
  <si>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</si>
  <si>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</si>
  <si>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</si>
  <si>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</si>
  <si>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</si>
  <si>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</si>
  <si>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</si>
  <si>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</si>
  <si>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</si>
  <si>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</si>
  <si>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</si>
  <si>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</si>
  <si>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</si>
  <si>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</si>
  <si>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</si>
  <si>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</si>
  <si>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</si>
  <si>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</si>
  <si>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</si>
  <si>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</si>
  <si>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</si>
  <si>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</si>
  <si>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</si>
  <si>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</si>
  <si>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</si>
  <si>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</si>
  <si>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3_subsidy_elec_direct_pc_ai__yd_1</t>
  </si>
  <si>
    <t>3_vat_fuel_pc_ai__yd_1</t>
  </si>
  <si>
    <t>3_subsidy_fuel_pc_ai__yd_1</t>
  </si>
  <si>
    <t>3_vat_elec_pc_ai__yd_1</t>
  </si>
  <si>
    <t>3_subsidy_fuel_indirect_pc_ai__yd_1</t>
  </si>
  <si>
    <t>3_all_elec_pc_ai__yd_1</t>
  </si>
  <si>
    <t>3_all_fuel_pc_ai__yd_1</t>
  </si>
  <si>
    <t>3_subsidy_elec_indirect_pc_ai__yd_1</t>
  </si>
  <si>
    <t>3_all_tax_pc_ai__yd_1</t>
  </si>
  <si>
    <t>3_all_policies_pc_ai__yd_1</t>
  </si>
  <si>
    <t>3_subsidy_fuel_direct_pc_ai__yd_1</t>
  </si>
  <si>
    <t>3_subsidy_elec_pc_ai__yd_1</t>
  </si>
  <si>
    <t>3_all_subs_pc_ai__yd_1</t>
  </si>
  <si>
    <t>3_subsidy_fuel_direct_pc_ai__yd_2</t>
  </si>
  <si>
    <t>3_subsidy_fuel_indirect_pc_ai__yd_2</t>
  </si>
  <si>
    <t>3_subsidy_elec_pc_ai__yd_2</t>
  </si>
  <si>
    <t>3_all_tax_pc_ai__yd_2</t>
  </si>
  <si>
    <t>3_all_elec_pc_ai__yd_2</t>
  </si>
  <si>
    <t>3_subsidy_elec_indirect_pc_ai__yd_2</t>
  </si>
  <si>
    <t>3_all_policies_pc_ai__yd_2</t>
  </si>
  <si>
    <t>3_subsidy_fuel_pc_ai__yd_2</t>
  </si>
  <si>
    <t>3_all_subs_pc_ai__yd_2</t>
  </si>
  <si>
    <t>3_subsidy_elec_direct_pc_ai__yd_2</t>
  </si>
  <si>
    <t>3_vat_elec_pc_ai__yd_2</t>
  </si>
  <si>
    <t>3_vat_fuel_pc_ai__yd_2</t>
  </si>
  <si>
    <t>3_all_fuel_pc_ai__yd_2</t>
  </si>
  <si>
    <t>3_all_fuel_pc_ai__yd_3</t>
  </si>
  <si>
    <t>3_subsidy_elec_direct_pc_ai__yd_3</t>
  </si>
  <si>
    <t>3_subsidy_fuel_indirect_pc_ai__yd_3</t>
  </si>
  <si>
    <t>3_vat_elec_pc_ai__yd_3</t>
  </si>
  <si>
    <t>3_subsidy_elec_indirect_pc_ai__yd_3</t>
  </si>
  <si>
    <t>3_all_policies_pc_ai__yd_3</t>
  </si>
  <si>
    <t>3_subsidy_elec_pc_ai__yd_3</t>
  </si>
  <si>
    <t>3_all_tax_pc_ai__yd_3</t>
  </si>
  <si>
    <t>3_all_elec_pc_ai__yd_3</t>
  </si>
  <si>
    <t>3_vat_fuel_pc_ai__yd_3</t>
  </si>
  <si>
    <t>3_all_subs_pc_ai__yd_3</t>
  </si>
  <si>
    <t>3_subsidy_fuel_pc_ai__yd_3</t>
  </si>
  <si>
    <t>3_subsidy_fuel_direct_pc_ai__yd_3</t>
  </si>
  <si>
    <t>3_vat_elec_pc_ai__yd_4</t>
  </si>
  <si>
    <t>3_subsidy_fuel_direct_pc_ai__yd_4</t>
  </si>
  <si>
    <t>3_vat_fuel_pc_ai__yd_4</t>
  </si>
  <si>
    <t>3_all_tax_pc_ai__yd_4</t>
  </si>
  <si>
    <t>3_all_subs_pc_ai__yd_4</t>
  </si>
  <si>
    <t>3_subsidy_fuel_pc_ai__yd_4</t>
  </si>
  <si>
    <t>3_subsidy_elec_pc_ai__yd_4</t>
  </si>
  <si>
    <t>3_subsidy_elec_direct_pc_ai__yd_4</t>
  </si>
  <si>
    <t>3_all_fuel_pc_ai__yd_4</t>
  </si>
  <si>
    <t>3_all_elec_pc_ai__yd_4</t>
  </si>
  <si>
    <t>3_subsidy_elec_indirect_pc_ai__yd_4</t>
  </si>
  <si>
    <t>3_all_policies_pc_ai__yd_4</t>
  </si>
  <si>
    <t>3_subsidy_fuel_indirect_pc_ai__yd_4</t>
  </si>
  <si>
    <t>3_vat_fuel_pc_ai__yd_5</t>
  </si>
  <si>
    <t>3_all_policies_pc_ai__yd_5</t>
  </si>
  <si>
    <t>3_all_tax_pc_ai__yd_5</t>
  </si>
  <si>
    <t>3_subsidy_elec_indirect_pc_ai__yd_5</t>
  </si>
  <si>
    <t>3_all_subs_pc_ai__yd_5</t>
  </si>
  <si>
    <t>3_subsidy_fuel_pc_ai__yd_5</t>
  </si>
  <si>
    <t>3_subsidy_elec_direct_pc_ai__yd_5</t>
  </si>
  <si>
    <t>3_all_elec_pc_ai__yd_5</t>
  </si>
  <si>
    <t>3_subsidy_fuel_direct_pc_ai__yd_5</t>
  </si>
  <si>
    <t>3_subsidy_elec_pc_ai__yd_5</t>
  </si>
  <si>
    <t>3_subsidy_fuel_indirect_pc_ai__yd_5</t>
  </si>
  <si>
    <t>3_vat_elec_pc_ai__yd_5</t>
  </si>
  <si>
    <t>3_all_fuel_pc_ai__yd_5</t>
  </si>
  <si>
    <t>3_vat_elec_pc_ai__yd_6</t>
  </si>
  <si>
    <t>3_all_subs_pc_ai__yd_6</t>
  </si>
  <si>
    <t>3_vat_fuel_pc_ai__yd_6</t>
  </si>
  <si>
    <t>3_all_fuel_pc_ai__yd_6</t>
  </si>
  <si>
    <t>3_all_tax_pc_ai__yd_6</t>
  </si>
  <si>
    <t>3_subsidy_fuel_direct_pc_ai__yd_6</t>
  </si>
  <si>
    <t>3_subsidy_fuel_pc_ai__yd_6</t>
  </si>
  <si>
    <t>3_all_policies_pc_ai__yd_6</t>
  </si>
  <si>
    <t>3_subsidy_elec_direct_pc_ai__yd_6</t>
  </si>
  <si>
    <t>3_subsidy_elec_pc_ai__yd_6</t>
  </si>
  <si>
    <t>3_subsidy_fuel_indirect_pc_ai__yd_6</t>
  </si>
  <si>
    <t>3_subsidy_elec_indirect_pc_ai__yd_6</t>
  </si>
  <si>
    <t>3_all_elec_pc_ai__yd_6</t>
  </si>
  <si>
    <t>3_all_subs_pc_ai__yd_7</t>
  </si>
  <si>
    <t>3_subsidy_elec_indirect_pc_ai__yd_7</t>
  </si>
  <si>
    <t>3_subsidy_fuel_direct_pc_ai__yd_7</t>
  </si>
  <si>
    <t>3_vat_elec_pc_ai__yd_7</t>
  </si>
  <si>
    <t>3_subsidy_fuel_pc_ai__yd_7</t>
  </si>
  <si>
    <t>3_vat_fuel_pc_ai__yd_7</t>
  </si>
  <si>
    <t>3_subsidy_elec_pc_ai__yd_7</t>
  </si>
  <si>
    <t>3_subsidy_elec_direct_pc_ai__yd_7</t>
  </si>
  <si>
    <t>3_all_policies_pc_ai__yd_7</t>
  </si>
  <si>
    <t>3_subsidy_fuel_indirect_pc_ai__yd_7</t>
  </si>
  <si>
    <t>3_all_tax_pc_ai__yd_7</t>
  </si>
  <si>
    <t>3_all_fuel_pc_ai__yd_7</t>
  </si>
  <si>
    <t>3_all_elec_pc_ai__yd_7</t>
  </si>
  <si>
    <t>3_all_tax_pc_ai__yd_8</t>
  </si>
  <si>
    <t>3_subsidy_fuel_pc_ai__yd_8</t>
  </si>
  <si>
    <t>3_subsidy_elec_pc_ai__yd_8</t>
  </si>
  <si>
    <t>3_subsidy_fuel_direct_pc_ai__yd_8</t>
  </si>
  <si>
    <t>3_subsidy_fuel_indirect_pc_ai__yd_8</t>
  </si>
  <si>
    <t>3_all_subs_pc_ai__yd_8</t>
  </si>
  <si>
    <t>3_vat_elec_pc_ai__yd_8</t>
  </si>
  <si>
    <t>3_subsidy_elec_direct_pc_ai__yd_8</t>
  </si>
  <si>
    <t>3_all_elec_pc_ai__yd_8</t>
  </si>
  <si>
    <t>3_vat_fuel_pc_ai__yd_8</t>
  </si>
  <si>
    <t>3_all_fuel_pc_ai__yd_8</t>
  </si>
  <si>
    <t>3_all_policies_pc_ai__yd_8</t>
  </si>
  <si>
    <t>3_subsidy_elec_indirect_pc_ai__yd_8</t>
  </si>
  <si>
    <t>3_subsidy_elec_pc_ai__yd_9</t>
  </si>
  <si>
    <t>3_vat_elec_pc_ai__yd_9</t>
  </si>
  <si>
    <t>3_subsidy_fuel_direct_pc_ai__yd_9</t>
  </si>
  <si>
    <t>3_subsidy_fuel_pc_ai__yd_9</t>
  </si>
  <si>
    <t>3_all_elec_pc_ai__yd_9</t>
  </si>
  <si>
    <t>3_subsidy_elec_direct_pc_ai__yd_9</t>
  </si>
  <si>
    <t>3_all_policies_pc_ai__yd_9</t>
  </si>
  <si>
    <t>3_all_subs_pc_ai__yd_9</t>
  </si>
  <si>
    <t>3_subsidy_fuel_indirect_pc_ai__yd_9</t>
  </si>
  <si>
    <t>3_all_tax_pc_ai__yd_9</t>
  </si>
  <si>
    <t>3_all_fuel_pc_ai__yd_9</t>
  </si>
  <si>
    <t>3_vat_fuel_pc_ai__yd_9</t>
  </si>
  <si>
    <t>3_subsidy_elec_indirect_pc_ai__yd_9</t>
  </si>
  <si>
    <t>3_all_tax_pc_ai__yd_10</t>
  </si>
  <si>
    <t>3_all_fuel_pc_ai__yd_10</t>
  </si>
  <si>
    <t>3_subsidy_fuel_indirect_pc_ai__yd_10</t>
  </si>
  <si>
    <t>3_subsidy_fuel_direct_pc_ai__yd_10</t>
  </si>
  <si>
    <t>3_subsidy_elec_pc_ai__yd_10</t>
  </si>
  <si>
    <t>3_all_subs_pc_ai__yd_10</t>
  </si>
  <si>
    <t>3_vat_elec_pc_ai__yd_10</t>
  </si>
  <si>
    <t>3_subsidy_elec_direct_pc_ai__yd_10</t>
  </si>
  <si>
    <t>3_vat_fuel_pc_ai__yd_10</t>
  </si>
  <si>
    <t>3_all_policies_pc_ai__yd_10</t>
  </si>
  <si>
    <t>3_subsidy_elec_indirect_pc_ai__yd_10</t>
  </si>
  <si>
    <t>3_all_elec_pc_ai__yd_10</t>
  </si>
  <si>
    <t>3_subsidy_fuel_pc_ai__yd_10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</si>
  <si>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</si>
  <si>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</si>
  <si>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</si>
  <si>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</si>
  <si>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</si>
  <si>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</si>
  <si>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</si>
  <si>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</si>
  <si>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</si>
  <si>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</si>
  <si>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</si>
  <si>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</si>
  <si>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</si>
  <si>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</si>
  <si>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</si>
  <si>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</si>
  <si>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</si>
  <si>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</si>
  <si>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</si>
  <si>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</si>
  <si>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</si>
  <si>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</si>
  <si>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</si>
  <si>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</si>
  <si>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</si>
  <si>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</si>
  <si>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</si>
  <si>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</si>
  <si>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</si>
  <si>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</si>
  <si>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</si>
  <si>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</si>
  <si>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</si>
  <si>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</si>
  <si>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</si>
  <si>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</si>
  <si>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</si>
  <si>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</si>
  <si>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</si>
  <si>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</si>
  <si>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</si>
  <si>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</si>
  <si>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</si>
  <si>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</si>
  <si>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</si>
  <si>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</si>
  <si>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</si>
  <si>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</si>
  <si>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</si>
  <si>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</si>
  <si>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</si>
  <si>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</si>
  <si>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</si>
  <si>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</si>
  <si>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</si>
  <si>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</si>
  <si>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</si>
  <si>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</si>
  <si>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</si>
  <si>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</si>
  <si>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</si>
  <si>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</si>
  <si>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</si>
  <si>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</si>
  <si>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</si>
  <si>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</si>
  <si>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</si>
  <si>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</si>
  <si>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</si>
  <si>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</si>
  <si>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</si>
  <si>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</si>
  <si>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</si>
  <si>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</si>
  <si>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</si>
  <si>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</si>
  <si>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</si>
  <si>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</si>
  <si>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</si>
  <si>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</si>
  <si>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</si>
  <si>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</si>
  <si>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</si>
  <si>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</si>
  <si>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</si>
  <si>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</si>
  <si>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</si>
  <si>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</si>
  <si>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</si>
  <si>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</si>
  <si>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</si>
  <si>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</si>
  <si>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</si>
  <si>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</si>
  <si>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</si>
  <si>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</si>
  <si>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</si>
  <si>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</si>
  <si>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</si>
  <si>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</si>
  <si>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</si>
  <si>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</si>
  <si>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</si>
  <si>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</si>
  <si>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</si>
  <si>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</si>
  <si>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</si>
  <si>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</si>
  <si>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</si>
  <si>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</si>
  <si>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</si>
  <si>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</si>
  <si>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</si>
  <si>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</si>
  <si>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</si>
  <si>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</si>
  <si>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</si>
  <si>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</si>
  <si>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</si>
  <si>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</si>
  <si>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</si>
  <si>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</si>
  <si>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</si>
  <si>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</si>
  <si>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</si>
  <si>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</si>
  <si>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</si>
  <si>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</si>
  <si>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</si>
  <si>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</si>
  <si>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</si>
  <si>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</si>
  <si>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</si>
  <si>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</si>
  <si>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</si>
  <si>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</si>
  <si>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</si>
  <si>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</si>
  <si>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</si>
  <si>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</si>
  <si>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</si>
  <si>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</si>
  <si>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</si>
  <si>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</si>
  <si>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</si>
  <si>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</si>
  <si>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</si>
  <si>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</si>
  <si>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</si>
  <si>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</si>
  <si>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</si>
  <si>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</si>
  <si>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</si>
  <si>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</si>
  <si>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</si>
  <si>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</si>
  <si>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</si>
  <si>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</si>
  <si>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</si>
  <si>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</si>
  <si>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</si>
  <si>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</si>
  <si>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</si>
  <si>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</si>
  <si>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</si>
  <si>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</si>
  <si>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</si>
  <si>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</si>
  <si>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</si>
  <si>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</si>
  <si>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</si>
  <si>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</si>
  <si>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</si>
  <si>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</si>
  <si>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</si>
  <si>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</si>
  <si>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</si>
  <si>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</si>
  <si>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</si>
  <si>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</si>
  <si>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</si>
  <si>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</si>
  <si>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</si>
  <si>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</si>
  <si>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</si>
  <si>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</si>
  <si>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</si>
  <si>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</si>
  <si>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</si>
  <si>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</si>
  <si>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</si>
  <si>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</si>
  <si>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</si>
  <si>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</si>
  <si>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</si>
  <si>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</si>
  <si>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</si>
  <si>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</si>
  <si>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</si>
  <si>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</si>
  <si>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</si>
  <si>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</si>
  <si>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</si>
  <si>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</si>
  <si>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</si>
  <si>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</si>
  <si>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</si>
  <si>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</si>
  <si>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</si>
  <si>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</si>
  <si>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</si>
  <si>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</si>
  <si>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</si>
  <si>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</si>
  <si>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</si>
  <si>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</si>
  <si>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</si>
  <si>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</si>
  <si>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</si>
  <si>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</si>
  <si>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</si>
  <si>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</si>
  <si>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</si>
  <si>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</si>
  <si>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</si>
  <si>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</si>
  <si>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</si>
  <si>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</si>
  <si>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</si>
  <si>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</si>
  <si>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</si>
  <si>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</si>
  <si>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</si>
  <si>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</si>
  <si>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</si>
  <si>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</si>
  <si>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</si>
  <si>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</si>
  <si>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</si>
  <si>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</si>
  <si>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</si>
  <si>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</si>
  <si>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</si>
  <si>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</si>
  <si>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</si>
  <si>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</si>
  <si>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</si>
  <si>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</si>
  <si>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</si>
  <si>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</si>
  <si>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</si>
  <si>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</si>
  <si>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</si>
  <si>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</si>
  <si>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</si>
  <si>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</si>
  <si>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</si>
  <si>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</si>
  <si>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</si>
  <si>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</si>
  <si>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</si>
  <si>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</si>
  <si>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</si>
  <si>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</si>
  <si>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</si>
  <si>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</si>
  <si>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</si>
  <si>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</si>
  <si>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</si>
  <si>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</si>
  <si>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</si>
  <si>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</si>
  <si>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</si>
  <si>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</si>
  <si>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</si>
  <si>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</si>
  <si>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</si>
  <si>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</si>
  <si>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</si>
  <si>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</si>
  <si>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</si>
  <si>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</si>
  <si>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</si>
  <si>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</si>
  <si>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</si>
  <si>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</si>
  <si>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</si>
  <si>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</si>
  <si>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</si>
  <si>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</si>
  <si>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</si>
  <si>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</si>
  <si>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</si>
  <si>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</si>
  <si>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</si>
  <si>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</si>
  <si>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</si>
  <si>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</si>
  <si>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</si>
  <si>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</si>
  <si>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</si>
  <si>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</si>
  <si>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</si>
  <si>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</si>
  <si>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</si>
  <si>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</si>
  <si>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</si>
  <si>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</si>
  <si>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</si>
  <si>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</si>
  <si>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</si>
  <si>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</si>
  <si>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</si>
  <si>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</si>
  <si>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</si>
  <si>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</si>
  <si>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</si>
  <si>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</si>
  <si>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</si>
  <si>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</si>
  <si>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</si>
  <si>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</si>
  <si>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</si>
  <si>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</si>
  <si>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</si>
  <si>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</si>
  <si>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</si>
  <si>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</si>
  <si>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</si>
  <si>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</si>
  <si>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</si>
  <si>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</si>
  <si>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</si>
  <si>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</si>
  <si>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</si>
  <si>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</si>
  <si>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</si>
  <si>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</si>
  <si>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</si>
  <si>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</si>
  <si>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</si>
  <si>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</si>
  <si>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</si>
  <si>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</si>
  <si>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</si>
  <si>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</si>
  <si>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</si>
  <si>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</si>
  <si>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</si>
  <si>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</si>
  <si>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</si>
  <si>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</si>
  <si>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</si>
  <si>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</si>
  <si>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</si>
  <si>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</si>
  <si>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</si>
  <si>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</si>
  <si>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</si>
  <si>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</si>
  <si>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</si>
  <si>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</si>
  <si>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</si>
  <si>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</si>
  <si>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</si>
  <si>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</si>
  <si>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</si>
  <si>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</si>
  <si>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</si>
  <si>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</si>
  <si>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</si>
  <si>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</si>
  <si>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</si>
  <si>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</si>
  <si>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</si>
  <si>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</si>
  <si>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</si>
  <si>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</si>
  <si>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</si>
  <si>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</si>
  <si>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</si>
  <si>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</si>
  <si>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</si>
  <si>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</si>
  <si>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</si>
  <si>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</si>
  <si>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</si>
  <si>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</si>
  <si>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</si>
  <si>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</si>
  <si>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</si>
  <si>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</si>
  <si>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</si>
  <si>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</si>
  <si>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</si>
  <si>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</si>
  <si>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</si>
  <si>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</si>
  <si>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</si>
  <si>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</si>
  <si>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</si>
  <si>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</si>
  <si>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</si>
  <si>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</si>
  <si>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</si>
  <si>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</si>
  <si>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</si>
  <si>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</si>
  <si>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</si>
  <si>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</si>
  <si>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</si>
  <si>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</si>
  <si>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</si>
  <si>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</si>
  <si>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</si>
  <si>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</si>
  <si>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</si>
  <si>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</si>
  <si>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</si>
  <si>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</si>
  <si>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</si>
  <si>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</si>
  <si>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</si>
  <si>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</si>
  <si>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</si>
  <si>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</si>
  <si>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</si>
  <si>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</si>
  <si>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</si>
  <si>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</si>
  <si>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</si>
  <si>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</si>
  <si>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</si>
  <si>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</si>
  <si>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</si>
  <si>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</si>
  <si>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</si>
  <si>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</si>
  <si>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</si>
  <si>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</si>
  <si>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</si>
  <si>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</si>
  <si>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</si>
  <si>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</si>
  <si>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</si>
  <si>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</si>
  <si>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</si>
  <si>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</si>
  <si>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</si>
  <si>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</si>
  <si>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</si>
  <si>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</si>
  <si>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</si>
  <si>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</si>
  <si>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</si>
  <si>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</si>
  <si>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</si>
  <si>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</si>
  <si>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</si>
  <si>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</si>
  <si>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</si>
  <si>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</si>
  <si>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</si>
  <si>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</si>
  <si>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</si>
  <si>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</si>
  <si>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</si>
  <si>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</si>
  <si>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</si>
  <si>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</si>
  <si>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</si>
  <si>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</si>
  <si>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</si>
  <si>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</si>
  <si>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</si>
  <si>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</si>
  <si>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</si>
  <si>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</si>
  <si>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</si>
  <si>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</si>
  <si>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</si>
  <si>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</si>
  <si>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</si>
  <si>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</si>
  <si>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</si>
  <si>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</si>
  <si>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</si>
  <si>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</si>
  <si>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</si>
  <si>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</si>
  <si>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</si>
  <si>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</si>
  <si>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</si>
  <si>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</si>
  <si>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</si>
  <si>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</si>
  <si>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</si>
  <si>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</si>
  <si>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</si>
  <si>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</si>
  <si>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</si>
  <si>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</si>
  <si>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</si>
  <si>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</si>
  <si>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</si>
  <si>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</si>
  <si>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</si>
  <si>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</si>
  <si>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</si>
  <si>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</si>
  <si>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</si>
  <si>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</si>
  <si>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</si>
  <si>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</si>
  <si>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</si>
  <si>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</si>
  <si>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</si>
  <si>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</si>
  <si>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</si>
  <si>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</si>
  <si>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</si>
  <si>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</si>
  <si>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</si>
  <si>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</si>
  <si>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</si>
  <si>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</si>
  <si>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</si>
  <si>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</si>
  <si>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</si>
  <si>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</si>
  <si>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</si>
  <si>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</si>
  <si>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</si>
  <si>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</si>
  <si>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</si>
  <si>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</si>
  <si>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</si>
  <si>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</si>
  <si>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</si>
  <si>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</si>
  <si>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</si>
  <si>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</si>
  <si>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</si>
  <si>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</si>
  <si>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</si>
  <si>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</si>
  <si>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</si>
  <si>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</si>
  <si>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</si>
  <si>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</si>
  <si>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</si>
  <si>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</si>
  <si>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</si>
  <si>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</si>
  <si>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</si>
  <si>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</si>
  <si>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</si>
  <si>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</si>
  <si>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</si>
  <si>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</si>
  <si>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</si>
  <si>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</si>
  <si>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</si>
  <si>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</si>
  <si>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</si>
  <si>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</si>
  <si>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</si>
  <si>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</si>
  <si>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</si>
  <si>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</si>
  <si>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</si>
  <si>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</si>
  <si>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</si>
  <si>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</si>
  <si>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</si>
  <si>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</si>
  <si>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</si>
  <si>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</si>
  <si>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</si>
  <si>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</si>
  <si>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</si>
  <si>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</si>
  <si>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</si>
  <si>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</si>
  <si>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</si>
  <si>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</si>
  <si>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</si>
  <si>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</si>
  <si>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</si>
  <si>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</si>
  <si>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</si>
  <si>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</si>
  <si>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</si>
  <si>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</si>
  <si>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</si>
  <si>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</si>
  <si>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</si>
  <si>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</si>
  <si>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</si>
  <si>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</si>
  <si>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</si>
  <si>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</si>
  <si>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</si>
  <si>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</si>
  <si>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</si>
  <si>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</si>
  <si>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</si>
  <si>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</si>
  <si>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</si>
  <si>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</si>
  <si>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</si>
  <si>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</si>
  <si>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</si>
  <si>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</si>
  <si>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</si>
  <si>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</si>
  <si>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</si>
  <si>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</si>
  <si>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</si>
  <si>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</si>
  <si>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</si>
  <si>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</si>
  <si>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</si>
  <si>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</si>
  <si>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</si>
  <si>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</si>
  <si>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</si>
  <si>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</si>
  <si>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</si>
  <si>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</si>
  <si>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</si>
  <si>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</si>
  <si>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</si>
  <si>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</si>
  <si>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</si>
  <si>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</si>
  <si>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</si>
  <si>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</si>
  <si>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</si>
  <si>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</si>
  <si>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</si>
  <si>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</si>
  <si>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</si>
  <si>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</si>
  <si>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</si>
  <si>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</si>
  <si>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</si>
  <si>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</si>
  <si>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</si>
  <si>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</si>
  <si>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</si>
  <si>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</si>
  <si>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</si>
  <si>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</si>
  <si>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</si>
  <si>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</si>
  <si>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</si>
  <si>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</si>
  <si>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</si>
  <si>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</si>
  <si>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</si>
  <si>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</si>
  <si>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</si>
  <si>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</si>
  <si>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</si>
  <si>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</si>
  <si>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</si>
  <si>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</si>
  <si>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</si>
  <si>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</si>
  <si>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</si>
  <si>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</si>
  <si>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</si>
  <si>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</si>
  <si>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</si>
  <si>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</si>
  <si>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</si>
  <si>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</si>
  <si>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</si>
  <si>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</si>
  <si>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</si>
  <si>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</si>
  <si>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</si>
  <si>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</si>
  <si>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</si>
  <si>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</si>
  <si>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</si>
  <si>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</si>
  <si>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</si>
  <si>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</si>
  <si>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</si>
  <si>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</si>
  <si>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</si>
  <si>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</si>
  <si>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</si>
  <si>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</si>
  <si>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</si>
  <si>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</si>
  <si>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</si>
  <si>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</si>
  <si>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</si>
  <si>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</si>
  <si>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</si>
  <si>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</si>
  <si>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</si>
  <si>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</si>
  <si>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</si>
  <si>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</si>
  <si>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</si>
  <si>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</si>
  <si>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</si>
  <si>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</si>
  <si>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</si>
  <si>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</si>
  <si>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</si>
  <si>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</si>
  <si>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</si>
  <si>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</si>
  <si>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</si>
  <si>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</si>
  <si>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</si>
  <si>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</si>
  <si>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</si>
  <si>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</si>
  <si>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</si>
  <si>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</si>
  <si>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</si>
  <si>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</si>
  <si>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</si>
  <si>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</si>
  <si>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</si>
  <si>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</si>
  <si>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</si>
  <si>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</si>
  <si>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</si>
  <si>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</si>
  <si>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</si>
  <si>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</si>
  <si>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</si>
  <si>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</si>
  <si>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</si>
  <si>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</si>
  <si>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</si>
  <si>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</si>
  <si>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</si>
  <si>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</si>
  <si>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</si>
  <si>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</si>
  <si>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</si>
  <si>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</si>
  <si>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</si>
  <si>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</si>
  <si>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</si>
  <si>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</si>
  <si>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</si>
  <si>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</si>
  <si>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</si>
  <si>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</si>
  <si>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</si>
  <si>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</si>
  <si>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</si>
  <si>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</si>
  <si>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</si>
  <si>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</si>
  <si>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</si>
  <si>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</si>
  <si>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</si>
  <si>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</si>
  <si>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</si>
  <si>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</si>
  <si>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</si>
  <si>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</si>
  <si>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</si>
  <si>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</si>
  <si>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</si>
  <si>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</si>
  <si>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</si>
  <si>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</si>
  <si>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</si>
  <si>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</si>
  <si>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</si>
  <si>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</si>
  <si>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</si>
  <si>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</si>
  <si>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</si>
  <si>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</si>
  <si>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</si>
  <si>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</si>
  <si>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</si>
  <si>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</si>
  <si>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</si>
  <si>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</si>
  <si>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</si>
  <si>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</si>
  <si>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</si>
  <si>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</si>
  <si>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</si>
  <si>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</si>
  <si>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</si>
  <si>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</si>
  <si>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</si>
  <si>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</si>
  <si>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</si>
  <si>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</si>
  <si>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</si>
  <si>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</si>
  <si>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</si>
  <si>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</si>
  <si>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</si>
  <si>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</si>
  <si>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</si>
  <si>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</si>
  <si>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</si>
  <si>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</si>
  <si>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</si>
  <si>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</si>
  <si>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</si>
  <si>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</si>
  <si>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</si>
  <si>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</si>
  <si>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</si>
  <si>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</si>
  <si>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</si>
  <si>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</si>
  <si>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</si>
  <si>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</si>
  <si>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</si>
  <si>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</si>
  <si>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</si>
  <si>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</si>
  <si>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</si>
  <si>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</si>
  <si>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</si>
  <si>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</si>
  <si>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</si>
  <si>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</si>
  <si>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</si>
  <si>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</si>
  <si>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</si>
  <si>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</si>
  <si>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</si>
  <si>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</si>
  <si>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</si>
  <si>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</si>
  <si>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</si>
  <si>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</si>
  <si>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</si>
  <si>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</si>
  <si>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</si>
  <si>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</si>
  <si>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</si>
  <si>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</si>
  <si>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</si>
  <si>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</si>
  <si>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</si>
  <si>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</si>
  <si>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</si>
  <si>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</si>
  <si>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</si>
  <si>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</si>
  <si>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</si>
  <si>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</si>
  <si>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</si>
  <si>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</si>
  <si>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</si>
  <si>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</si>
  <si>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</si>
  <si>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</si>
  <si>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</si>
  <si>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</si>
  <si>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</si>
  <si>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</si>
  <si>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</si>
  <si>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</si>
  <si>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</si>
  <si>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</si>
  <si>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</si>
  <si>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</si>
  <si>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</si>
  <si>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</si>
  <si>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</si>
  <si>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</si>
  <si>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</si>
  <si>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</si>
  <si>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</si>
  <si>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</si>
  <si>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</si>
  <si>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</si>
  <si>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</si>
  <si>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</si>
  <si>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</si>
  <si>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</si>
  <si>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</si>
  <si>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</si>
  <si>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</si>
  <si>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</si>
  <si>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</si>
  <si>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</si>
  <si>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</si>
  <si>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</si>
  <si>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</si>
  <si>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</si>
  <si>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4_vat_fuel_pc_ai__yd_1</t>
  </si>
  <si>
    <t>4_all_tax_pc_ai__yd_1</t>
  </si>
  <si>
    <t>4_subsidy_fuel_pc_ai__yd_1</t>
  </si>
  <si>
    <t>4_subsidy_elec_pc_ai__yd_1</t>
  </si>
  <si>
    <t>4_vat_elec_pc_ai__yd_1</t>
  </si>
  <si>
    <t>4_all_subs_pc_ai__yd_1</t>
  </si>
  <si>
    <t>4_subsidy_fuel_direct_pc_ai__yd_1</t>
  </si>
  <si>
    <t>4_all_policies_pc_ai__yd_1</t>
  </si>
  <si>
    <t>4_subsidy_elec_indirect_pc_ai__yd_1</t>
  </si>
  <si>
    <t>4_subsidy_elec_direct_pc_ai__yd_1</t>
  </si>
  <si>
    <t>4_all_elec_pc_ai__yd_1</t>
  </si>
  <si>
    <t>4_subsidy_fuel_indirect_pc_ai__yd_1</t>
  </si>
  <si>
    <t>4_all_fuel_pc_ai__yd_1</t>
  </si>
  <si>
    <t>4_subsidy_fuel_indirect_pc_ai__yd_2</t>
  </si>
  <si>
    <t>4_subsidy_elec_pc_ai__yd_2</t>
  </si>
  <si>
    <t>4_all_fuel_pc_ai__yd_2</t>
  </si>
  <si>
    <t>4_subsidy_fuel_pc_ai__yd_2</t>
  </si>
  <si>
    <t>4_all_elec_pc_ai__yd_2</t>
  </si>
  <si>
    <t>4_vat_fuel_pc_ai__yd_2</t>
  </si>
  <si>
    <t>4_subsidy_fuel_direct_pc_ai__yd_2</t>
  </si>
  <si>
    <t>4_subsidy_elec_direct_pc_ai__yd_2</t>
  </si>
  <si>
    <t>4_all_tax_pc_ai__yd_2</t>
  </si>
  <si>
    <t>4_vat_elec_pc_ai__yd_2</t>
  </si>
  <si>
    <t>4_all_policies_pc_ai__yd_2</t>
  </si>
  <si>
    <t>4_all_subs_pc_ai__yd_2</t>
  </si>
  <si>
    <t>4_subsidy_elec_indirect_pc_ai__yd_2</t>
  </si>
  <si>
    <t>4_vat_fuel_pc_ai__yd_3</t>
  </si>
  <si>
    <t>4_subsidy_elec_direct_pc_ai__yd_3</t>
  </si>
  <si>
    <t>4_all_tax_pc_ai__yd_3</t>
  </si>
  <si>
    <t>4_subsidy_elec_indirect_pc_ai__yd_3</t>
  </si>
  <si>
    <t>4_vat_elec_pc_ai__yd_3</t>
  </si>
  <si>
    <t>4_all_subs_pc_ai__yd_3</t>
  </si>
  <si>
    <t>4_subsidy_fuel_pc_ai__yd_3</t>
  </si>
  <si>
    <t>4_subsidy_fuel_indirect_pc_ai__yd_3</t>
  </si>
  <si>
    <t>4_all_elec_pc_ai__yd_3</t>
  </si>
  <si>
    <t>4_all_policies_pc_ai__yd_3</t>
  </si>
  <si>
    <t>4_subsidy_fuel_direct_pc_ai__yd_3</t>
  </si>
  <si>
    <t>4_all_fuel_pc_ai__yd_3</t>
  </si>
  <si>
    <t>4_subsidy_elec_pc_ai__yd_3</t>
  </si>
  <si>
    <t>4_subsidy_elec_indirect_pc_ai__yd_4</t>
  </si>
  <si>
    <t>4_all_subs_pc_ai__yd_4</t>
  </si>
  <si>
    <t>4_all_policies_pc_ai__yd_4</t>
  </si>
  <si>
    <t>4_all_fuel_pc_ai__yd_4</t>
  </si>
  <si>
    <t>4_subsidy_fuel_indirect_pc_ai__yd_4</t>
  </si>
  <si>
    <t>4_all_elec_pc_ai__yd_4</t>
  </si>
  <si>
    <t>4_vat_fuel_pc_ai__yd_4</t>
  </si>
  <si>
    <t>4_subsidy_elec_pc_ai__yd_4</t>
  </si>
  <si>
    <t>4_vat_elec_pc_ai__yd_4</t>
  </si>
  <si>
    <t>4_subsidy_fuel_pc_ai__yd_4</t>
  </si>
  <si>
    <t>4_all_tax_pc_ai__yd_4</t>
  </si>
  <si>
    <t>4_subsidy_elec_direct_pc_ai__yd_4</t>
  </si>
  <si>
    <t>4_subsidy_fuel_direct_pc_ai__yd_4</t>
  </si>
  <si>
    <t>4_all_tax_pc_ai__yd_5</t>
  </si>
  <si>
    <t>4_subsidy_fuel_indirect_pc_ai__yd_5</t>
  </si>
  <si>
    <t>4_subsidy_fuel_pc_ai__yd_5</t>
  </si>
  <si>
    <t>4_vat_elec_pc_ai__yd_5</t>
  </si>
  <si>
    <t>4_all_policies_pc_ai__yd_5</t>
  </si>
  <si>
    <t>4_subsidy_fuel_direct_pc_ai__yd_5</t>
  </si>
  <si>
    <t>4_all_elec_pc_ai__yd_5</t>
  </si>
  <si>
    <t>4_subsidy_elec_indirect_pc_ai__yd_5</t>
  </si>
  <si>
    <t>4_subsidy_elec_direct_pc_ai__yd_5</t>
  </si>
  <si>
    <t>4_all_fuel_pc_ai__yd_5</t>
  </si>
  <si>
    <t>4_subsidy_elec_pc_ai__yd_5</t>
  </si>
  <si>
    <t>4_all_subs_pc_ai__yd_5</t>
  </si>
  <si>
    <t>4_vat_fuel_pc_ai__yd_5</t>
  </si>
  <si>
    <t>4_subsidy_fuel_pc_ai__yd_6</t>
  </si>
  <si>
    <t>4_subsidy_fuel_indirect_pc_ai__yd_6</t>
  </si>
  <si>
    <t>4_subsidy_elec_indirect_pc_ai__yd_6</t>
  </si>
  <si>
    <t>4_all_elec_pc_ai__yd_6</t>
  </si>
  <si>
    <t>4_all_tax_pc_ai__yd_6</t>
  </si>
  <si>
    <t>4_subsidy_elec_pc_ai__yd_6</t>
  </si>
  <si>
    <t>4_all_fuel_pc_ai__yd_6</t>
  </si>
  <si>
    <t>4_subsidy_elec_direct_pc_ai__yd_6</t>
  </si>
  <si>
    <t>4_subsidy_fuel_direct_pc_ai__yd_6</t>
  </si>
  <si>
    <t>4_all_policies_pc_ai__yd_6</t>
  </si>
  <si>
    <t>4_all_subs_pc_ai__yd_6</t>
  </si>
  <si>
    <t>4_vat_elec_pc_ai__yd_6</t>
  </si>
  <si>
    <t>4_vat_fuel_pc_ai__yd_6</t>
  </si>
  <si>
    <t>4_vat_fuel_pc_ai__yd_7</t>
  </si>
  <si>
    <t>4_subsidy_fuel_pc_ai__yd_7</t>
  </si>
  <si>
    <t>4_subsidy_elec_indirect_pc_ai__yd_7</t>
  </si>
  <si>
    <t>4_all_elec_pc_ai__yd_7</t>
  </si>
  <si>
    <t>4_all_policies_pc_ai__yd_7</t>
  </si>
  <si>
    <t>4_subsidy_fuel_indirect_pc_ai__yd_7</t>
  </si>
  <si>
    <t>4_all_tax_pc_ai__yd_7</t>
  </si>
  <si>
    <t>4_vat_elec_pc_ai__yd_7</t>
  </si>
  <si>
    <t>4_all_subs_pc_ai__yd_7</t>
  </si>
  <si>
    <t>4_subsidy_elec_pc_ai__yd_7</t>
  </si>
  <si>
    <t>4_subsidy_fuel_direct_pc_ai__yd_7</t>
  </si>
  <si>
    <t>4_all_fuel_pc_ai__yd_7</t>
  </si>
  <si>
    <t>4_subsidy_elec_direct_pc_ai__yd_7</t>
  </si>
  <si>
    <t>4_vat_elec_pc_ai__yd_8</t>
  </si>
  <si>
    <t>4_all_policies_pc_ai__yd_8</t>
  </si>
  <si>
    <t>4_all_tax_pc_ai__yd_8</t>
  </si>
  <si>
    <t>4_subsidy_elec_pc_ai__yd_8</t>
  </si>
  <si>
    <t>4_subsidy_fuel_direct_pc_ai__yd_8</t>
  </si>
  <si>
    <t>4_all_fuel_pc_ai__yd_8</t>
  </si>
  <si>
    <t>4_subsidy_elec_direct_pc_ai__yd_8</t>
  </si>
  <si>
    <t>4_subsidy_fuel_pc_ai__yd_8</t>
  </si>
  <si>
    <t>4_all_subs_pc_ai__yd_8</t>
  </si>
  <si>
    <t>4_subsidy_fuel_indirect_pc_ai__yd_8</t>
  </si>
  <si>
    <t>4_all_elec_pc_ai__yd_8</t>
  </si>
  <si>
    <t>4_vat_fuel_pc_ai__yd_8</t>
  </si>
  <si>
    <t>4_subsidy_elec_indirect_pc_ai__yd_8</t>
  </si>
  <si>
    <t>4_subsidy_elec_indirect_pc_ai__yd_9</t>
  </si>
  <si>
    <t>4_all_policies_pc_ai__yd_9</t>
  </si>
  <si>
    <t>4_subsidy_fuel_direct_pc_ai__yd_9</t>
  </si>
  <si>
    <t>4_all_subs_pc_ai__yd_9</t>
  </si>
  <si>
    <t>4_all_fuel_pc_ai__yd_9</t>
  </si>
  <si>
    <t>4_subsidy_elec_direct_pc_ai__yd_9</t>
  </si>
  <si>
    <t>4_all_tax_pc_ai__yd_9</t>
  </si>
  <si>
    <t>4_vat_elec_pc_ai__yd_9</t>
  </si>
  <si>
    <t>4_vat_fuel_pc_ai__yd_9</t>
  </si>
  <si>
    <t>4_subsidy_elec_pc_ai__yd_9</t>
  </si>
  <si>
    <t>4_subsidy_fuel_indirect_pc_ai__yd_9</t>
  </si>
  <si>
    <t>4_all_elec_pc_ai__yd_9</t>
  </si>
  <si>
    <t>4_subsidy_fuel_pc_ai__yd_9</t>
  </si>
  <si>
    <t>4_subsidy_elec_pc_ai__yd_10</t>
  </si>
  <si>
    <t>4_vat_elec_pc_ai__yd_10</t>
  </si>
  <si>
    <t>4_vat_fuel_pc_ai__yd_10</t>
  </si>
  <si>
    <t>4_all_elec_pc_ai__yd_10</t>
  </si>
  <si>
    <t>4_subsidy_elec_direct_pc_ai__yd_10</t>
  </si>
  <si>
    <t>4_all_policies_pc_ai__yd_10</t>
  </si>
  <si>
    <t>4_all_subs_pc_ai__yd_10</t>
  </si>
  <si>
    <t>4_subsidy_fuel_indirect_pc_ai__yd_10</t>
  </si>
  <si>
    <t>4_subsidy_elec_indirect_pc_ai__yd_10</t>
  </si>
  <si>
    <t>4_subsidy_fuel_pc_ai__yd_10</t>
  </si>
  <si>
    <t>4_all_tax_pc_ai__yd_10</t>
  </si>
  <si>
    <t>4_all_fuel_pc_ai__yd_10</t>
  </si>
  <si>
    <t>4_subsidy_fuel_direct_pc_ai__yd_10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</si>
  <si>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</si>
  <si>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</si>
  <si>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</si>
  <si>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</si>
  <si>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</si>
  <si>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</si>
  <si>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</si>
  <si>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</si>
  <si>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</si>
  <si>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</si>
  <si>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</si>
  <si>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</si>
  <si>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</si>
  <si>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</si>
  <si>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</si>
  <si>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</si>
  <si>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</si>
  <si>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</si>
  <si>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</si>
  <si>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</si>
  <si>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</si>
  <si>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</si>
  <si>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</si>
  <si>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</si>
  <si>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</si>
  <si>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</si>
  <si>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</si>
  <si>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</si>
  <si>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</si>
  <si>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</si>
  <si>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</si>
  <si>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</si>
  <si>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</si>
  <si>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</si>
  <si>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</si>
  <si>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</si>
  <si>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</si>
  <si>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</si>
  <si>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</si>
  <si>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</si>
  <si>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</si>
  <si>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</si>
  <si>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</si>
  <si>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</si>
  <si>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</si>
  <si>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</si>
  <si>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</si>
  <si>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</si>
  <si>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</si>
  <si>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</si>
  <si>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</si>
  <si>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</si>
  <si>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</si>
  <si>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</si>
  <si>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</si>
  <si>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</si>
  <si>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</si>
  <si>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</si>
  <si>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</si>
  <si>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</si>
  <si>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</si>
  <si>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</si>
  <si>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</si>
  <si>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</si>
  <si>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</si>
  <si>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</si>
  <si>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</si>
  <si>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</si>
  <si>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</si>
  <si>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</si>
  <si>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</si>
  <si>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</si>
  <si>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</si>
  <si>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</si>
  <si>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</si>
  <si>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</si>
  <si>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</si>
  <si>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</si>
  <si>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</si>
  <si>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</si>
  <si>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</si>
  <si>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</si>
  <si>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</si>
  <si>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</si>
  <si>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</si>
  <si>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</si>
  <si>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</si>
  <si>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</si>
  <si>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</si>
  <si>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</si>
  <si>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</si>
  <si>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</si>
  <si>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</si>
  <si>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</si>
  <si>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</si>
  <si>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</si>
  <si>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</si>
  <si>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</si>
  <si>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</si>
  <si>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</si>
  <si>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</si>
  <si>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</si>
  <si>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</si>
  <si>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</si>
  <si>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</si>
  <si>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</si>
  <si>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</si>
  <si>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</si>
  <si>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</si>
  <si>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</si>
  <si>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</si>
  <si>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</si>
  <si>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</si>
  <si>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</si>
  <si>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</si>
  <si>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</si>
  <si>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</si>
  <si>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</si>
  <si>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</si>
  <si>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</si>
  <si>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</si>
  <si>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</si>
  <si>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</si>
  <si>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</si>
  <si>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</si>
  <si>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</si>
  <si>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</si>
  <si>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</si>
  <si>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</si>
  <si>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</si>
  <si>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</si>
  <si>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</si>
  <si>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</si>
  <si>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</si>
  <si>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</si>
  <si>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</si>
  <si>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</si>
  <si>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</si>
  <si>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</si>
  <si>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</si>
  <si>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</si>
  <si>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</si>
  <si>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</si>
  <si>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</si>
  <si>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</si>
  <si>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</si>
  <si>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</si>
  <si>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</si>
  <si>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</si>
  <si>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</si>
  <si>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</si>
  <si>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</si>
  <si>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</si>
  <si>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</si>
  <si>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</si>
  <si>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</si>
  <si>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</si>
  <si>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</si>
  <si>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</si>
  <si>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</si>
  <si>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</si>
  <si>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</si>
  <si>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</si>
  <si>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</si>
  <si>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</si>
  <si>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</si>
  <si>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</si>
  <si>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</si>
  <si>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</si>
  <si>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</si>
  <si>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</si>
  <si>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</si>
  <si>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</si>
  <si>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</si>
  <si>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</si>
  <si>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</si>
  <si>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</si>
  <si>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</si>
  <si>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</si>
  <si>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</si>
  <si>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</si>
  <si>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</si>
  <si>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</si>
  <si>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</si>
  <si>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</si>
  <si>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</si>
  <si>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</si>
  <si>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</si>
  <si>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</si>
  <si>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</si>
  <si>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</si>
  <si>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</si>
  <si>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</si>
  <si>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</si>
  <si>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</si>
  <si>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</si>
  <si>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</si>
  <si>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</si>
  <si>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</si>
  <si>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</si>
  <si>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</si>
  <si>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</si>
  <si>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</si>
  <si>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</si>
  <si>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</si>
  <si>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</si>
  <si>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</si>
  <si>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</si>
  <si>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</si>
  <si>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</si>
  <si>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</si>
  <si>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</si>
  <si>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</si>
  <si>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</si>
  <si>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</si>
  <si>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</si>
  <si>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</si>
  <si>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</si>
  <si>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</si>
  <si>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</si>
  <si>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</si>
  <si>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</si>
  <si>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</si>
  <si>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</si>
  <si>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</si>
  <si>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</si>
  <si>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</si>
  <si>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</si>
  <si>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</si>
  <si>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</si>
  <si>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</si>
  <si>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</si>
  <si>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</si>
  <si>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</si>
  <si>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</si>
  <si>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</si>
  <si>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</si>
  <si>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</si>
  <si>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</si>
  <si>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</si>
  <si>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</si>
  <si>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</si>
  <si>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</si>
  <si>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</si>
  <si>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</si>
  <si>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</si>
  <si>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</si>
  <si>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</si>
  <si>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</si>
  <si>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</si>
  <si>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</si>
  <si>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</si>
  <si>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</si>
  <si>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</si>
  <si>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</si>
  <si>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</si>
  <si>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</si>
  <si>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</si>
  <si>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</si>
  <si>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</si>
  <si>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</si>
  <si>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</si>
  <si>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</si>
  <si>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</si>
  <si>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</si>
  <si>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</si>
  <si>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</si>
  <si>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</si>
  <si>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</si>
  <si>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</si>
  <si>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</si>
  <si>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</si>
  <si>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</si>
  <si>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</si>
  <si>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</si>
  <si>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</si>
  <si>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</si>
  <si>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</si>
  <si>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</si>
  <si>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</si>
  <si>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</si>
  <si>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</si>
  <si>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</si>
  <si>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</si>
  <si>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</si>
  <si>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</si>
  <si>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</si>
  <si>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</si>
  <si>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</si>
  <si>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</si>
  <si>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</si>
  <si>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</si>
  <si>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</si>
  <si>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</si>
  <si>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</si>
  <si>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</si>
  <si>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</si>
  <si>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</si>
  <si>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</si>
  <si>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</si>
  <si>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</si>
  <si>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</si>
  <si>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</si>
  <si>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</si>
  <si>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</si>
  <si>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</si>
  <si>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</si>
  <si>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</si>
  <si>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</si>
  <si>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</si>
  <si>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</si>
  <si>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</si>
  <si>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</si>
  <si>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</si>
  <si>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</si>
  <si>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</si>
  <si>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</si>
  <si>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</si>
  <si>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</si>
  <si>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</si>
  <si>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</si>
  <si>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</si>
  <si>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</si>
  <si>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</si>
  <si>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</si>
  <si>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</si>
  <si>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</si>
  <si>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</si>
  <si>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</si>
  <si>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</si>
  <si>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</si>
  <si>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</si>
  <si>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</si>
  <si>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</si>
  <si>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</si>
  <si>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</si>
  <si>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</si>
  <si>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</si>
  <si>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</si>
  <si>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</si>
  <si>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</si>
  <si>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</si>
  <si>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</si>
  <si>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</si>
  <si>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</si>
  <si>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</si>
  <si>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</si>
  <si>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</si>
  <si>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</si>
  <si>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</si>
  <si>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</si>
  <si>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</si>
  <si>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</si>
  <si>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</si>
  <si>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</si>
  <si>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</si>
  <si>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</si>
  <si>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</si>
  <si>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</si>
  <si>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</si>
  <si>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</si>
  <si>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</si>
  <si>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</si>
  <si>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</si>
  <si>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</si>
  <si>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</si>
  <si>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</si>
  <si>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</si>
  <si>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</si>
  <si>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</si>
  <si>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</si>
  <si>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</si>
  <si>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</si>
  <si>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</si>
  <si>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</si>
  <si>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</si>
  <si>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</si>
  <si>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</si>
  <si>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</si>
  <si>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</si>
  <si>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</si>
  <si>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</si>
  <si>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</si>
  <si>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</si>
  <si>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</si>
  <si>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</si>
  <si>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</si>
  <si>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</si>
  <si>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</si>
  <si>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</si>
  <si>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</si>
  <si>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</si>
  <si>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</si>
  <si>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</si>
  <si>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</si>
  <si>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</si>
  <si>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</si>
  <si>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</si>
  <si>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</si>
  <si>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</si>
  <si>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</si>
  <si>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</si>
  <si>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</si>
  <si>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</si>
  <si>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</si>
  <si>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</si>
  <si>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</si>
  <si>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</si>
  <si>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</si>
  <si>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</si>
  <si>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</si>
  <si>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</si>
  <si>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</si>
  <si>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</si>
  <si>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</si>
  <si>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</si>
  <si>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</si>
  <si>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</si>
  <si>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</si>
  <si>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</si>
  <si>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</si>
  <si>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</si>
  <si>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</si>
  <si>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</si>
  <si>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</si>
  <si>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</si>
  <si>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</si>
  <si>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</si>
  <si>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</si>
  <si>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</si>
  <si>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</si>
  <si>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</si>
  <si>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</si>
  <si>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</si>
  <si>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</si>
  <si>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</si>
  <si>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</si>
  <si>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</si>
  <si>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</si>
  <si>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</si>
  <si>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</si>
  <si>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</si>
  <si>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</si>
  <si>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</si>
  <si>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</si>
  <si>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</si>
  <si>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</si>
  <si>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</si>
  <si>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</si>
  <si>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</si>
  <si>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</si>
  <si>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</si>
  <si>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</si>
  <si>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</si>
  <si>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</si>
  <si>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</si>
  <si>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</si>
  <si>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</si>
  <si>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</si>
  <si>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</si>
  <si>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</si>
  <si>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</si>
  <si>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</si>
  <si>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</si>
  <si>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</si>
  <si>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</si>
  <si>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</si>
  <si>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</si>
  <si>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</si>
  <si>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</si>
  <si>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</si>
  <si>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</si>
  <si>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</si>
  <si>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</si>
  <si>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</si>
  <si>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</si>
  <si>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</si>
  <si>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</si>
  <si>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</si>
  <si>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</si>
  <si>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</si>
  <si>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</si>
  <si>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</si>
  <si>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</si>
  <si>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</si>
  <si>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</si>
  <si>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</si>
  <si>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</si>
  <si>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</si>
  <si>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</si>
  <si>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</si>
  <si>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</si>
  <si>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</si>
  <si>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</si>
  <si>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</si>
  <si>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</si>
  <si>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</si>
  <si>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</si>
  <si>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</si>
  <si>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</si>
  <si>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</si>
  <si>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</si>
  <si>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</si>
  <si>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</si>
  <si>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</si>
  <si>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</si>
  <si>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</si>
  <si>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</si>
  <si>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</si>
  <si>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</si>
  <si>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</si>
  <si>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</si>
  <si>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</si>
  <si>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</si>
  <si>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</si>
  <si>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</si>
  <si>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</si>
  <si>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</si>
  <si>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</si>
  <si>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</si>
  <si>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</si>
  <si>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</si>
  <si>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</si>
  <si>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</si>
  <si>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</si>
  <si>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</si>
  <si>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</si>
  <si>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</si>
  <si>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</si>
  <si>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</si>
  <si>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</si>
  <si>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</si>
  <si>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</si>
  <si>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</si>
  <si>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</si>
  <si>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</si>
  <si>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</si>
  <si>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</si>
  <si>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</si>
  <si>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</si>
  <si>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</si>
  <si>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</si>
  <si>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</si>
  <si>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</si>
  <si>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</si>
  <si>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</si>
  <si>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</si>
  <si>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</si>
  <si>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</si>
  <si>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</si>
  <si>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</si>
  <si>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</si>
  <si>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</si>
  <si>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</si>
  <si>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</si>
  <si>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</si>
  <si>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</si>
  <si>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</si>
  <si>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</si>
  <si>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</si>
  <si>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</si>
  <si>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</si>
  <si>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</si>
  <si>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</si>
  <si>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</si>
  <si>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</si>
  <si>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</si>
  <si>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</si>
  <si>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</si>
  <si>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</si>
  <si>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</si>
  <si>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</si>
  <si>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</si>
  <si>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</si>
  <si>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</si>
  <si>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</si>
  <si>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</si>
  <si>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</si>
  <si>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</si>
  <si>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</si>
  <si>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</si>
  <si>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</si>
  <si>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</si>
  <si>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</si>
  <si>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</si>
  <si>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</si>
  <si>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</si>
  <si>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</si>
  <si>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</si>
  <si>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</si>
  <si>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</si>
  <si>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</si>
  <si>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</si>
  <si>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</si>
  <si>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</si>
  <si>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</si>
  <si>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</si>
  <si>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</si>
  <si>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</si>
  <si>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</si>
  <si>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</si>
  <si>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</si>
  <si>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</si>
  <si>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</si>
  <si>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</si>
  <si>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</si>
  <si>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</si>
  <si>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</si>
  <si>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</si>
  <si>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</si>
  <si>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</si>
  <si>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</si>
  <si>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</si>
  <si>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</si>
  <si>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</si>
  <si>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</si>
  <si>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</si>
  <si>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</si>
  <si>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</si>
  <si>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</si>
  <si>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</si>
  <si>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</si>
  <si>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</si>
  <si>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</si>
  <si>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</si>
  <si>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</si>
  <si>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</si>
  <si>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</si>
  <si>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</si>
  <si>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</si>
  <si>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</si>
  <si>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</si>
  <si>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</si>
  <si>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</si>
  <si>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</si>
  <si>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</si>
  <si>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</si>
  <si>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</si>
  <si>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</si>
  <si>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</si>
  <si>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</si>
  <si>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</si>
  <si>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</si>
  <si>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</si>
  <si>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</si>
  <si>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</si>
  <si>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</si>
  <si>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</si>
  <si>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</si>
  <si>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</si>
  <si>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</si>
  <si>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</si>
  <si>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</si>
  <si>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</si>
  <si>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</si>
  <si>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</si>
  <si>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</si>
  <si>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</si>
  <si>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</si>
  <si>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</si>
  <si>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</si>
  <si>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</si>
  <si>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</si>
  <si>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</si>
  <si>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</si>
  <si>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</si>
  <si>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</si>
  <si>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</si>
  <si>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</si>
  <si>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</si>
  <si>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</si>
  <si>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</si>
  <si>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</si>
  <si>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</si>
  <si>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</si>
  <si>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</si>
  <si>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</si>
  <si>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</si>
  <si>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</si>
  <si>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</si>
  <si>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</si>
  <si>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</si>
  <si>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</si>
  <si>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</si>
  <si>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</si>
  <si>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</si>
  <si>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</si>
  <si>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</si>
  <si>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</si>
  <si>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</si>
  <si>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</si>
  <si>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</si>
  <si>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</si>
  <si>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</si>
  <si>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</si>
  <si>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</si>
  <si>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</si>
  <si>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</si>
  <si>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</si>
  <si>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</si>
  <si>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</si>
  <si>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</si>
  <si>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</si>
  <si>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</si>
  <si>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</si>
  <si>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</si>
  <si>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</si>
  <si>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</si>
  <si>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</si>
  <si>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</si>
  <si>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</si>
  <si>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</si>
  <si>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</si>
  <si>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</si>
  <si>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</si>
  <si>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</si>
  <si>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</si>
  <si>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</si>
  <si>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</si>
  <si>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</si>
  <si>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</si>
  <si>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</si>
  <si>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</si>
  <si>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</si>
  <si>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</si>
  <si>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</si>
  <si>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</si>
  <si>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</si>
  <si>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</si>
  <si>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</si>
  <si>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</si>
  <si>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</si>
  <si>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</si>
  <si>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</si>
  <si>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</si>
  <si>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</si>
  <si>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</si>
  <si>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</si>
  <si>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</si>
  <si>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</si>
  <si>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</si>
  <si>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</si>
  <si>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</si>
  <si>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</si>
  <si>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</si>
  <si>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</si>
  <si>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</si>
  <si>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</si>
  <si>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</si>
  <si>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</si>
  <si>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</si>
  <si>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</si>
  <si>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</si>
  <si>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</si>
  <si>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</si>
  <si>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</si>
  <si>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</si>
  <si>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</si>
  <si>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</si>
  <si>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</si>
  <si>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</si>
  <si>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</si>
  <si>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</si>
  <si>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</si>
  <si>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</si>
  <si>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</si>
  <si>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</si>
  <si>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</si>
  <si>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</si>
  <si>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</si>
  <si>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</si>
  <si>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</si>
  <si>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</si>
  <si>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</si>
  <si>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</si>
  <si>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</si>
  <si>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</si>
  <si>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</si>
  <si>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</si>
  <si>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</si>
  <si>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</si>
  <si>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</si>
  <si>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</si>
  <si>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</si>
  <si>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</si>
  <si>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</si>
  <si>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</si>
  <si>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</si>
  <si>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</si>
  <si>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</si>
  <si>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</si>
  <si>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</si>
  <si>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</si>
  <si>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</si>
  <si>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</si>
  <si>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</si>
  <si>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</si>
  <si>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</si>
  <si>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</si>
  <si>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</si>
  <si>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</si>
  <si>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</si>
  <si>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</si>
  <si>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</si>
  <si>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</si>
  <si>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</si>
  <si>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</si>
  <si>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</si>
  <si>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</si>
  <si>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</si>
  <si>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</si>
  <si>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</si>
  <si>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</si>
  <si>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</si>
  <si>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</si>
  <si>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</si>
  <si>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</si>
  <si>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</si>
  <si>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</si>
  <si>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</si>
  <si>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</si>
  <si>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</si>
  <si>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</si>
  <si>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</si>
  <si>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</si>
  <si>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</si>
  <si>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</si>
  <si>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</si>
  <si>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</si>
  <si>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</si>
  <si>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</si>
  <si>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</si>
  <si>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</si>
  <si>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</si>
  <si>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</si>
  <si>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</si>
  <si>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</si>
  <si>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</si>
  <si>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</si>
  <si>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</si>
  <si>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</si>
  <si>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</si>
  <si>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</si>
  <si>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</si>
  <si>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</si>
  <si>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</si>
  <si>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</si>
  <si>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</si>
  <si>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</si>
  <si>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</si>
  <si>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</si>
  <si>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</si>
  <si>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</si>
  <si>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</si>
  <si>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</si>
  <si>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</si>
  <si>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</si>
  <si>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</si>
  <si>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</si>
  <si>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</si>
  <si>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</si>
  <si>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</si>
  <si>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</si>
  <si>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</si>
  <si>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</si>
  <si>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</si>
  <si>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</si>
  <si>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</si>
  <si>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</si>
  <si>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</si>
  <si>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</si>
  <si>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</si>
  <si>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</si>
  <si>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</si>
  <si>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</si>
  <si>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</si>
  <si>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</si>
  <si>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</si>
  <si>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</si>
  <si>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</si>
  <si>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</si>
  <si>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</si>
  <si>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</si>
  <si>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</si>
  <si>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</si>
  <si>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</si>
  <si>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</si>
  <si>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</si>
  <si>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</si>
  <si>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</si>
  <si>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</si>
  <si>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</si>
  <si>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</si>
  <si>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</si>
  <si>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</si>
  <si>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</si>
  <si>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</si>
  <si>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</si>
  <si>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</si>
  <si>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</si>
  <si>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</si>
  <si>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</si>
  <si>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</si>
  <si>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</si>
  <si>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</si>
  <si>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</si>
  <si>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</si>
  <si>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</si>
  <si>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</si>
  <si>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</si>
  <si>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</si>
  <si>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</si>
  <si>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</si>
  <si>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</si>
  <si>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</si>
  <si>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</si>
  <si>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</si>
  <si>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</si>
  <si>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</si>
  <si>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</si>
  <si>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</si>
  <si>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</si>
  <si>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</si>
  <si>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</si>
  <si>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</si>
  <si>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</si>
  <si>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</si>
  <si>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</si>
  <si>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</si>
  <si>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</si>
  <si>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</si>
  <si>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</si>
  <si>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</si>
  <si>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</si>
  <si>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</si>
  <si>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</si>
  <si>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</si>
  <si>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</si>
  <si>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</si>
  <si>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</si>
  <si>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</si>
  <si>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</si>
  <si>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</si>
  <si>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</si>
  <si>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</si>
  <si>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</si>
  <si>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</si>
  <si>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</si>
  <si>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</si>
  <si>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</si>
  <si>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</si>
  <si>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</si>
  <si>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</si>
  <si>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</si>
  <si>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</si>
  <si>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</si>
  <si>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</si>
  <si>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</si>
  <si>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</si>
  <si>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</si>
  <si>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</si>
  <si>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</si>
  <si>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</si>
  <si>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</si>
  <si>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</si>
  <si>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</si>
  <si>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</si>
  <si>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</si>
  <si>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</si>
  <si>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</si>
  <si>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</si>
  <si>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</si>
  <si>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</si>
  <si>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</si>
  <si>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</si>
  <si>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</si>
  <si>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</si>
  <si>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</si>
  <si>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</si>
  <si>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</si>
  <si>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</si>
  <si>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</si>
  <si>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</si>
  <si>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</si>
  <si>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</si>
  <si>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</si>
  <si>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</si>
  <si>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</si>
  <si>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</si>
  <si>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</si>
  <si>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</si>
  <si>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</si>
  <si>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</si>
  <si>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</si>
  <si>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</si>
  <si>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</si>
  <si>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</si>
  <si>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</si>
  <si>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</si>
  <si>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</si>
  <si>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</si>
  <si>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</si>
  <si>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</si>
  <si>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</si>
  <si>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</si>
  <si>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</si>
  <si>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</si>
  <si>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</si>
  <si>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</si>
  <si>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</si>
  <si>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</si>
  <si>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</si>
  <si>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</si>
  <si>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</si>
  <si>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</si>
  <si>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</si>
  <si>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</si>
  <si>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</si>
  <si>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</si>
  <si>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</si>
  <si>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</si>
  <si>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</si>
  <si>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</si>
  <si>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</si>
  <si>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</si>
  <si>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</si>
  <si>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</si>
  <si>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</si>
  <si>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</si>
  <si>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</si>
  <si>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</si>
  <si>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</si>
  <si>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</si>
  <si>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</si>
  <si>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</si>
  <si>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</si>
  <si>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</si>
  <si>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</si>
  <si>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</si>
  <si>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</si>
  <si>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</si>
  <si>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</si>
  <si>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</si>
  <si>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</si>
  <si>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</si>
  <si>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</si>
  <si>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</si>
  <si>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</si>
  <si>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</si>
  <si>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</si>
  <si>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</si>
  <si>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</si>
  <si>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</si>
  <si>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</si>
  <si>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</si>
  <si>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</si>
  <si>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</si>
  <si>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</si>
  <si>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</si>
  <si>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</si>
  <si>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</si>
  <si>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</si>
  <si>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</si>
  <si>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</si>
  <si>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</si>
  <si>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</si>
  <si>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</si>
  <si>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</si>
  <si>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</si>
  <si>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</si>
  <si>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</si>
  <si>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</si>
  <si>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</si>
  <si>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</si>
  <si>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</si>
  <si>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</si>
  <si>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</si>
  <si>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</si>
  <si>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</si>
  <si>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</si>
  <si>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</si>
  <si>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</si>
  <si>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</si>
  <si>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</si>
  <si>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</si>
  <si>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</si>
  <si>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</si>
  <si>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</si>
  <si>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</si>
  <si>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</si>
  <si>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</si>
  <si>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</si>
  <si>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</si>
  <si>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</si>
  <si>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</si>
  <si>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</si>
  <si>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</si>
  <si>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</si>
  <si>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</si>
  <si>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</si>
  <si>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</si>
  <si>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</si>
  <si>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</si>
  <si>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</si>
  <si>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</si>
  <si>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</si>
  <si>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</si>
  <si>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</si>
  <si>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</si>
  <si>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</si>
  <si>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</si>
  <si>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</si>
  <si>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</si>
  <si>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</si>
  <si>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</si>
  <si>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</si>
  <si>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</si>
  <si>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</si>
  <si>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</si>
  <si>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</si>
  <si>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</si>
  <si>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</si>
  <si>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</si>
  <si>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</si>
  <si>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</si>
  <si>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</si>
  <si>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</si>
  <si>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</si>
  <si>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</si>
  <si>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</si>
  <si>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</si>
  <si>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</si>
  <si>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</si>
  <si>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</si>
  <si>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</si>
  <si>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</si>
  <si>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</si>
  <si>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</si>
  <si>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</si>
  <si>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</si>
  <si>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</si>
  <si>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</si>
  <si>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</si>
  <si>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</si>
  <si>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</si>
  <si>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</si>
  <si>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</si>
  <si>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</si>
  <si>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</si>
  <si>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</si>
  <si>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</si>
  <si>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</si>
  <si>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</si>
  <si>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</si>
  <si>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</si>
  <si>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</si>
  <si>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</si>
  <si>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</si>
  <si>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</si>
  <si>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</si>
  <si>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</si>
  <si>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</si>
  <si>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</si>
  <si>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</si>
  <si>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</si>
  <si>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</si>
  <si>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</si>
  <si>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</si>
  <si>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</si>
  <si>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</si>
  <si>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</si>
  <si>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</si>
  <si>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</si>
  <si>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</si>
  <si>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</si>
  <si>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</si>
  <si>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</si>
  <si>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</si>
  <si>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</si>
  <si>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</si>
  <si>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</si>
  <si>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</si>
  <si>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</si>
  <si>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</si>
  <si>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</si>
  <si>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</si>
  <si>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</si>
  <si>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</si>
  <si>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</si>
  <si>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</si>
  <si>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</si>
  <si>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</si>
  <si>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</si>
  <si>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</si>
  <si>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</si>
  <si>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</si>
  <si>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</si>
  <si>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</si>
  <si>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</si>
  <si>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</si>
  <si>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</si>
  <si>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</si>
  <si>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</si>
  <si>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</si>
  <si>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</si>
  <si>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</si>
  <si>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</si>
  <si>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</si>
  <si>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</si>
  <si>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</si>
  <si>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</si>
  <si>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</si>
  <si>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</si>
  <si>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</si>
  <si>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</si>
  <si>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</si>
  <si>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</si>
  <si>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</si>
  <si>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</si>
  <si>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</si>
  <si>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</si>
  <si>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</si>
  <si>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</si>
  <si>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</si>
  <si>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</si>
  <si>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</si>
  <si>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</si>
  <si>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</si>
  <si>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</si>
  <si>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</si>
  <si>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</si>
  <si>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</si>
  <si>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</si>
  <si>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</si>
  <si>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</si>
  <si>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</si>
  <si>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</si>
  <si>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</si>
  <si>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</si>
  <si>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</si>
  <si>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</si>
  <si>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</si>
  <si>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</si>
  <si>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</si>
  <si>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</si>
  <si>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</si>
  <si>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</si>
  <si>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</si>
  <si>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</si>
  <si>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</si>
  <si>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</si>
  <si>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</si>
  <si>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</si>
  <si>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</si>
  <si>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</si>
  <si>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</si>
  <si>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</si>
  <si>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</si>
  <si>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</si>
  <si>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</si>
  <si>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</si>
  <si>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</si>
  <si>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</si>
  <si>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</si>
  <si>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</si>
  <si>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</si>
  <si>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</si>
  <si>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</si>
  <si>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</si>
  <si>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</si>
  <si>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</si>
  <si>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</si>
  <si>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</si>
  <si>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</si>
  <si>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</si>
  <si>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</si>
  <si>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</si>
  <si>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</si>
  <si>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</si>
  <si>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</si>
  <si>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</si>
  <si>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</si>
  <si>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</si>
  <si>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</si>
  <si>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</si>
  <si>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</si>
  <si>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</si>
  <si>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</si>
  <si>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</si>
  <si>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</si>
  <si>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</si>
  <si>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</si>
  <si>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</si>
  <si>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</si>
  <si>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</si>
  <si>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</si>
  <si>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</si>
  <si>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</si>
  <si>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</si>
  <si>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</si>
  <si>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</si>
  <si>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</si>
  <si>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</si>
  <si>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</si>
  <si>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</si>
  <si>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</si>
  <si>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</si>
  <si>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</si>
  <si>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</si>
  <si>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</si>
  <si>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</si>
  <si>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</si>
  <si>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</si>
  <si>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</si>
  <si>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</si>
  <si>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</si>
  <si>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</si>
  <si>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</si>
  <si>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</si>
  <si>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</si>
  <si>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</si>
  <si>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</si>
  <si>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</si>
  <si>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</si>
  <si>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</si>
  <si>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</si>
  <si>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</si>
  <si>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</si>
  <si>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</si>
  <si>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</si>
  <si>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</si>
  <si>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</si>
  <si>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</si>
  <si>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</si>
  <si>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</si>
  <si>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</si>
  <si>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</si>
  <si>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</si>
  <si>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</si>
  <si>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</si>
  <si>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</si>
  <si>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</si>
  <si>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</si>
  <si>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</si>
  <si>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</si>
  <si>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</si>
  <si>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</si>
  <si>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</si>
  <si>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</si>
  <si>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</si>
  <si>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</si>
  <si>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</si>
  <si>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</si>
  <si>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</si>
  <si>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</si>
  <si>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</si>
  <si>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</si>
  <si>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</si>
  <si>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</si>
  <si>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</si>
  <si>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</si>
  <si>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</si>
  <si>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</si>
  <si>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</si>
  <si>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</si>
  <si>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</si>
  <si>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</si>
  <si>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</si>
  <si>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</si>
  <si>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</si>
  <si>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</si>
  <si>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</si>
  <si>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</si>
  <si>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</si>
  <si>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</si>
  <si>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</si>
  <si>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</si>
  <si>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</si>
  <si>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</si>
  <si>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</si>
  <si>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</si>
  <si>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</si>
  <si>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</si>
  <si>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</si>
  <si>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</si>
  <si>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</si>
  <si>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</si>
  <si>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</si>
  <si>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</si>
  <si>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</si>
  <si>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</si>
  <si>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</si>
  <si>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</si>
  <si>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</si>
  <si>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</si>
  <si>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</si>
  <si>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</si>
  <si>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</si>
  <si>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</si>
  <si>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</si>
  <si>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</si>
  <si>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</si>
  <si>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</si>
  <si>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</si>
  <si>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</si>
  <si>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</si>
  <si>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</si>
  <si>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</si>
  <si>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</si>
  <si>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</si>
  <si>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</si>
  <si>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</si>
  <si>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</si>
  <si>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</si>
  <si>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</si>
  <si>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</si>
  <si>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</si>
  <si>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</si>
  <si>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</si>
  <si>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</si>
  <si>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</si>
  <si>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</si>
  <si>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</si>
  <si>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</si>
  <si>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</si>
  <si>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</si>
  <si>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</si>
  <si>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</si>
  <si>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</si>
  <si>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</si>
  <si>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</si>
  <si>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</si>
  <si>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</si>
  <si>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</si>
  <si>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</si>
  <si>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</si>
  <si>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</si>
  <si>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</si>
  <si>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</si>
  <si>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</si>
  <si>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</si>
  <si>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</si>
  <si>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</si>
  <si>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</si>
  <si>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</si>
  <si>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</si>
  <si>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</si>
  <si>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</si>
  <si>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</si>
  <si>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</si>
  <si>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</si>
  <si>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</si>
  <si>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</si>
  <si>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</si>
  <si>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</si>
  <si>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</si>
  <si>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</si>
  <si>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</si>
  <si>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</si>
  <si>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</si>
  <si>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</si>
  <si>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</si>
  <si>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</si>
  <si>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</si>
  <si>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</si>
  <si>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</si>
  <si>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</si>
  <si>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</si>
  <si>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</si>
  <si>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</si>
  <si>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</si>
  <si>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</si>
  <si>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</si>
  <si>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</si>
  <si>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</si>
  <si>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</si>
  <si>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</si>
  <si>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</si>
  <si>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</si>
  <si>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</si>
  <si>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</si>
  <si>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</si>
  <si>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</si>
  <si>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</si>
  <si>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</si>
  <si>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</si>
  <si>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</si>
  <si>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</si>
  <si>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</si>
  <si>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</si>
  <si>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</si>
  <si>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</si>
  <si>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</si>
  <si>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</si>
  <si>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</si>
  <si>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</si>
  <si>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</si>
  <si>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</si>
  <si>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</si>
  <si>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</si>
  <si>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</si>
  <si>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</si>
  <si>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</si>
  <si>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</si>
  <si>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</si>
  <si>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</si>
  <si>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</si>
  <si>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</si>
  <si>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</si>
  <si>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</si>
  <si>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</si>
  <si>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</si>
  <si>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</si>
  <si>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</si>
  <si>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</si>
  <si>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</si>
  <si>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</si>
  <si>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</si>
  <si>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</si>
  <si>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</si>
  <si>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</si>
  <si>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</si>
  <si>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</si>
  <si>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</si>
  <si>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</si>
  <si>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</si>
  <si>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</si>
  <si>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</si>
  <si>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</si>
  <si>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</si>
  <si>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</si>
  <si>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</si>
  <si>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</si>
  <si>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</si>
  <si>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</si>
  <si>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</si>
  <si>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</si>
  <si>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</si>
  <si>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</si>
  <si>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</si>
  <si>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</si>
  <si>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</si>
  <si>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</si>
  <si>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</si>
  <si>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</si>
  <si>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</si>
  <si>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</si>
  <si>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</si>
  <si>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</si>
  <si>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</si>
  <si>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</si>
  <si>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</si>
  <si>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</si>
  <si>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</si>
  <si>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</si>
  <si>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</si>
  <si>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</si>
  <si>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</si>
  <si>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</si>
  <si>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</si>
  <si>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</si>
  <si>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</si>
  <si>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</si>
  <si>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</si>
  <si>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</si>
  <si>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</si>
  <si>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</si>
  <si>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</si>
  <si>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</si>
  <si>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</si>
  <si>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</si>
  <si>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</si>
  <si>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</si>
  <si>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</si>
  <si>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</si>
  <si>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</si>
  <si>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</si>
  <si>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</si>
  <si>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</si>
  <si>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</si>
  <si>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</si>
  <si>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</si>
  <si>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</si>
  <si>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</si>
  <si>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</si>
  <si>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</si>
  <si>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</si>
  <si>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</si>
  <si>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</si>
  <si>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</si>
  <si>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</si>
  <si>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</si>
  <si>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</si>
  <si>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</si>
  <si>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</si>
  <si>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</si>
  <si>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</si>
  <si>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</si>
  <si>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</si>
  <si>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</si>
  <si>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</si>
  <si>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</si>
  <si>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</si>
  <si>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</si>
  <si>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</si>
  <si>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</si>
  <si>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</si>
  <si>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</si>
  <si>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</si>
  <si>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</si>
  <si>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</si>
  <si>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</si>
  <si>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</si>
  <si>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</si>
  <si>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</si>
  <si>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</si>
  <si>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</si>
  <si>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</si>
  <si>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</si>
  <si>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</si>
  <si>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</si>
  <si>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</si>
  <si>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</si>
  <si>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</si>
  <si>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</si>
  <si>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</si>
  <si>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</si>
  <si>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</si>
  <si>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</si>
  <si>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</si>
  <si>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</si>
  <si>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</si>
  <si>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</si>
  <si>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</si>
  <si>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</si>
  <si>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</si>
  <si>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</si>
  <si>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</si>
  <si>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</si>
  <si>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</si>
  <si>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</si>
  <si>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</si>
  <si>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</si>
  <si>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</si>
  <si>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</si>
  <si>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</si>
  <si>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</si>
  <si>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</si>
  <si>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</si>
  <si>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</si>
  <si>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</si>
  <si>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</si>
  <si>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</si>
  <si>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</si>
  <si>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</si>
  <si>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</si>
  <si>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</si>
  <si>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</si>
  <si>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</si>
  <si>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</si>
  <si>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</si>
  <si>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</si>
  <si>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</si>
  <si>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</si>
  <si>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</si>
  <si>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</si>
  <si>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</si>
  <si>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</si>
  <si>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</si>
  <si>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</si>
  <si>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</si>
  <si>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</si>
  <si>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</si>
  <si>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</si>
  <si>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</si>
  <si>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</si>
  <si>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</si>
  <si>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</si>
  <si>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</si>
  <si>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</si>
  <si>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</si>
  <si>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</si>
  <si>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</si>
  <si>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</si>
  <si>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</si>
  <si>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</si>
  <si>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</si>
  <si>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</si>
  <si>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</si>
  <si>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</si>
  <si>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</si>
  <si>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</si>
  <si>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</si>
  <si>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</si>
  <si>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</si>
  <si>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</si>
  <si>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</si>
  <si>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</si>
  <si>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</si>
  <si>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</si>
  <si>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</si>
  <si>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</si>
  <si>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</si>
  <si>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</si>
  <si>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</si>
  <si>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</si>
  <si>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</si>
  <si>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</si>
  <si>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</si>
  <si>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</si>
  <si>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</si>
  <si>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</si>
  <si>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</si>
  <si>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</si>
  <si>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</si>
  <si>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</si>
  <si>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</si>
  <si>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</si>
  <si>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</si>
  <si>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</si>
  <si>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</si>
  <si>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</si>
  <si>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</si>
  <si>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</si>
  <si>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</si>
  <si>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</si>
  <si>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</si>
  <si>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</si>
  <si>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</si>
  <si>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</si>
  <si>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</si>
  <si>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</si>
  <si>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</si>
  <si>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</si>
  <si>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</si>
  <si>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</si>
  <si>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</si>
  <si>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</si>
  <si>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</si>
  <si>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</si>
  <si>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</si>
  <si>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</si>
  <si>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</si>
  <si>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</si>
  <si>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</si>
  <si>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</si>
  <si>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</si>
  <si>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</si>
  <si>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</si>
  <si>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</si>
  <si>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</si>
  <si>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</si>
  <si>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</si>
  <si>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</si>
  <si>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</si>
  <si>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</si>
  <si>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</si>
  <si>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</si>
  <si>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</si>
  <si>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</si>
  <si>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</si>
  <si>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</si>
  <si>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</si>
  <si>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</si>
  <si>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</si>
  <si>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</si>
  <si>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</si>
  <si>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</si>
  <si>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</si>
  <si>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</si>
  <si>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</si>
  <si>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</si>
  <si>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</si>
  <si>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</si>
  <si>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</si>
  <si>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</si>
  <si>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</si>
  <si>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</si>
  <si>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</si>
  <si>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</si>
  <si>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</si>
  <si>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</si>
  <si>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</si>
  <si>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</si>
  <si>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</si>
  <si>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</si>
  <si>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</si>
  <si>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</si>
  <si>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</si>
  <si>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</si>
  <si>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</si>
  <si>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</si>
  <si>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</si>
  <si>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</si>
  <si>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</si>
  <si>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</si>
  <si>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</si>
  <si>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</si>
  <si>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</si>
  <si>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</si>
  <si>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</si>
  <si>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</si>
  <si>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</si>
  <si>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</si>
  <si>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</si>
  <si>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</si>
  <si>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</si>
  <si>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</si>
  <si>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</si>
  <si>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</si>
  <si>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</si>
  <si>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</si>
  <si>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</si>
  <si>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</si>
  <si>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</si>
  <si>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</si>
  <si>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</si>
  <si>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</si>
  <si>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</si>
  <si>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</si>
  <si>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</si>
  <si>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</si>
  <si>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</si>
  <si>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</si>
  <si>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</si>
  <si>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</si>
  <si>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</si>
  <si>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</si>
  <si>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</si>
  <si>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</si>
  <si>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</si>
  <si>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</si>
  <si>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</si>
  <si>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</si>
  <si>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</si>
  <si>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</si>
  <si>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</si>
  <si>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</si>
  <si>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</si>
  <si>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</si>
  <si>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</si>
  <si>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</si>
  <si>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</si>
  <si>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</si>
  <si>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</si>
  <si>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</si>
  <si>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</si>
  <si>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</si>
  <si>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</si>
  <si>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</si>
  <si>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</si>
  <si>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</si>
  <si>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</si>
  <si>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</si>
  <si>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</si>
  <si>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</si>
  <si>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</si>
  <si>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</si>
  <si>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</si>
  <si>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</si>
  <si>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</si>
  <si>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</si>
  <si>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</si>
  <si>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</si>
  <si>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</si>
  <si>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</si>
  <si>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</si>
  <si>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</si>
  <si>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</si>
  <si>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</si>
  <si>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</si>
  <si>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</si>
  <si>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</si>
  <si>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</si>
  <si>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</si>
  <si>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</si>
  <si>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</si>
  <si>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</si>
  <si>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</si>
  <si>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</si>
  <si>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</si>
  <si>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</si>
  <si>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</si>
  <si>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</si>
  <si>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</si>
  <si>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</si>
  <si>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</si>
  <si>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</si>
  <si>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</si>
  <si>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</si>
  <si>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</si>
  <si>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</si>
  <si>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</si>
  <si>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</si>
  <si>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</si>
  <si>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</si>
  <si>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</si>
  <si>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</si>
  <si>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</si>
  <si>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</si>
  <si>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</si>
  <si>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</si>
  <si>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</si>
  <si>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</si>
  <si>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</si>
  <si>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</si>
  <si>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</si>
  <si>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</si>
  <si>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</si>
  <si>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</si>
  <si>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</si>
  <si>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</si>
  <si>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</si>
  <si>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</si>
  <si>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</si>
  <si>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</si>
  <si>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</si>
  <si>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</si>
  <si>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</si>
  <si>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</si>
  <si>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</si>
  <si>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</si>
  <si>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</si>
  <si>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</si>
  <si>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</si>
  <si>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</si>
  <si>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</si>
  <si>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</si>
  <si>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</si>
  <si>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</si>
  <si>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</si>
  <si>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</si>
  <si>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</si>
  <si>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</si>
  <si>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</si>
  <si>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</si>
  <si>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</si>
  <si>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</si>
  <si>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</si>
  <si>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</si>
  <si>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</si>
  <si>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</si>
  <si>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</si>
  <si>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</si>
  <si>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</si>
  <si>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</si>
  <si>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</si>
  <si>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</si>
  <si>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</si>
  <si>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</si>
  <si>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</si>
  <si>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</si>
  <si>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</si>
  <si>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</si>
  <si>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</si>
  <si>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</si>
  <si>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</si>
  <si>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</si>
  <si>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</si>
  <si>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</si>
  <si>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</si>
  <si>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</si>
  <si>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</si>
  <si>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</si>
  <si>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</si>
  <si>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</si>
  <si>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</si>
  <si>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</si>
  <si>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</si>
  <si>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</si>
  <si>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</si>
  <si>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</si>
  <si>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</si>
  <si>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</si>
  <si>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</si>
  <si>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</si>
  <si>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</si>
  <si>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</si>
  <si>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</si>
  <si>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</si>
  <si>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</si>
  <si>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</si>
  <si>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</si>
  <si>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</si>
  <si>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</si>
  <si>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</si>
  <si>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</si>
  <si>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</si>
  <si>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</si>
  <si>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</si>
  <si>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</si>
  <si>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</si>
  <si>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</si>
  <si>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</si>
  <si>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</si>
  <si>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</si>
  <si>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</si>
  <si>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</si>
  <si>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</si>
  <si>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</si>
  <si>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</si>
  <si>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</si>
  <si>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</si>
  <si>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</si>
  <si>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</si>
  <si>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</si>
  <si>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</si>
  <si>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</si>
  <si>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</si>
  <si>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</si>
  <si>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</si>
  <si>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</si>
  <si>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</si>
  <si>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</si>
  <si>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</si>
  <si>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</si>
  <si>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</si>
  <si>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</si>
  <si>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</si>
  <si>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</si>
  <si>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</si>
  <si>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</si>
  <si>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</si>
  <si>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</si>
  <si>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</si>
  <si>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</si>
  <si>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</si>
  <si>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</si>
  <si>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</si>
  <si>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</si>
  <si>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</si>
  <si>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</si>
  <si>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</si>
  <si>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</si>
  <si>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</si>
  <si>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</si>
  <si>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</si>
  <si>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</si>
  <si>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</si>
  <si>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</si>
  <si>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</si>
  <si>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</si>
  <si>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</si>
  <si>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</si>
  <si>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</si>
  <si>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</si>
  <si>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</si>
  <si>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</si>
  <si>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</si>
  <si>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</si>
  <si>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</si>
  <si>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</si>
  <si>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</si>
  <si>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</si>
  <si>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</si>
  <si>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</si>
  <si>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</si>
  <si>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</si>
  <si>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</si>
  <si>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</si>
  <si>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</si>
  <si>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</si>
  <si>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</si>
  <si>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</si>
  <si>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</si>
  <si>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</si>
  <si>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</si>
  <si>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</si>
  <si>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</si>
  <si>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</si>
  <si>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</si>
  <si>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</si>
  <si>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</si>
  <si>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</si>
  <si>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</si>
  <si>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</si>
  <si>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</si>
  <si>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</si>
  <si>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</si>
  <si>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</si>
  <si>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</si>
  <si>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</si>
  <si>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</si>
  <si>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</si>
  <si>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</si>
  <si>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</si>
  <si>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</si>
  <si>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</si>
  <si>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</si>
  <si>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</si>
  <si>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</si>
  <si>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</si>
  <si>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</si>
  <si>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</si>
  <si>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</si>
  <si>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</si>
  <si>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</si>
  <si>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</si>
  <si>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</si>
  <si>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</si>
  <si>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</si>
  <si>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</si>
  <si>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</si>
  <si>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</si>
  <si>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</si>
  <si>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</si>
  <si>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</si>
  <si>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</si>
  <si>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</si>
  <si>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</si>
  <si>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</si>
  <si>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</si>
  <si>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</si>
  <si>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</si>
  <si>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</si>
  <si>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</si>
  <si>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</si>
  <si>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</si>
  <si>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</si>
  <si>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</si>
  <si>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</si>
  <si>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</si>
  <si>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</si>
  <si>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</si>
  <si>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</si>
  <si>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</si>
  <si>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</si>
  <si>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</si>
  <si>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</si>
  <si>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</si>
  <si>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</si>
  <si>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</si>
  <si>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</si>
  <si>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</si>
  <si>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</si>
  <si>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</si>
  <si>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</si>
  <si>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</si>
  <si>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</si>
  <si>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</si>
  <si>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</si>
  <si>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</si>
  <si>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</si>
  <si>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</si>
  <si>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</si>
  <si>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</si>
  <si>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</si>
  <si>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</si>
  <si>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</si>
  <si>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</si>
  <si>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</si>
  <si>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</si>
  <si>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</si>
  <si>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</si>
  <si>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</si>
  <si>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</si>
  <si>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</si>
  <si>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</si>
  <si>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</si>
  <si>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</si>
  <si>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</si>
  <si>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</si>
  <si>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</si>
  <si>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</si>
  <si>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</si>
  <si>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</si>
  <si>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</si>
  <si>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</si>
  <si>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</si>
  <si>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</si>
  <si>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</si>
  <si>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</si>
  <si>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</si>
  <si>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</si>
  <si>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</si>
  <si>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</si>
  <si>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</si>
  <si>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</si>
  <si>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</si>
  <si>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</si>
  <si>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</si>
  <si>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</si>
  <si>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</si>
  <si>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</si>
  <si>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</si>
  <si>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</si>
  <si>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</si>
  <si>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</si>
  <si>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</si>
  <si>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</si>
  <si>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</si>
  <si>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</si>
  <si>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</si>
  <si>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</si>
  <si>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</si>
  <si>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</si>
  <si>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</si>
  <si>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</si>
  <si>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</si>
  <si>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</si>
  <si>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</si>
  <si>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</si>
  <si>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</si>
  <si>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</si>
  <si>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</si>
  <si>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</si>
  <si>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</si>
  <si>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</si>
  <si>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</si>
  <si>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</si>
  <si>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</si>
  <si>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</si>
  <si>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</si>
  <si>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</si>
  <si>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</si>
  <si>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</si>
  <si>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</si>
  <si>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</si>
  <si>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</si>
  <si>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</si>
  <si>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</si>
  <si>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</si>
  <si>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</si>
  <si>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</si>
  <si>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</si>
  <si>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</si>
  <si>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</si>
  <si>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</si>
  <si>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</si>
  <si>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</si>
  <si>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</si>
  <si>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</si>
  <si>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</si>
  <si>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</si>
  <si>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</si>
  <si>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</si>
  <si>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</si>
  <si>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</si>
  <si>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</si>
  <si>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</si>
  <si>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</si>
  <si>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</si>
  <si>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</si>
  <si>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</si>
  <si>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</si>
  <si>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</si>
  <si>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</si>
  <si>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</si>
  <si>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</si>
  <si>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</si>
  <si>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</si>
  <si>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</si>
  <si>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</si>
  <si>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</si>
  <si>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</si>
  <si>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</si>
  <si>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</si>
  <si>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</si>
  <si>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</si>
  <si>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</si>
  <si>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</si>
  <si>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</si>
  <si>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</si>
  <si>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</si>
  <si>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</si>
  <si>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</si>
  <si>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</si>
  <si>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</si>
  <si>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</si>
  <si>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</si>
  <si>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</si>
  <si>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</si>
  <si>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</si>
  <si>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</si>
  <si>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</si>
  <si>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</si>
  <si>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</si>
  <si>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</si>
  <si>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</si>
  <si>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</si>
  <si>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</si>
  <si>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</si>
  <si>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</si>
  <si>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</si>
  <si>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</si>
  <si>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</si>
  <si>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</si>
  <si>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</si>
  <si>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</si>
  <si>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</si>
  <si>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</si>
  <si>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</si>
  <si>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</si>
  <si>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</si>
  <si>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</si>
  <si>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</si>
  <si>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</si>
  <si>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</si>
  <si>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</si>
  <si>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</si>
  <si>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</si>
  <si>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</si>
  <si>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</si>
  <si>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</si>
  <si>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</si>
  <si>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</si>
  <si>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</si>
  <si>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</si>
  <si>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</si>
  <si>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</si>
  <si>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</si>
  <si>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</si>
  <si>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</si>
  <si>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</si>
  <si>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</si>
  <si>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</si>
  <si>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</si>
  <si>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</si>
  <si>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</si>
  <si>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</si>
  <si>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</si>
  <si>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</si>
  <si>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</si>
  <si>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</si>
  <si>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</si>
  <si>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</si>
  <si>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</si>
  <si>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</si>
  <si>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</si>
  <si>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</si>
  <si>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</si>
  <si>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</si>
  <si>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</si>
  <si>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</si>
  <si>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</si>
  <si>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</si>
  <si>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</si>
  <si>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</si>
  <si>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</si>
  <si>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</si>
  <si>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</si>
  <si>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</si>
  <si>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</si>
  <si>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</si>
  <si>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</si>
  <si>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</si>
  <si>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</si>
  <si>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</si>
  <si>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</si>
  <si>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</si>
  <si>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</si>
  <si>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</si>
  <si>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</si>
  <si>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</si>
  <si>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</si>
  <si>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</si>
  <si>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</si>
  <si>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</si>
  <si>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</si>
  <si>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</si>
  <si>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</si>
  <si>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</si>
  <si>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</si>
  <si>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</si>
  <si>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</si>
  <si>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</si>
  <si>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</si>
  <si>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</si>
  <si>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</si>
  <si>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</si>
  <si>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</si>
  <si>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</si>
  <si>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</si>
  <si>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</si>
  <si>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</si>
  <si>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</si>
  <si>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</si>
  <si>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</si>
  <si>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</si>
  <si>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</si>
  <si>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</si>
  <si>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</si>
  <si>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</si>
  <si>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</si>
  <si>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</si>
  <si>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</si>
  <si>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</si>
  <si>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</si>
  <si>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</si>
  <si>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</si>
  <si>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</si>
  <si>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</si>
  <si>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</si>
  <si>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</si>
  <si>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</si>
  <si>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</si>
  <si>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</si>
  <si>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</si>
  <si>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</si>
  <si>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</si>
  <si>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</si>
  <si>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</si>
  <si>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</si>
  <si>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</si>
  <si>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</si>
  <si>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</si>
  <si>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</si>
  <si>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</si>
  <si>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</si>
  <si>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</si>
  <si>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</si>
  <si>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</si>
  <si>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</si>
  <si>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</si>
  <si>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</si>
  <si>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</si>
  <si>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</si>
  <si>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</si>
  <si>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</si>
  <si>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</si>
  <si>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</si>
  <si>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</si>
  <si>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</si>
  <si>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</si>
  <si>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</si>
  <si>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</si>
  <si>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</si>
  <si>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</si>
  <si>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</si>
  <si>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</si>
  <si>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</si>
  <si>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</si>
  <si>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</si>
  <si>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</si>
  <si>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</si>
  <si>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</si>
  <si>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</si>
  <si>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</si>
  <si>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</si>
  <si>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</si>
  <si>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</si>
  <si>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</si>
  <si>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</si>
  <si>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</si>
  <si>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</si>
  <si>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</si>
  <si>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</si>
  <si>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</si>
  <si>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</si>
  <si>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</si>
  <si>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</si>
  <si>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</si>
  <si>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</si>
  <si>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</si>
  <si>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</si>
  <si>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</si>
  <si>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</si>
  <si>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</si>
  <si>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</si>
  <si>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</si>
  <si>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</si>
  <si>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</si>
  <si>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</si>
  <si>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</si>
  <si>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</si>
  <si>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</si>
  <si>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</si>
  <si>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</si>
  <si>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</si>
  <si>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</si>
  <si>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</si>
  <si>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</si>
  <si>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</si>
  <si>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</si>
  <si>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</si>
  <si>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</si>
  <si>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</si>
  <si>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</si>
  <si>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</si>
  <si>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</si>
  <si>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</si>
  <si>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</si>
  <si>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</si>
  <si>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</si>
  <si>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</si>
  <si>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</si>
  <si>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</si>
  <si>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</si>
  <si>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</si>
  <si>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</si>
  <si>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</si>
  <si>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</si>
  <si>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</si>
  <si>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</si>
  <si>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</si>
  <si>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</si>
  <si>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</si>
  <si>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</si>
  <si>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</si>
  <si>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</si>
  <si>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</si>
  <si>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</si>
  <si>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</si>
  <si>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</si>
  <si>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</si>
  <si>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</si>
  <si>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</si>
  <si>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</si>
  <si>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</si>
  <si>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</si>
  <si>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</si>
  <si>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</si>
  <si>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</si>
  <si>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</si>
  <si>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</si>
  <si>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</si>
  <si>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</si>
  <si>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</si>
  <si>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</si>
  <si>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</si>
  <si>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</si>
  <si>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</si>
  <si>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</si>
  <si>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</si>
  <si>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</si>
  <si>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</si>
  <si>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</si>
  <si>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</si>
  <si>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</si>
  <si>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</si>
  <si>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</si>
  <si>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</si>
  <si>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</si>
  <si>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</si>
  <si>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</si>
  <si>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</si>
  <si>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</si>
  <si>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</si>
  <si>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</si>
  <si>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</si>
  <si>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</si>
  <si>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</si>
  <si>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</si>
  <si>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</si>
  <si>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</si>
  <si>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</si>
  <si>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</si>
  <si>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</si>
  <si>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</si>
  <si>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</si>
  <si>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</si>
  <si>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</si>
  <si>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</si>
  <si>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</si>
  <si>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</si>
  <si>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</si>
  <si>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</si>
  <si>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</si>
  <si>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</si>
  <si>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</si>
  <si>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</si>
  <si>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</si>
  <si>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</si>
  <si>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</si>
  <si>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</si>
  <si>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</si>
  <si>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</si>
  <si>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</si>
  <si>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</si>
  <si>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</si>
  <si>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</si>
  <si>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</si>
  <si>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</si>
  <si>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</si>
  <si>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</si>
  <si>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</si>
  <si>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</si>
  <si>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</si>
  <si>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</si>
  <si>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</si>
  <si>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</si>
  <si>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</si>
  <si>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</si>
  <si>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</si>
  <si>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</si>
  <si>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</si>
  <si>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</si>
  <si>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</si>
  <si>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</si>
  <si>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</si>
  <si>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</si>
  <si>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</si>
  <si>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</si>
  <si>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</si>
  <si>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</si>
  <si>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</si>
  <si>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</si>
  <si>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</si>
  <si>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</si>
  <si>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</si>
  <si>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</si>
  <si>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</si>
  <si>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</si>
  <si>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</si>
  <si>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</si>
  <si>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</si>
  <si>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</si>
  <si>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</si>
  <si>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</si>
  <si>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</si>
  <si>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</si>
  <si>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</si>
  <si>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</si>
  <si>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</si>
  <si>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</si>
  <si>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</si>
  <si>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</si>
  <si>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</si>
  <si>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</si>
  <si>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</si>
  <si>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</si>
  <si>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</si>
  <si>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</si>
  <si>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</si>
  <si>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</si>
  <si>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</si>
  <si>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</si>
  <si>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</si>
  <si>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</si>
  <si>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</si>
  <si>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</si>
  <si>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</si>
  <si>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</si>
  <si>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</si>
  <si>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</si>
  <si>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</si>
  <si>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</si>
  <si>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</si>
  <si>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</si>
  <si>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</si>
  <si>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</si>
  <si>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</si>
  <si>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</si>
  <si>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</si>
  <si>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</si>
  <si>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</si>
  <si>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</si>
  <si>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</si>
  <si>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</si>
  <si>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</si>
  <si>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</si>
  <si>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</si>
  <si>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</si>
  <si>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</si>
  <si>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</si>
  <si>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</si>
  <si>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</si>
  <si>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</si>
  <si>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</si>
  <si>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</si>
  <si>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</si>
  <si>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</si>
  <si>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</si>
  <si>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</si>
  <si>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</si>
  <si>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</si>
  <si>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</si>
  <si>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</si>
  <si>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</si>
  <si>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</si>
  <si>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</si>
  <si>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</si>
  <si>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</si>
  <si>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</si>
  <si>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</si>
  <si>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</si>
  <si>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</si>
  <si>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</si>
  <si>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</si>
  <si>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</si>
  <si>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</si>
  <si>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</si>
  <si>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</si>
  <si>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</si>
  <si>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</si>
  <si>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</si>
  <si>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</si>
  <si>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</si>
  <si>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</si>
  <si>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</si>
  <si>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</si>
  <si>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</si>
  <si>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</si>
  <si>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</si>
  <si>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</si>
  <si>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</si>
  <si>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</si>
  <si>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</si>
  <si>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</si>
  <si>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</si>
  <si>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</si>
  <si>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</si>
  <si>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</si>
  <si>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</si>
  <si>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</si>
  <si>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</si>
  <si>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</si>
  <si>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</si>
  <si>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</si>
  <si>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</si>
  <si>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</si>
  <si>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</si>
  <si>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</si>
  <si>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</si>
  <si>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</si>
  <si>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</si>
  <si>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</si>
  <si>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</si>
  <si>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</si>
  <si>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</si>
  <si>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</si>
  <si>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</si>
  <si>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</si>
  <si>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</si>
  <si>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</si>
  <si>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</si>
  <si>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</si>
  <si>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</si>
  <si>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</si>
  <si>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</si>
  <si>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</si>
  <si>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</si>
  <si>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</si>
  <si>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</si>
  <si>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</si>
  <si>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</si>
  <si>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</si>
  <si>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</si>
  <si>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</si>
  <si>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</si>
  <si>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</si>
  <si>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</si>
  <si>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</si>
  <si>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</si>
  <si>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</si>
  <si>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</si>
  <si>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</si>
  <si>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</si>
  <si>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</si>
  <si>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</si>
  <si>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</si>
  <si>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</si>
  <si>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</si>
  <si>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</si>
  <si>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</si>
  <si>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</si>
  <si>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</si>
  <si>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</si>
  <si>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</si>
  <si>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</si>
  <si>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</si>
  <si>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</si>
  <si>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</si>
  <si>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</si>
  <si>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</si>
  <si>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</si>
  <si>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</si>
  <si>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</si>
  <si>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</si>
  <si>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</si>
  <si>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</si>
  <si>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</si>
  <si>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</si>
  <si>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</si>
  <si>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</si>
  <si>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</si>
  <si>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</si>
  <si>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</si>
  <si>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</si>
  <si>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</si>
  <si>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</si>
  <si>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</si>
  <si>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</si>
  <si>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</si>
  <si>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</si>
  <si>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</si>
  <si>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</si>
  <si>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</si>
  <si>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</si>
  <si>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</si>
  <si>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</si>
  <si>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</si>
  <si>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</si>
  <si>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</si>
  <si>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</si>
  <si>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</si>
  <si>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</si>
  <si>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</si>
  <si>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</si>
  <si>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</si>
  <si>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</si>
  <si>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</si>
  <si>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</si>
  <si>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</si>
  <si>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</si>
  <si>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</si>
  <si>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</si>
  <si>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</si>
  <si>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</si>
  <si>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</si>
  <si>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</si>
  <si>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</si>
  <si>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</si>
  <si>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</si>
  <si>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</si>
  <si>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</si>
  <si>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</si>
  <si>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</si>
  <si>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</si>
  <si>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</si>
  <si>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</si>
  <si>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</si>
  <si>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</si>
  <si>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</si>
  <si>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</si>
  <si>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</si>
  <si>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</si>
  <si>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</si>
  <si>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</si>
  <si>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</si>
  <si>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</si>
  <si>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</si>
  <si>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</si>
  <si>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</si>
  <si>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</si>
  <si>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</si>
  <si>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</si>
  <si>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</si>
  <si>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</si>
  <si>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</si>
  <si>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</si>
  <si>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</si>
  <si>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</si>
  <si>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</si>
  <si>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</si>
  <si>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</si>
  <si>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</si>
  <si>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</si>
  <si>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</si>
  <si>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</si>
  <si>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</si>
  <si>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</si>
  <si>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</si>
  <si>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</si>
  <si>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</si>
  <si>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</si>
  <si>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</si>
  <si>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</si>
  <si>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</si>
  <si>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</si>
  <si>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</si>
  <si>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</si>
  <si>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</si>
  <si>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</si>
  <si>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</si>
  <si>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</si>
  <si>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</si>
  <si>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</si>
  <si>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</si>
  <si>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</si>
  <si>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</si>
  <si>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</si>
  <si>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</si>
  <si>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</si>
  <si>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</si>
  <si>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</si>
  <si>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</si>
  <si>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</si>
  <si>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</si>
  <si>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</si>
  <si>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</si>
  <si>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</si>
  <si>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</si>
  <si>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</si>
  <si>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</si>
  <si>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</si>
  <si>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</si>
  <si>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</si>
  <si>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</si>
  <si>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</si>
  <si>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</si>
  <si>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</si>
  <si>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</si>
  <si>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</si>
  <si>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</si>
  <si>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</si>
  <si>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</si>
  <si>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</si>
  <si>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</si>
  <si>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</si>
  <si>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</si>
  <si>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</si>
  <si>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</si>
  <si>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</si>
  <si>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</si>
  <si>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</si>
  <si>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</si>
  <si>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</si>
  <si>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</si>
  <si>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</si>
  <si>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</si>
  <si>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</si>
  <si>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</si>
  <si>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</si>
  <si>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</si>
  <si>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</si>
  <si>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</si>
  <si>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</si>
  <si>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</si>
  <si>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</si>
  <si>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</si>
  <si>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</si>
  <si>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</si>
  <si>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</si>
  <si>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</si>
  <si>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</si>
  <si>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</si>
  <si>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</si>
  <si>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</si>
  <si>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</si>
  <si>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</si>
  <si>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</si>
  <si>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</si>
  <si>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</si>
  <si>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</si>
  <si>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</si>
  <si>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</si>
  <si>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</si>
  <si>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</si>
  <si>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</si>
  <si>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</si>
  <si>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</si>
  <si>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</si>
  <si>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</si>
  <si>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</si>
  <si>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</si>
  <si>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</si>
  <si>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</si>
  <si>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</si>
  <si>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</si>
  <si>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</si>
  <si>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</si>
  <si>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</si>
  <si>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</si>
  <si>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</si>
  <si>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</si>
  <si>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</si>
  <si>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</si>
  <si>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</si>
  <si>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</si>
  <si>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</si>
  <si>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</si>
  <si>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</si>
  <si>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</si>
  <si>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</si>
  <si>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</si>
  <si>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</si>
  <si>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</si>
  <si>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</si>
  <si>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</si>
  <si>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</si>
  <si>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</si>
  <si>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</si>
  <si>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</si>
  <si>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</si>
  <si>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</si>
  <si>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</si>
  <si>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</si>
  <si>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</si>
  <si>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</si>
  <si>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</si>
  <si>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</si>
  <si>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</si>
  <si>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</si>
  <si>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</si>
  <si>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</si>
  <si>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</si>
  <si>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</si>
  <si>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</si>
  <si>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</si>
  <si>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</si>
  <si>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</si>
  <si>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</si>
  <si>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</si>
  <si>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</si>
  <si>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</si>
  <si>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</si>
  <si>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</si>
  <si>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</si>
  <si>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</si>
  <si>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</si>
  <si>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</si>
  <si>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</si>
  <si>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</si>
  <si>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</si>
  <si>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</si>
  <si>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</si>
  <si>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</si>
  <si>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</si>
  <si>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</si>
  <si>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</si>
  <si>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</si>
  <si>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</si>
  <si>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</si>
  <si>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</si>
  <si>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</si>
  <si>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</si>
  <si>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</si>
  <si>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</si>
  <si>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</si>
  <si>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</si>
  <si>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</si>
  <si>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</si>
  <si>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</si>
  <si>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</si>
  <si>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</si>
  <si>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</si>
  <si>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</si>
  <si>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</si>
  <si>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</si>
  <si>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</si>
  <si>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</si>
  <si>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</si>
  <si>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</si>
  <si>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</si>
  <si>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</si>
  <si>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</si>
  <si>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</si>
  <si>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</si>
  <si>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</si>
  <si>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</si>
  <si>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</si>
  <si>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</si>
  <si>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</si>
  <si>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</si>
  <si>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</si>
  <si>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</si>
  <si>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</si>
  <si>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</si>
  <si>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</si>
  <si>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</si>
  <si>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</si>
  <si>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</si>
  <si>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</si>
  <si>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</si>
  <si>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</si>
  <si>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</si>
  <si>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</si>
  <si>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</si>
  <si>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</si>
  <si>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</si>
  <si>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</si>
  <si>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</si>
  <si>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</si>
  <si>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</si>
  <si>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</si>
  <si>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</si>
  <si>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</si>
  <si>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</si>
  <si>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</si>
  <si>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</si>
  <si>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</si>
  <si>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</si>
  <si>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</si>
  <si>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</si>
  <si>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</si>
  <si>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</si>
  <si>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</si>
  <si>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</si>
  <si>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</si>
  <si>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</si>
  <si>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</si>
  <si>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</si>
  <si>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</si>
  <si>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</si>
  <si>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</si>
  <si>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</si>
  <si>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</si>
  <si>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</si>
  <si>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</si>
  <si>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</si>
  <si>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</si>
  <si>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</si>
  <si>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</si>
  <si>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</si>
  <si>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</si>
  <si>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</si>
  <si>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subsidy_fuel_direct_pc</t>
  </si>
  <si>
    <t>vat_elec_pc</t>
  </si>
  <si>
    <t>subsidy_elec_pc</t>
  </si>
  <si>
    <t>subsidy_elec_direct_pc</t>
  </si>
  <si>
    <t>subsidy_fuel_indirect_pc</t>
  </si>
  <si>
    <t>all_policies_pc</t>
  </si>
  <si>
    <t>subsidy_elec_indirect_pc</t>
  </si>
  <si>
    <t>subsidy_fuel_pc</t>
  </si>
  <si>
    <t>all_fuel_pc</t>
  </si>
  <si>
    <t>all_elec_pc</t>
  </si>
  <si>
    <t>all_subs_pc</t>
  </si>
  <si>
    <t>all_tax_pc</t>
  </si>
  <si>
    <t>vat_fuel_pc</t>
  </si>
  <si>
    <t>subsidy_elec_indirect_pc</t>
  </si>
  <si>
    <t>all_subs_pc</t>
  </si>
  <si>
    <t>all_policies_pc</t>
  </si>
  <si>
    <t>subsidy_fuel_pc</t>
  </si>
  <si>
    <t>subsidy_elec_pc</t>
  </si>
  <si>
    <t>all_elec_pc</t>
  </si>
  <si>
    <t>all_fuel_pc</t>
  </si>
  <si>
    <t>subsidy_fuel_direct_pc</t>
  </si>
  <si>
    <t>vat_fuel_pc</t>
  </si>
  <si>
    <t>all_tax_pc</t>
  </si>
  <si>
    <t>vat_elec_pc</t>
  </si>
  <si>
    <t>subsidy_fuel_indirect_pc</t>
  </si>
  <si>
    <t>subsidy_elec_direct_pc</t>
  </si>
  <si>
    <t>vat_fuel_pc</t>
  </si>
  <si>
    <t>subsidy_elec_indirect_pc</t>
  </si>
  <si>
    <t>subsidy_elec_pc</t>
  </si>
  <si>
    <t>subsidy_fuel_direct_pc</t>
  </si>
  <si>
    <t>subsidy_fuel_indirect_pc</t>
  </si>
  <si>
    <t>all_elec_pc</t>
  </si>
  <si>
    <t>vat_elec_pc</t>
  </si>
  <si>
    <t>subsidy_fuel_pc</t>
  </si>
  <si>
    <t>all_subs_pc</t>
  </si>
  <si>
    <t>all_fuel_pc</t>
  </si>
  <si>
    <t>subsidy_elec_direct_pc</t>
  </si>
  <si>
    <t>all_tax_pc</t>
  </si>
  <si>
    <t>all_policies_pc</t>
  </si>
  <si>
    <t>vat_fuel_pc</t>
  </si>
  <si>
    <t>subsidy_elec_direct_pc</t>
  </si>
  <si>
    <t>all_subs_pc</t>
  </si>
  <si>
    <t>subsidy_fuel_direct_pc</t>
  </si>
  <si>
    <t>all_fuel_pc</t>
  </si>
  <si>
    <t>subsidy_fuel_indirect_pc</t>
  </si>
  <si>
    <t>subsidy_elec_pc</t>
  </si>
  <si>
    <t>subsidy_elec_indirect_pc</t>
  </si>
  <si>
    <t>vat_elec_pc</t>
  </si>
  <si>
    <t>all_elec_pc</t>
  </si>
  <si>
    <t>all_policies_pc</t>
  </si>
  <si>
    <t>all_tax_pc</t>
  </si>
  <si>
    <t>subsidy_fuel_pc</t>
  </si>
  <si>
    <t>subsidy_elec_direct_pc</t>
  </si>
  <si>
    <t>subsidy_elec_indirect_pc</t>
  </si>
  <si>
    <t>vat_elec_pc</t>
  </si>
  <si>
    <t>subsidy_fuel_indirect_pc</t>
  </si>
  <si>
    <t>subsidy_fuel_direct_pc</t>
  </si>
  <si>
    <t>vat_fuel_pc</t>
  </si>
  <si>
    <t>subsidy_elec_pc</t>
  </si>
  <si>
    <t>all_elec_pc</t>
  </si>
  <si>
    <t>all_fuel_pc</t>
  </si>
  <si>
    <t>all_tax_pc</t>
  </si>
  <si>
    <t>subsidy_fuel_pc</t>
  </si>
  <si>
    <t>all_policies_pc</t>
  </si>
  <si>
    <t>all_subs_pc</t>
  </si>
  <si>
    <t>vat_fuel_pc</t>
  </si>
  <si>
    <t>all_tax_pc</t>
  </si>
  <si>
    <t>subsidy_elec_direct_pc</t>
  </si>
  <si>
    <t>all_subs_pc</t>
  </si>
  <si>
    <t>subsidy_fuel_indirect_pc</t>
  </si>
  <si>
    <t>subsidy_elec_pc</t>
  </si>
  <si>
    <t>all_fuel_pc</t>
  </si>
  <si>
    <t>all_policies_pc</t>
  </si>
  <si>
    <t>subsidy_elec_indirect_pc</t>
  </si>
  <si>
    <t>subsidy_fuel_pc</t>
  </si>
  <si>
    <t>vat_elec_pc</t>
  </si>
  <si>
    <t>all_elec_pc</t>
  </si>
  <si>
    <t>subsidy_fuel_direct_pc</t>
  </si>
  <si>
    <t>subsidy_fuel_pc</t>
  </si>
  <si>
    <t>subsidy_elec_pc</t>
  </si>
  <si>
    <t>all_tax_pc</t>
  </si>
  <si>
    <t>all_fuel_pc</t>
  </si>
  <si>
    <t>all_subs_pc</t>
  </si>
  <si>
    <t>subsidy_elec_direct_pc</t>
  </si>
  <si>
    <t>vat_fuel_pc</t>
  </si>
  <si>
    <t>subsidy_fuel_indirect_pc</t>
  </si>
  <si>
    <t>subsidy_fuel_direct_pc</t>
  </si>
  <si>
    <t>all_policies_pc</t>
  </si>
  <si>
    <t>all_elec_pc</t>
  </si>
  <si>
    <t>vat_elec_pc</t>
  </si>
  <si>
    <t>subsidy_elec_indirect_pc</t>
  </si>
  <si>
    <t>subsidy_elec_pc</t>
  </si>
  <si>
    <t>subsidy_fuel_indirect_pc</t>
  </si>
  <si>
    <t>subsidy_fuel_pc</t>
  </si>
  <si>
    <t>all_subs_pc</t>
  </si>
  <si>
    <t>vat_elec_pc</t>
  </si>
  <si>
    <t>all_policies_pc</t>
  </si>
  <si>
    <t>all_elec_pc</t>
  </si>
  <si>
    <t>all_tax_pc</t>
  </si>
  <si>
    <t>vat_fuel_pc</t>
  </si>
  <si>
    <t>all_fuel_pc</t>
  </si>
  <si>
    <t>subsidy_elec_direct_pc</t>
  </si>
  <si>
    <t>subsidy_fuel_direct_pc</t>
  </si>
  <si>
    <t>subsidy_fuel_indirect_pc</t>
  </si>
  <si>
    <t>all_subs_pc</t>
  </si>
  <si>
    <t>all_tax_pc</t>
  </si>
  <si>
    <t>subsidy_elec_direct_pc</t>
  </si>
  <si>
    <t>all_fuel_pc</t>
  </si>
  <si>
    <t>all_policies_pc</t>
  </si>
  <si>
    <t>subsidy_fuel_pc</t>
  </si>
  <si>
    <t>vat_fuel_pc</t>
  </si>
  <si>
    <t>subsidy_elec_pc</t>
  </si>
  <si>
    <t>subsidy_fuel_direct_pc</t>
  </si>
  <si>
    <t>subsidy_elec_indirect_pc</t>
  </si>
  <si>
    <t>all_elec_pc</t>
  </si>
  <si>
    <t>vat_elec_pc</t>
  </si>
  <si>
    <t>all_policies_pc</t>
  </si>
  <si>
    <t>subsidy_elec_direct_pc</t>
  </si>
  <si>
    <t>vat_elec_pc</t>
  </si>
  <si>
    <t>subsidy_fuel_pc</t>
  </si>
  <si>
    <t>all_subs_pc</t>
  </si>
  <si>
    <t>subsidy_elec_pc</t>
  </si>
  <si>
    <t>subsidy_fuel_indirect_pc</t>
  </si>
  <si>
    <t>all_tax_pc</t>
  </si>
  <si>
    <t>vat_fuel_pc</t>
  </si>
  <si>
    <t>subsidy_elec_indirect_pc</t>
  </si>
  <si>
    <t>subsidy_fuel_direct_pc</t>
  </si>
  <si>
    <t>all_fuel_pc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</si>
  <si>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</si>
  <si>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</si>
  <si>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</si>
  <si>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</si>
  <si>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</si>
  <si>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</si>
  <si>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</si>
  <si>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</si>
  <si>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</si>
  <si>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</si>
  <si>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</si>
  <si>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</si>
  <si>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</si>
  <si>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</si>
  <si>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</si>
  <si>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</si>
  <si>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</si>
  <si>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</si>
  <si>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</si>
  <si>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</si>
  <si>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</si>
  <si>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</si>
  <si>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</si>
  <si>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</si>
  <si>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</si>
  <si>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</si>
  <si>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</si>
  <si>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</si>
  <si>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</si>
  <si>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</si>
  <si>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</si>
  <si>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</si>
  <si>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</si>
  <si>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</si>
  <si>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</si>
  <si>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</si>
  <si>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</si>
  <si>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</si>
  <si>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</si>
  <si>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</si>
  <si>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</si>
  <si>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</si>
  <si>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</si>
  <si>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</si>
  <si>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</si>
  <si>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</si>
  <si>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</si>
  <si>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</si>
  <si>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</si>
  <si>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</si>
  <si>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</si>
  <si>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</si>
  <si>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</si>
  <si>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</si>
  <si>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</si>
  <si>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</si>
  <si>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</si>
  <si>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</si>
  <si>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</si>
  <si>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</si>
  <si>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</si>
  <si>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</si>
  <si>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</si>
  <si>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</si>
  <si>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</si>
  <si>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</si>
  <si>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</si>
  <si>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</si>
  <si>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</si>
  <si>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</si>
  <si>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</si>
  <si>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</si>
  <si>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</si>
  <si>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</si>
  <si>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</si>
  <si>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</si>
  <si>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</si>
  <si>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</si>
  <si>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</si>
  <si>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</si>
  <si>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</si>
  <si>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</si>
  <si>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</si>
  <si>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</si>
  <si>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</si>
  <si>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</si>
  <si>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</si>
  <si>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</si>
  <si>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</si>
  <si>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</si>
  <si>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</si>
  <si>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</si>
  <si>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</si>
  <si>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</si>
  <si>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</si>
  <si>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</si>
  <si>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</si>
  <si>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</si>
  <si>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</si>
  <si>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</si>
  <si>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</si>
  <si>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</si>
  <si>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</si>
  <si>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</si>
  <si>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</si>
  <si>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</si>
  <si>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</si>
  <si>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</si>
  <si>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</si>
  <si>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</si>
  <si>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</si>
  <si>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</si>
  <si>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</si>
  <si>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</si>
  <si>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</si>
  <si>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</si>
  <si>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</si>
  <si>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</si>
  <si>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</si>
  <si>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</si>
  <si>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</si>
  <si>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</si>
  <si>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</si>
  <si>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</si>
  <si>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</si>
  <si>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</si>
  <si>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</si>
  <si>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</si>
  <si>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</si>
  <si>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</si>
  <si>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</si>
  <si>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</si>
  <si>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</si>
  <si>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</si>
  <si>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</si>
  <si>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</si>
  <si>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</si>
  <si>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</si>
  <si>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</si>
  <si>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</si>
  <si>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</si>
  <si>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</si>
  <si>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</si>
  <si>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</si>
  <si>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</si>
  <si>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</si>
  <si>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</si>
  <si>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</si>
  <si>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</si>
  <si>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</si>
  <si>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</si>
  <si>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</si>
  <si>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</si>
  <si>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</si>
  <si>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</si>
  <si>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</si>
  <si>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</si>
  <si>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</si>
  <si>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</si>
  <si>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</si>
  <si>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</si>
  <si>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</si>
  <si>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</si>
  <si>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</si>
  <si>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</si>
  <si>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</si>
  <si>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</si>
  <si>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</si>
  <si>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</si>
  <si>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</si>
  <si>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</si>
  <si>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</si>
  <si>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</si>
  <si>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</si>
  <si>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</si>
  <si>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</si>
  <si>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</si>
  <si>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</si>
  <si>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</si>
  <si>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</si>
  <si>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</si>
  <si>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</si>
  <si>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</si>
  <si>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</si>
  <si>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</si>
  <si>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</si>
  <si>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</si>
  <si>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</si>
  <si>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</si>
  <si>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</si>
  <si>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</si>
  <si>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</si>
  <si>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</si>
  <si>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</si>
  <si>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</si>
  <si>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</si>
  <si>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</si>
  <si>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</si>
  <si>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</si>
  <si>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</si>
  <si>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</si>
  <si>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</si>
  <si>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</si>
  <si>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</si>
  <si>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</si>
  <si>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</si>
  <si>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</si>
  <si>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</si>
  <si>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</si>
  <si>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</si>
  <si>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</si>
  <si>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</si>
  <si>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</si>
  <si>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</si>
  <si>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</si>
  <si>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</si>
  <si>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</si>
  <si>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</si>
  <si>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</si>
  <si>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</si>
  <si>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</si>
  <si>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</si>
  <si>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</si>
  <si>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</si>
  <si>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</si>
  <si>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</si>
  <si>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</si>
  <si>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</si>
  <si>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</si>
  <si>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</si>
  <si>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</si>
  <si>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</si>
  <si>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</si>
  <si>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</si>
  <si>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</si>
  <si>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</si>
  <si>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</si>
  <si>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</si>
  <si>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</si>
  <si>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</si>
  <si>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</si>
  <si>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</si>
  <si>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</si>
  <si>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</si>
  <si>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</si>
  <si>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</si>
  <si>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</si>
  <si>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</si>
  <si>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</si>
  <si>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</si>
  <si>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</si>
  <si>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</si>
  <si>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</si>
  <si>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</si>
  <si>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</si>
  <si>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</si>
  <si>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</si>
  <si>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</si>
  <si>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</si>
  <si>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</si>
  <si>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</si>
  <si>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</si>
  <si>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</si>
  <si>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</si>
  <si>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</si>
  <si>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</si>
  <si>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</si>
  <si>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</si>
  <si>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</si>
  <si>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</si>
  <si>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</si>
  <si>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</si>
  <si>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</si>
  <si>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</si>
  <si>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</si>
  <si>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</si>
  <si>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</si>
  <si>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</si>
  <si>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</si>
  <si>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</si>
  <si>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</si>
  <si>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</si>
  <si>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</si>
  <si>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</si>
  <si>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</si>
  <si>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</si>
  <si>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</si>
  <si>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</si>
  <si>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</si>
  <si>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</si>
  <si>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</si>
  <si>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</si>
  <si>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</si>
  <si>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</si>
  <si>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</si>
  <si>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</si>
  <si>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</si>
  <si>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</si>
  <si>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</si>
  <si>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</si>
  <si>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</si>
  <si>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</si>
  <si>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</si>
  <si>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</si>
  <si>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</si>
  <si>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</si>
  <si>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</si>
  <si>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</si>
  <si>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</si>
  <si>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</si>
  <si>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</si>
  <si>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</si>
  <si>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</si>
  <si>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</si>
  <si>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</si>
  <si>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</si>
  <si>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</si>
  <si>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</si>
  <si>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</si>
  <si>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</si>
  <si>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</si>
  <si>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</si>
  <si>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</si>
  <si>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</si>
  <si>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</si>
  <si>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</si>
  <si>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</si>
  <si>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</si>
  <si>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</si>
  <si>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</si>
  <si>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</si>
  <si>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</si>
  <si>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</si>
  <si>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</si>
  <si>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</si>
  <si>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</si>
  <si>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</si>
  <si>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</si>
  <si>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</si>
  <si>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</si>
  <si>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</si>
  <si>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</si>
  <si>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</si>
  <si>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</si>
  <si>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</si>
  <si>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</si>
  <si>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</si>
  <si>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</si>
  <si>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</si>
  <si>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</si>
  <si>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</si>
  <si>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</si>
  <si>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</si>
  <si>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</si>
  <si>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</si>
  <si>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</si>
  <si>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</si>
  <si>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</si>
  <si>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</si>
  <si>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</si>
  <si>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</si>
  <si>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</si>
  <si>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</si>
  <si>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</si>
  <si>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</si>
  <si>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</si>
  <si>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</si>
  <si>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</si>
  <si>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</si>
  <si>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</si>
  <si>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</si>
  <si>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</si>
  <si>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</si>
  <si>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</si>
  <si>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</si>
  <si>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</si>
  <si>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</si>
  <si>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</si>
  <si>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</si>
  <si>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</si>
  <si>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</si>
  <si>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</si>
  <si>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</si>
  <si>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</si>
  <si>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</si>
  <si>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</si>
  <si>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</si>
  <si>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</si>
  <si>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</si>
  <si>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</si>
  <si>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</si>
  <si>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</si>
  <si>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</si>
  <si>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</si>
  <si>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</si>
  <si>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</si>
  <si>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</si>
  <si>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</si>
  <si>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</si>
  <si>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</si>
  <si>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</si>
  <si>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</si>
  <si>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</si>
  <si>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</si>
  <si>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</si>
  <si>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</si>
  <si>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</si>
  <si>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</si>
  <si>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</si>
  <si>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</si>
  <si>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</si>
  <si>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</si>
  <si>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</si>
  <si>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</si>
  <si>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</si>
  <si>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</si>
  <si>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</si>
  <si>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</si>
  <si>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</si>
  <si>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</si>
  <si>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all_fuel_pc</t>
  </si>
  <si>
    <t>all_subs_pc</t>
  </si>
  <si>
    <t>all_tax_pc</t>
  </si>
  <si>
    <t>subsidy_fuel_direct_pc</t>
  </si>
  <si>
    <t>all_policies_pc</t>
  </si>
  <si>
    <t>subsidy_elec_indirect_pc</t>
  </si>
  <si>
    <t>subsidy_elec_pc</t>
  </si>
  <si>
    <t>all_elec_pc</t>
  </si>
  <si>
    <t>subsidy_fuel_pc</t>
  </si>
  <si>
    <t>subsidy_fuel_indirect_pc</t>
  </si>
  <si>
    <t>vat_elec_pc</t>
  </si>
  <si>
    <t>vat_fuel_pc</t>
  </si>
  <si>
    <t>subsidy_fuel_direct_pc</t>
  </si>
  <si>
    <t>all_subs_pc</t>
  </si>
  <si>
    <t>subsidy_elec_indirect_pc</t>
  </si>
  <si>
    <t>all_elec_pc</t>
  </si>
  <si>
    <t>subsidy_elec_pc</t>
  </si>
  <si>
    <t>all_policies_pc</t>
  </si>
  <si>
    <t>vat_elec_pc</t>
  </si>
  <si>
    <t>subsidy_elec_direct_pc</t>
  </si>
  <si>
    <t>subsidy_fuel_pc</t>
  </si>
  <si>
    <t>all_tax_pc</t>
  </si>
  <si>
    <t>all_fuel_pc</t>
  </si>
  <si>
    <t>subsidy_fuel_indirect_pc</t>
  </si>
  <si>
    <t>all_tax_pc</t>
  </si>
  <si>
    <t>all_policies_pc</t>
  </si>
  <si>
    <t>all_fuel_pc</t>
  </si>
  <si>
    <t>subsidy_elec_indirect_pc</t>
  </si>
  <si>
    <t>subsidy_elec_direct_pc</t>
  </si>
  <si>
    <t>subsidy_elec_pc</t>
  </si>
  <si>
    <t>subsidy_fuel_pc</t>
  </si>
  <si>
    <t>subsidy_fuel_indirect_pc</t>
  </si>
  <si>
    <t>subsidy_fuel_direct_pc</t>
  </si>
  <si>
    <t>all_subs_pc</t>
  </si>
  <si>
    <t>vat_fuel_pc</t>
  </si>
  <si>
    <t>vat_elec_pc</t>
  </si>
  <si>
    <t>all_elec_pc</t>
  </si>
  <si>
    <t>subsidy_fuel_direct_pc</t>
  </si>
  <si>
    <t>subsidy_fuel_pc</t>
  </si>
  <si>
    <t>all_fuel_pc</t>
  </si>
  <si>
    <t>vat_elec_pc</t>
  </si>
  <si>
    <t>all_subs_pc</t>
  </si>
  <si>
    <t>all_elec_pc</t>
  </si>
  <si>
    <t>subsidy_elec_direct_pc</t>
  </si>
  <si>
    <t>subsidy_elec_pc</t>
  </si>
  <si>
    <t>all_policies_pc</t>
  </si>
  <si>
    <t>all_tax_pc</t>
  </si>
  <si>
    <t>vat_fuel_pc</t>
  </si>
  <si>
    <t>subsidy_elec_indirect_pc</t>
  </si>
  <si>
    <t>subsidy_fuel_indirect_pc</t>
  </si>
  <si>
    <t>vat_elec_pc</t>
  </si>
  <si>
    <t>all_tax_pc</t>
  </si>
  <si>
    <t>all_policies_pc</t>
  </si>
  <si>
    <t>all_elec_pc</t>
  </si>
  <si>
    <t>vat_fuel_pc</t>
  </si>
  <si>
    <t>all_fuel_pc</t>
  </si>
  <si>
    <t>subsidy_elec_indirect_pc</t>
  </si>
  <si>
    <t>subsidy_elec_pc</t>
  </si>
  <si>
    <t>subsidy_elec_direct_pc</t>
  </si>
  <si>
    <t>subsidy_fuel_pc</t>
  </si>
  <si>
    <t>subsidy_fuel_indirect_pc</t>
  </si>
  <si>
    <t>all_subs_pc</t>
  </si>
  <si>
    <t>subsidy_fuel_direct_pc</t>
  </si>
  <si>
    <t>subsidy_fuel_pc</t>
  </si>
  <si>
    <t>subsidy_elec_direct_pc</t>
  </si>
  <si>
    <t>subsidy_elec_pc</t>
  </si>
  <si>
    <t>subsidy_elec_indirect_pc</t>
  </si>
  <si>
    <t>all_fuel_pc</t>
  </si>
  <si>
    <t>vat_elec_pc</t>
  </si>
  <si>
    <t>all_subs_pc</t>
  </si>
  <si>
    <t>all_elec_pc</t>
  </si>
  <si>
    <t>vat_fuel_pc</t>
  </si>
  <si>
    <t>all_policies_pc</t>
  </si>
  <si>
    <t>all_tax_pc</t>
  </si>
  <si>
    <t>subsidy_fuel_direct_pc</t>
  </si>
  <si>
    <t>subsidy_fuel_indirect_pc</t>
  </si>
  <si>
    <t>subsidy_fuel_direct_pc</t>
  </si>
  <si>
    <t>vat_fuel_pc</t>
  </si>
  <si>
    <t>all_subs_pc</t>
  </si>
  <si>
    <t>subsidy_elec_pc</t>
  </si>
  <si>
    <t>all_fuel_pc</t>
  </si>
  <si>
    <t>all_elec_pc</t>
  </si>
  <si>
    <t>subsidy_elec_direct_pc</t>
  </si>
  <si>
    <t>all_tax_pc</t>
  </si>
  <si>
    <t>subsidy_fuel_pc</t>
  </si>
  <si>
    <t>subsidy_elec_indirect_pc</t>
  </si>
  <si>
    <t>vat_elec_pc</t>
  </si>
  <si>
    <t>all_policies_pc</t>
  </si>
  <si>
    <t>subsidy_fuel_indirect_pc</t>
  </si>
  <si>
    <t>subsidy_fuel_direct_pc</t>
  </si>
  <si>
    <t>all_policies_pc</t>
  </si>
  <si>
    <t>subsidy_elec_indirect_pc</t>
  </si>
  <si>
    <t>all_fuel_pc</t>
  </si>
  <si>
    <t>subsidy_elec_direct_pc</t>
  </si>
  <si>
    <t>all_subs_pc</t>
  </si>
  <si>
    <t>vat_fuel_pc</t>
  </si>
  <si>
    <t>subsidy_fuel_indirect_pc</t>
  </si>
  <si>
    <t>subsidy_fuel_pc</t>
  </si>
  <si>
    <t>vat_elec_pc</t>
  </si>
  <si>
    <t>all_tax_pc</t>
  </si>
  <si>
    <t>subsidy_elec_pc</t>
  </si>
  <si>
    <t>all_elec_pc</t>
  </si>
  <si>
    <t>all_tax_pc</t>
  </si>
  <si>
    <t>all_elec_pc</t>
  </si>
  <si>
    <t>subsidy_elec_direct_pc</t>
  </si>
  <si>
    <t>subsidy_fuel_indirect_pc</t>
  </si>
  <si>
    <t>all_fuel_pc</t>
  </si>
  <si>
    <t>vat_elec_pc</t>
  </si>
  <si>
    <t>subsidy_fuel_direct_pc</t>
  </si>
  <si>
    <t>subsidy_elec_indirect_pc</t>
  </si>
  <si>
    <t>subsidy_elec_pc</t>
  </si>
  <si>
    <t>all_policies_pc</t>
  </si>
  <si>
    <t>subsidy_fuel_pc</t>
  </si>
  <si>
    <t>all_subs_pc</t>
  </si>
  <si>
    <t>vat_fuel_pc</t>
  </si>
  <si>
    <t>all_subs_pc</t>
  </si>
  <si>
    <t>subsidy_elec_indirect_pc</t>
  </si>
  <si>
    <t>vat_elec_pc</t>
  </si>
  <si>
    <t>all_fuel_pc</t>
  </si>
  <si>
    <t>subsidy_elec_direct_pc</t>
  </si>
  <si>
    <t>all_elec_pc</t>
  </si>
  <si>
    <t>subsidy_fuel_pc</t>
  </si>
  <si>
    <t>all_tax_pc</t>
  </si>
  <si>
    <t>vat_fuel_pc</t>
  </si>
  <si>
    <t>all_policies_pc</t>
  </si>
  <si>
    <t>subsidy_fuel_direct_pc</t>
  </si>
  <si>
    <t>subsidy_elec_pc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</si>
  <si>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</si>
  <si>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</si>
  <si>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</si>
  <si>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</si>
  <si>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</si>
  <si>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</si>
  <si>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</si>
  <si>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</si>
  <si>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</si>
  <si>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</si>
  <si>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</si>
  <si>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</si>
  <si>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</si>
  <si>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</si>
  <si>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</si>
  <si>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</si>
  <si>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</si>
  <si>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</si>
  <si>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</si>
  <si>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</si>
  <si>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</si>
  <si>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</si>
  <si>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</si>
  <si>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</si>
  <si>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</si>
  <si>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</si>
  <si>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</si>
  <si>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</si>
  <si>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</si>
  <si>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</si>
  <si>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</si>
  <si>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</si>
  <si>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</si>
  <si>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</si>
  <si>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</si>
  <si>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</si>
  <si>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</si>
  <si>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</si>
  <si>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</si>
  <si>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</si>
  <si>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</si>
  <si>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</si>
  <si>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</si>
  <si>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</si>
  <si>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</si>
  <si>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</si>
  <si>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</si>
  <si>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</si>
  <si>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</si>
  <si>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</si>
  <si>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</si>
  <si>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</si>
  <si>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</si>
  <si>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</si>
  <si>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</si>
  <si>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</si>
  <si>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</si>
  <si>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</si>
  <si>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</si>
  <si>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</si>
  <si>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</si>
  <si>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</si>
  <si>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</si>
  <si>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</si>
  <si>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</si>
  <si>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</si>
  <si>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</si>
  <si>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</si>
  <si>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</si>
  <si>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</si>
  <si>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</si>
  <si>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</si>
  <si>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</si>
  <si>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</si>
  <si>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</si>
  <si>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</si>
  <si>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</si>
  <si>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</si>
  <si>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</si>
  <si>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</si>
  <si>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</si>
  <si>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</si>
  <si>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</si>
  <si>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</si>
  <si>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</si>
  <si>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</si>
  <si>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</si>
  <si>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</si>
  <si>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</si>
  <si>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</si>
  <si>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</si>
  <si>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</si>
  <si>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</si>
  <si>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</si>
  <si>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</si>
  <si>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</si>
  <si>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</si>
  <si>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</si>
  <si>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</si>
  <si>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</si>
  <si>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</si>
  <si>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</si>
  <si>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</si>
  <si>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</si>
  <si>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</si>
  <si>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</si>
  <si>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</si>
  <si>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</si>
  <si>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</si>
  <si>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</si>
  <si>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</si>
  <si>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</si>
  <si>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</si>
  <si>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</si>
  <si>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</si>
  <si>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</si>
  <si>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</si>
  <si>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</si>
  <si>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</si>
  <si>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</si>
  <si>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</si>
  <si>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</si>
  <si>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</si>
  <si>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</si>
  <si>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</si>
  <si>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</si>
  <si>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</si>
  <si>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</si>
  <si>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</si>
  <si>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</si>
  <si>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</si>
  <si>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</si>
  <si>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</si>
  <si>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</si>
  <si>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</si>
  <si>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</si>
  <si>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</si>
  <si>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</si>
  <si>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</si>
  <si>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</si>
  <si>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</si>
  <si>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</si>
  <si>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</si>
  <si>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</si>
  <si>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</si>
  <si>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</si>
  <si>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</si>
  <si>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</si>
  <si>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</si>
  <si>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</si>
  <si>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</si>
  <si>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</si>
  <si>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</si>
  <si>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</si>
  <si>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</si>
  <si>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</si>
  <si>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</si>
  <si>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</si>
  <si>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</si>
  <si>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</si>
  <si>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</si>
  <si>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</si>
  <si>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</si>
  <si>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</si>
  <si>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</si>
  <si>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</si>
  <si>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</si>
  <si>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</si>
  <si>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</si>
  <si>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</si>
  <si>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</si>
  <si>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</si>
  <si>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</si>
  <si>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</si>
  <si>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</si>
  <si>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</si>
  <si>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</si>
  <si>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</si>
  <si>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</si>
  <si>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</si>
  <si>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</si>
  <si>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</si>
  <si>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</si>
  <si>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</si>
  <si>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</si>
  <si>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</si>
  <si>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</si>
  <si>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</si>
  <si>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</si>
  <si>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</si>
  <si>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</si>
  <si>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</si>
  <si>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</si>
  <si>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</si>
  <si>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</si>
  <si>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</si>
  <si>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</si>
  <si>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</si>
  <si>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</si>
  <si>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</si>
  <si>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</si>
  <si>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</si>
  <si>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</si>
  <si>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</si>
  <si>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</si>
  <si>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</si>
  <si>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</si>
  <si>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</si>
  <si>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</si>
  <si>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</si>
  <si>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</si>
  <si>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</si>
  <si>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</si>
  <si>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</si>
  <si>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</si>
  <si>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</si>
  <si>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</si>
  <si>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</si>
  <si>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</si>
  <si>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</si>
  <si>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</si>
  <si>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</si>
  <si>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</si>
  <si>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</si>
  <si>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</si>
  <si>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</si>
  <si>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</si>
  <si>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</si>
  <si>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</si>
  <si>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</si>
  <si>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</si>
  <si>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</si>
  <si>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</si>
  <si>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</si>
  <si>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</si>
  <si>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</si>
  <si>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</si>
  <si>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</si>
  <si>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</si>
  <si>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</si>
  <si>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</si>
  <si>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</si>
  <si>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</si>
  <si>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</si>
  <si>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</si>
  <si>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</si>
  <si>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</si>
  <si>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</si>
  <si>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</si>
  <si>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</si>
  <si>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</si>
  <si>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</si>
  <si>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</si>
  <si>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</si>
  <si>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</si>
  <si>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</si>
  <si>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</si>
  <si>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</si>
  <si>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</si>
  <si>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</si>
  <si>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</si>
  <si>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</si>
  <si>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</si>
  <si>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</si>
  <si>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</si>
  <si>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</si>
  <si>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</si>
  <si>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</si>
  <si>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</si>
  <si>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</si>
  <si>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</si>
  <si>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</si>
  <si>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</si>
  <si>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</si>
  <si>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</si>
  <si>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</si>
  <si>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</si>
  <si>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</si>
  <si>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</si>
  <si>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</si>
  <si>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</si>
  <si>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</si>
  <si>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</si>
  <si>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</si>
  <si>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</si>
  <si>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</si>
  <si>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</si>
  <si>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</si>
  <si>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</si>
  <si>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</si>
  <si>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</si>
  <si>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</si>
  <si>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</si>
  <si>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</si>
  <si>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</si>
  <si>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</si>
  <si>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</si>
  <si>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</si>
  <si>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</si>
  <si>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</si>
  <si>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</si>
  <si>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</si>
  <si>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</si>
  <si>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</si>
  <si>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</si>
  <si>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</si>
  <si>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</si>
  <si>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</si>
  <si>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</si>
  <si>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</si>
  <si>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</si>
  <si>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</si>
  <si>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</si>
  <si>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</si>
  <si>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</si>
  <si>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</si>
  <si>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</si>
  <si>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</si>
  <si>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</si>
  <si>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</si>
  <si>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</si>
  <si>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</si>
  <si>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</si>
  <si>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</si>
  <si>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</si>
  <si>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</si>
  <si>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</si>
  <si>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</si>
  <si>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</si>
  <si>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</si>
  <si>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</si>
  <si>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</si>
  <si>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</si>
  <si>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</si>
  <si>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</si>
  <si>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</si>
  <si>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</si>
  <si>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</si>
  <si>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</si>
  <si>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</si>
  <si>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</si>
  <si>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</si>
  <si>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</si>
  <si>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</si>
  <si>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</si>
  <si>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</si>
  <si>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</si>
  <si>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</si>
  <si>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</si>
  <si>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</si>
  <si>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</si>
  <si>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</si>
  <si>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</si>
  <si>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</si>
  <si>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</si>
  <si>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</si>
  <si>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</si>
  <si>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</si>
  <si>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</si>
  <si>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</si>
  <si>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</si>
  <si>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</si>
  <si>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</si>
  <si>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</si>
  <si>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</si>
  <si>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</si>
  <si>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</si>
  <si>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</si>
  <si>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</si>
  <si>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</si>
  <si>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</si>
  <si>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</si>
  <si>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</si>
  <si>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</si>
  <si>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</si>
  <si>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</si>
  <si>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</si>
  <si>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</si>
  <si>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</si>
  <si>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</si>
  <si>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</si>
  <si>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</si>
  <si>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</si>
  <si>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</si>
  <si>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</si>
  <si>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</si>
  <si>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</si>
  <si>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</si>
  <si>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</si>
  <si>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</si>
  <si>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</si>
  <si>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</si>
  <si>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</si>
  <si>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</si>
  <si>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</si>
  <si>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</si>
  <si>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</si>
  <si>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</si>
  <si>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</si>
  <si>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</si>
  <si>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</si>
  <si>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</si>
  <si>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</si>
  <si>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</si>
  <si>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</si>
  <si>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</si>
  <si>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</si>
  <si>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</si>
  <si>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</si>
  <si>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</si>
  <si>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</si>
  <si>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</si>
  <si>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</si>
  <si>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</si>
  <si>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</si>
  <si>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</si>
  <si>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</si>
  <si>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</si>
  <si>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</si>
  <si>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</si>
  <si>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vat_fuel_pc</t>
  </si>
  <si>
    <t>subsidy_fuel_pc</t>
  </si>
  <si>
    <t>vat_elec_pc</t>
  </si>
  <si>
    <t>subsidy_fuel_indirect_pc</t>
  </si>
  <si>
    <t>all_elec_pc</t>
  </si>
  <si>
    <t>all_fuel_pc</t>
  </si>
  <si>
    <t>subsidy_elec_indirect_pc</t>
  </si>
  <si>
    <t>all_tax_pc</t>
  </si>
  <si>
    <t>all_policies_pc</t>
  </si>
  <si>
    <t>subsidy_fuel_direct_pc</t>
  </si>
  <si>
    <t>subsidy_elec_pc</t>
  </si>
  <si>
    <t>all_subs_pc</t>
  </si>
  <si>
    <t>subsidy_fuel_direct_pc</t>
  </si>
  <si>
    <t>subsidy_fuel_indirect_pc</t>
  </si>
  <si>
    <t>subsidy_elec_pc</t>
  </si>
  <si>
    <t>all_tax_pc</t>
  </si>
  <si>
    <t>all_elec_pc</t>
  </si>
  <si>
    <t>subsidy_elec_indirect_pc</t>
  </si>
  <si>
    <t>all_policies_pc</t>
  </si>
  <si>
    <t>subsidy_fuel_pc</t>
  </si>
  <si>
    <t>all_subs_pc</t>
  </si>
  <si>
    <t>subsidy_elec_direct_pc</t>
  </si>
  <si>
    <t>vat_elec_pc</t>
  </si>
  <si>
    <t>vat_fuel_pc</t>
  </si>
  <si>
    <t>all_fuel_pc</t>
  </si>
  <si>
    <t>subsidy_elec_direct_pc</t>
  </si>
  <si>
    <t>subsidy_fuel_indirect_pc</t>
  </si>
  <si>
    <t>vat_elec_pc</t>
  </si>
  <si>
    <t>subsidy_elec_indirect_pc</t>
  </si>
  <si>
    <t>all_policies_pc</t>
  </si>
  <si>
    <t>subsidy_elec_pc</t>
  </si>
  <si>
    <t>all_tax_pc</t>
  </si>
  <si>
    <t>all_elec_pc</t>
  </si>
  <si>
    <t>vat_fuel_pc</t>
  </si>
  <si>
    <t>all_subs_pc</t>
  </si>
  <si>
    <t>subsidy_fuel_pc</t>
  </si>
  <si>
    <t>subsidy_fuel_direct_pc</t>
  </si>
  <si>
    <t>vat_elec_pc</t>
  </si>
  <si>
    <t>subsidy_fuel_direct_pc</t>
  </si>
  <si>
    <t>vat_fuel_pc</t>
  </si>
  <si>
    <t>all_tax_pc</t>
  </si>
  <si>
    <t>all_subs_pc</t>
  </si>
  <si>
    <t>subsidy_fuel_pc</t>
  </si>
  <si>
    <t>subsidy_elec_pc</t>
  </si>
  <si>
    <t>subsidy_elec_direct_pc</t>
  </si>
  <si>
    <t>all_fuel_pc</t>
  </si>
  <si>
    <t>all_elec_pc</t>
  </si>
  <si>
    <t>subsidy_elec_indirect_pc</t>
  </si>
  <si>
    <t>all_policies_pc</t>
  </si>
  <si>
    <t>subsidy_fuel_indirect_pc</t>
  </si>
  <si>
    <t>vat_fuel_pc</t>
  </si>
  <si>
    <t>all_policies_pc</t>
  </si>
  <si>
    <t>all_tax_pc</t>
  </si>
  <si>
    <t>subsidy_elec_indirect_pc</t>
  </si>
  <si>
    <t>all_subs_pc</t>
  </si>
  <si>
    <t>subsidy_fuel_pc</t>
  </si>
  <si>
    <t>subsidy_elec_direct_pc</t>
  </si>
  <si>
    <t>all_elec_pc</t>
  </si>
  <si>
    <t>subsidy_fuel_direct_pc</t>
  </si>
  <si>
    <t>subsidy_elec_pc</t>
  </si>
  <si>
    <t>subsidy_fuel_indirect_pc</t>
  </si>
  <si>
    <t>vat_elec_pc</t>
  </si>
  <si>
    <t>all_fuel_pc</t>
  </si>
  <si>
    <t>vat_elec_pc</t>
  </si>
  <si>
    <t>all_subs_pc</t>
  </si>
  <si>
    <t>vat_fuel_pc</t>
  </si>
  <si>
    <t>all_fuel_pc</t>
  </si>
  <si>
    <t>all_tax_pc</t>
  </si>
  <si>
    <t>subsidy_fuel_direct_pc</t>
  </si>
  <si>
    <t>subsidy_fuel_pc</t>
  </si>
  <si>
    <t>all_policies_pc</t>
  </si>
  <si>
    <t>subsidy_elec_direct_pc</t>
  </si>
  <si>
    <t>subsidy_elec_pc</t>
  </si>
  <si>
    <t>subsidy_fuel_indirect_pc</t>
  </si>
  <si>
    <t>subsidy_elec_indirect_pc</t>
  </si>
  <si>
    <t>all_elec_pc</t>
  </si>
  <si>
    <t>all_subs_pc</t>
  </si>
  <si>
    <t>subsidy_elec_indirect_pc</t>
  </si>
  <si>
    <t>subsidy_fuel_direct_pc</t>
  </si>
  <si>
    <t>vat_elec_pc</t>
  </si>
  <si>
    <t>subsidy_fuel_pc</t>
  </si>
  <si>
    <t>vat_fuel_pc</t>
  </si>
  <si>
    <t>subsidy_elec_pc</t>
  </si>
  <si>
    <t>subsidy_elec_direct_pc</t>
  </si>
  <si>
    <t>all_policies_pc</t>
  </si>
  <si>
    <t>subsidy_fuel_indirect_pc</t>
  </si>
  <si>
    <t>all_tax_pc</t>
  </si>
  <si>
    <t>all_fuel_pc</t>
  </si>
  <si>
    <t>all_elec_pc</t>
  </si>
  <si>
    <t>all_tax_pc</t>
  </si>
  <si>
    <t>subsidy_fuel_pc</t>
  </si>
  <si>
    <t>subsidy_elec_pc</t>
  </si>
  <si>
    <t>subsidy_fuel_direct_pc</t>
  </si>
  <si>
    <t>subsidy_fuel_indirect_pc</t>
  </si>
  <si>
    <t>all_subs_pc</t>
  </si>
  <si>
    <t>vat_elec_pc</t>
  </si>
  <si>
    <t>subsidy_elec_direct_pc</t>
  </si>
  <si>
    <t>all_elec_pc</t>
  </si>
  <si>
    <t>vat_fuel_pc</t>
  </si>
  <si>
    <t>all_fuel_pc</t>
  </si>
  <si>
    <t>all_policies_pc</t>
  </si>
  <si>
    <t>subsidy_elec_indirect_pc</t>
  </si>
  <si>
    <t>subsidy_elec_pc</t>
  </si>
  <si>
    <t>vat_elec_pc</t>
  </si>
  <si>
    <t>subsidy_fuel_direct_pc</t>
  </si>
  <si>
    <t>subsidy_fuel_pc</t>
  </si>
  <si>
    <t>all_elec_pc</t>
  </si>
  <si>
    <t>subsidy_elec_direct_pc</t>
  </si>
  <si>
    <t>all_policies_pc</t>
  </si>
  <si>
    <t>all_subs_pc</t>
  </si>
  <si>
    <t>subsidy_fuel_indirect_pc</t>
  </si>
  <si>
    <t>all_tax_pc</t>
  </si>
  <si>
    <t>all_fuel_pc</t>
  </si>
  <si>
    <t>vat_fuel_pc</t>
  </si>
  <si>
    <t>subsidy_elec_indirect_pc</t>
  </si>
  <si>
    <t>all_tax_pc</t>
  </si>
  <si>
    <t>all_fuel_pc</t>
  </si>
  <si>
    <t>subsidy_fuel_indirect_pc</t>
  </si>
  <si>
    <t>subsidy_fuel_direct_pc</t>
  </si>
  <si>
    <t>subsidy_elec_pc</t>
  </si>
  <si>
    <t>all_subs_pc</t>
  </si>
  <si>
    <t>vat_elec_pc</t>
  </si>
  <si>
    <t>subsidy_elec_direct_pc</t>
  </si>
  <si>
    <t>vat_fuel_pc</t>
  </si>
  <si>
    <t>all_policies_pc</t>
  </si>
  <si>
    <t>subsidy_elec_indirect_pc</t>
  </si>
  <si>
    <t>all_elec_pc</t>
  </si>
  <si>
    <t>subsidy_fuel_pc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</si>
  <si>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</si>
  <si>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</si>
  <si>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</si>
  <si>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</si>
  <si>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</si>
  <si>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</si>
  <si>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</si>
  <si>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</si>
  <si>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</si>
  <si>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</si>
  <si>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</si>
  <si>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</si>
  <si>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</si>
  <si>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</si>
  <si>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</si>
  <si>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</si>
  <si>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</si>
  <si>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</si>
  <si>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</si>
  <si>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</si>
  <si>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</si>
  <si>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</si>
  <si>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</si>
  <si>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</si>
  <si>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</si>
  <si>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</si>
  <si>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</si>
  <si>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</si>
  <si>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</si>
  <si>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</si>
  <si>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</si>
  <si>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</si>
  <si>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</si>
  <si>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</si>
  <si>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</si>
  <si>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</si>
  <si>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</si>
  <si>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</si>
  <si>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</si>
  <si>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</si>
  <si>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</si>
  <si>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</si>
  <si>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</si>
  <si>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</si>
  <si>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</si>
  <si>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</si>
  <si>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</si>
  <si>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</si>
  <si>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</si>
  <si>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</si>
  <si>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</si>
  <si>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</si>
  <si>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</si>
  <si>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</si>
  <si>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</si>
  <si>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</si>
  <si>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</si>
  <si>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</si>
  <si>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</si>
  <si>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</si>
  <si>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</si>
  <si>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</si>
  <si>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</si>
  <si>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</si>
  <si>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</si>
  <si>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</si>
  <si>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</si>
  <si>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</si>
  <si>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</si>
  <si>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</si>
  <si>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</si>
  <si>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</si>
  <si>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</si>
  <si>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</si>
  <si>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</si>
  <si>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</si>
  <si>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</si>
  <si>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</si>
  <si>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</si>
  <si>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</si>
  <si>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</si>
  <si>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</si>
  <si>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</si>
  <si>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</si>
  <si>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</si>
  <si>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</si>
  <si>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</si>
  <si>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</si>
  <si>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</si>
  <si>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</si>
  <si>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</si>
  <si>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</si>
  <si>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</si>
  <si>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</si>
  <si>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</si>
  <si>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</si>
  <si>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</si>
  <si>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</si>
  <si>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</si>
  <si>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</si>
  <si>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</si>
  <si>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</si>
  <si>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</si>
  <si>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</si>
  <si>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</si>
  <si>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</si>
  <si>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</si>
  <si>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</si>
  <si>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</si>
  <si>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</si>
  <si>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</si>
  <si>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</si>
  <si>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</si>
  <si>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</si>
  <si>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</si>
  <si>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</si>
  <si>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</si>
  <si>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</si>
  <si>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</si>
  <si>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</si>
  <si>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</si>
  <si>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</si>
  <si>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</si>
  <si>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</si>
  <si>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</si>
  <si>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</si>
  <si>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</si>
  <si>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</si>
  <si>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</si>
  <si>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</si>
  <si>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</si>
  <si>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</si>
  <si>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</si>
  <si>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</si>
  <si>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</si>
  <si>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</si>
  <si>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</si>
  <si>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</si>
  <si>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</si>
  <si>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</si>
  <si>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</si>
  <si>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</si>
  <si>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</si>
  <si>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</si>
  <si>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</si>
  <si>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</si>
  <si>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</si>
  <si>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</si>
  <si>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</si>
  <si>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</si>
  <si>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</si>
  <si>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</si>
  <si>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</si>
  <si>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</si>
  <si>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</si>
  <si>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</si>
  <si>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</si>
  <si>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</si>
  <si>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</si>
  <si>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</si>
  <si>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</si>
  <si>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</si>
  <si>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</si>
  <si>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</si>
  <si>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</si>
  <si>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</si>
  <si>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</si>
  <si>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</si>
  <si>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</si>
  <si>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</si>
  <si>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</si>
  <si>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</si>
  <si>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</si>
  <si>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</si>
  <si>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</si>
  <si>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</si>
  <si>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</si>
  <si>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</si>
  <si>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</si>
  <si>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</si>
  <si>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</si>
  <si>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</si>
  <si>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</si>
  <si>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</si>
  <si>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</si>
  <si>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</si>
  <si>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</si>
  <si>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</si>
  <si>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</si>
  <si>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</si>
  <si>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</si>
  <si>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</si>
  <si>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</si>
  <si>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</si>
  <si>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</si>
  <si>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</si>
  <si>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</si>
  <si>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</si>
  <si>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</si>
  <si>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</si>
  <si>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</si>
  <si>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</si>
  <si>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</si>
  <si>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</si>
  <si>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</si>
  <si>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</si>
  <si>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</si>
  <si>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</si>
  <si>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</si>
  <si>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</si>
  <si>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</si>
  <si>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</si>
  <si>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</si>
  <si>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</si>
  <si>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</si>
  <si>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</si>
  <si>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</si>
  <si>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</si>
  <si>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</si>
  <si>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</si>
  <si>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</si>
  <si>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</si>
  <si>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</si>
  <si>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</si>
  <si>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</si>
  <si>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</si>
  <si>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</si>
  <si>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</si>
  <si>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</si>
  <si>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</si>
  <si>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</si>
  <si>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</si>
  <si>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</si>
  <si>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</si>
  <si>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</si>
  <si>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</si>
  <si>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</si>
  <si>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</si>
  <si>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</si>
  <si>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</si>
  <si>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</si>
  <si>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</si>
  <si>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</si>
  <si>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</si>
  <si>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</si>
  <si>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</si>
  <si>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</si>
  <si>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</si>
  <si>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</si>
  <si>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</si>
  <si>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</si>
  <si>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</si>
  <si>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</si>
  <si>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</si>
  <si>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</si>
  <si>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</si>
  <si>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</si>
  <si>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</si>
  <si>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</si>
  <si>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</si>
  <si>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</si>
  <si>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</si>
  <si>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</si>
  <si>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</si>
  <si>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</si>
  <si>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</si>
  <si>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</si>
  <si>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</si>
  <si>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</si>
  <si>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</si>
  <si>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</si>
  <si>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</si>
  <si>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</si>
  <si>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</si>
  <si>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</si>
  <si>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</si>
  <si>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</si>
  <si>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</si>
  <si>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</si>
  <si>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</si>
  <si>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</si>
  <si>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</si>
  <si>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</si>
  <si>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</si>
  <si>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</si>
  <si>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</si>
  <si>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</si>
  <si>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</si>
  <si>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</si>
  <si>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</si>
  <si>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</si>
  <si>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</si>
  <si>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</si>
  <si>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</si>
  <si>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</si>
  <si>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</si>
  <si>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</si>
  <si>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</si>
  <si>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</si>
  <si>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</si>
  <si>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</si>
  <si>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</si>
  <si>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</si>
  <si>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</si>
  <si>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</si>
  <si>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</si>
  <si>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</si>
  <si>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</si>
  <si>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</si>
  <si>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</si>
  <si>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</si>
  <si>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</si>
  <si>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</si>
  <si>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</si>
  <si>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</si>
  <si>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</si>
  <si>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</si>
  <si>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</si>
  <si>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</si>
  <si>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</si>
  <si>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</si>
  <si>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</si>
  <si>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</si>
  <si>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</si>
  <si>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</si>
  <si>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</si>
  <si>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</si>
  <si>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</si>
  <si>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</si>
  <si>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</si>
  <si>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</si>
  <si>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</si>
  <si>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</si>
  <si>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</si>
  <si>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</si>
  <si>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</si>
  <si>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</si>
  <si>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</si>
  <si>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</si>
  <si>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</si>
  <si>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</si>
  <si>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</si>
  <si>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</si>
  <si>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</si>
  <si>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</si>
  <si>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</si>
  <si>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</si>
  <si>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</si>
  <si>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</si>
  <si>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</si>
  <si>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</si>
  <si>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</si>
  <si>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</si>
  <si>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</si>
  <si>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</si>
  <si>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</si>
  <si>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</si>
  <si>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</si>
  <si>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</si>
  <si>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</si>
  <si>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</si>
  <si>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</si>
  <si>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</si>
  <si>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</si>
  <si>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</si>
  <si>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</si>
  <si>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</si>
  <si>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</si>
  <si>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</si>
  <si>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</si>
  <si>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</si>
  <si>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</si>
  <si>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</si>
  <si>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</si>
  <si>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</si>
  <si>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</si>
  <si>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</si>
  <si>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</si>
  <si>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</si>
  <si>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</si>
  <si>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</si>
  <si>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</si>
  <si>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</si>
  <si>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</si>
  <si>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</si>
  <si>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</si>
  <si>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</si>
  <si>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</si>
  <si>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</si>
  <si>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</si>
  <si>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</si>
  <si>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</si>
  <si>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</si>
  <si>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</si>
  <si>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</si>
  <si>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</si>
  <si>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</si>
  <si>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</si>
  <si>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</si>
  <si>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</si>
  <si>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</si>
  <si>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</si>
  <si>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</si>
  <si>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</si>
  <si>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</si>
  <si>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</si>
  <si>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</si>
  <si>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</si>
  <si>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</si>
  <si>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</si>
  <si>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</si>
  <si>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</si>
  <si>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</si>
  <si>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</si>
  <si>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</si>
  <si>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</si>
  <si>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</si>
  <si>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</si>
  <si>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</si>
  <si>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subsidy_fuel_pc</t>
  </si>
  <si>
    <t>subsidy_elec_pc</t>
  </si>
  <si>
    <t>vat_elec_pc</t>
  </si>
  <si>
    <t>all_subs_pc</t>
  </si>
  <si>
    <t>subsidy_fuel_direct_pc</t>
  </si>
  <si>
    <t>all_policies_pc</t>
  </si>
  <si>
    <t>subsidy_elec_indirect_pc</t>
  </si>
  <si>
    <t>subsidy_elec_direct_pc</t>
  </si>
  <si>
    <t>all_elec_pc</t>
  </si>
  <si>
    <t>subsidy_fuel_indirect_pc</t>
  </si>
  <si>
    <t>all_fuel_pc</t>
  </si>
  <si>
    <t>subsidy_fuel_indirect_pc</t>
  </si>
  <si>
    <t>subsidy_elec_pc</t>
  </si>
  <si>
    <t>all_fuel_pc</t>
  </si>
  <si>
    <t>subsidy_fuel_pc</t>
  </si>
  <si>
    <t>all_elec_pc</t>
  </si>
  <si>
    <t>vat_fuel_pc</t>
  </si>
  <si>
    <t>subsidy_fuel_direct_pc</t>
  </si>
  <si>
    <t>subsidy_elec_direct_pc</t>
  </si>
  <si>
    <t>all_tax_pc</t>
  </si>
  <si>
    <t>vat_elec_pc</t>
  </si>
  <si>
    <t>all_policies_pc</t>
  </si>
  <si>
    <t>all_subs_pc</t>
  </si>
  <si>
    <t>subsidy_elec_indirect_pc</t>
  </si>
  <si>
    <t>vat_fuel_pc</t>
  </si>
  <si>
    <t>subsidy_elec_direct_pc</t>
  </si>
  <si>
    <t>all_tax_pc</t>
  </si>
  <si>
    <t>subsidy_elec_indirect_pc</t>
  </si>
  <si>
    <t>vat_elec_pc</t>
  </si>
  <si>
    <t>all_subs_pc</t>
  </si>
  <si>
    <t>subsidy_fuel_pc</t>
  </si>
  <si>
    <t>subsidy_fuel_indirect_pc</t>
  </si>
  <si>
    <t>all_elec_pc</t>
  </si>
  <si>
    <t>all_policies_pc</t>
  </si>
  <si>
    <t>subsidy_fuel_direct_pc</t>
  </si>
  <si>
    <t>all_fuel_pc</t>
  </si>
  <si>
    <t>subsidy_elec_pc</t>
  </si>
  <si>
    <t>subsidy_elec_indirect_pc</t>
  </si>
  <si>
    <t>all_subs_pc</t>
  </si>
  <si>
    <t>all_policies_pc</t>
  </si>
  <si>
    <t>all_fuel_pc</t>
  </si>
  <si>
    <t>subsidy_fuel_indirect_pc</t>
  </si>
  <si>
    <t>all_elec_pc</t>
  </si>
  <si>
    <t>vat_fuel_pc</t>
  </si>
  <si>
    <t>subsidy_elec_pc</t>
  </si>
  <si>
    <t>vat_elec_pc</t>
  </si>
  <si>
    <t>subsidy_fuel_pc</t>
  </si>
  <si>
    <t>all_tax_pc</t>
  </si>
  <si>
    <t>subsidy_elec_direct_pc</t>
  </si>
  <si>
    <t>subsidy_fuel_direct_pc</t>
  </si>
  <si>
    <t>all_tax_pc</t>
  </si>
  <si>
    <t>subsidy_fuel_indirect_pc</t>
  </si>
  <si>
    <t>subsidy_fuel_pc</t>
  </si>
  <si>
    <t>vat_elec_pc</t>
  </si>
  <si>
    <t>all_policies_pc</t>
  </si>
  <si>
    <t>subsidy_fuel_direct_pc</t>
  </si>
  <si>
    <t>all_elec_pc</t>
  </si>
  <si>
    <t>subsidy_elec_indirect_pc</t>
  </si>
  <si>
    <t>subsidy_elec_direct_pc</t>
  </si>
  <si>
    <t>all_fuel_pc</t>
  </si>
  <si>
    <t>subsidy_elec_pc</t>
  </si>
  <si>
    <t>all_subs_pc</t>
  </si>
  <si>
    <t>vat_fuel_pc</t>
  </si>
  <si>
    <t>subsidy_fuel_pc</t>
  </si>
  <si>
    <t>subsidy_fuel_indirect_pc</t>
  </si>
  <si>
    <t>subsidy_elec_indirect_pc</t>
  </si>
  <si>
    <t>all_elec_pc</t>
  </si>
  <si>
    <t>all_tax_pc</t>
  </si>
  <si>
    <t>subsidy_elec_pc</t>
  </si>
  <si>
    <t>all_fuel_pc</t>
  </si>
  <si>
    <t>subsidy_elec_direct_pc</t>
  </si>
  <si>
    <t>subsidy_fuel_direct_pc</t>
  </si>
  <si>
    <t>all_policies_pc</t>
  </si>
  <si>
    <t>all_subs_pc</t>
  </si>
  <si>
    <t>vat_elec_pc</t>
  </si>
  <si>
    <t>vat_fuel_pc</t>
  </si>
  <si>
    <t>subsidy_fuel_pc</t>
  </si>
  <si>
    <t>subsidy_elec_indirect_pc</t>
  </si>
  <si>
    <t>all_elec_pc</t>
  </si>
  <si>
    <t>all_policies_pc</t>
  </si>
  <si>
    <t>subsidy_fuel_indirect_pc</t>
  </si>
  <si>
    <t>all_tax_pc</t>
  </si>
  <si>
    <t>vat_elec_pc</t>
  </si>
  <si>
    <t>all_subs_pc</t>
  </si>
  <si>
    <t>subsidy_elec_pc</t>
  </si>
  <si>
    <t>subsidy_fuel_direct_pc</t>
  </si>
  <si>
    <t>all_fuel_pc</t>
  </si>
  <si>
    <t>subsidy_elec_direct_pc</t>
  </si>
  <si>
    <t>vat_elec_pc</t>
  </si>
  <si>
    <t>all_policies_pc</t>
  </si>
  <si>
    <t>all_tax_pc</t>
  </si>
  <si>
    <t>subsidy_elec_pc</t>
  </si>
  <si>
    <t>subsidy_fuel_direct_pc</t>
  </si>
  <si>
    <t>all_fuel_pc</t>
  </si>
  <si>
    <t>subsidy_elec_direct_pc</t>
  </si>
  <si>
    <t>subsidy_fuel_pc</t>
  </si>
  <si>
    <t>all_subs_pc</t>
  </si>
  <si>
    <t>subsidy_fuel_indirect_pc</t>
  </si>
  <si>
    <t>all_elec_pc</t>
  </si>
  <si>
    <t>vat_fuel_pc</t>
  </si>
  <si>
    <t>subsidy_elec_indirect_pc</t>
  </si>
  <si>
    <t>all_policies_pc</t>
  </si>
  <si>
    <t>subsidy_fuel_direct_pc</t>
  </si>
  <si>
    <t>all_subs_pc</t>
  </si>
  <si>
    <t>all_fuel_pc</t>
  </si>
  <si>
    <t>subsidy_elec_direct_pc</t>
  </si>
  <si>
    <t>all_tax_pc</t>
  </si>
  <si>
    <t>vat_elec_pc</t>
  </si>
  <si>
    <t>vat_fuel_pc</t>
  </si>
  <si>
    <t>subsidy_elec_pc</t>
  </si>
  <si>
    <t>subsidy_fuel_indirect_pc</t>
  </si>
  <si>
    <t>all_elec_pc</t>
  </si>
  <si>
    <t>subsidy_fuel_pc</t>
  </si>
  <si>
    <t>subsidy_elec_pc</t>
  </si>
  <si>
    <t>vat_elec_pc</t>
  </si>
  <si>
    <t>vat_fuel_pc</t>
  </si>
  <si>
    <t>all_elec_pc</t>
  </si>
  <si>
    <t>subsidy_elec_direct_pc</t>
  </si>
  <si>
    <t>all_policies_pc</t>
  </si>
  <si>
    <t>all_subs_pc</t>
  </si>
  <si>
    <t>subsidy_fuel_indirect_pc</t>
  </si>
  <si>
    <t>subsidy_elec_indirect_pc</t>
  </si>
  <si>
    <t>subsidy_fuel_pc</t>
  </si>
  <si>
    <t>all_tax_pc</t>
  </si>
  <si>
    <t>all_fuel_pc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</si>
  <si>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</si>
  <si>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</si>
  <si>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</si>
  <si>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</si>
  <si>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</si>
  <si>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</si>
  <si>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</si>
  <si>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</si>
  <si>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</si>
  <si>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</si>
  <si>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</si>
  <si>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</si>
  <si>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</si>
  <si>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</si>
  <si>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</si>
  <si>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</si>
  <si>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</si>
  <si>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</si>
  <si>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</si>
  <si>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</si>
  <si>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</si>
  <si>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</si>
  <si>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</si>
  <si>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</si>
  <si>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</si>
  <si>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</si>
  <si>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</si>
  <si>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</si>
  <si>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</si>
  <si>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</si>
  <si>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</si>
  <si>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</si>
  <si>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</si>
  <si>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</si>
  <si>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</si>
  <si>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</si>
  <si>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</si>
  <si>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</si>
  <si>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</si>
  <si>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</si>
  <si>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</si>
  <si>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</si>
  <si>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</si>
  <si>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</si>
  <si>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</si>
  <si>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</si>
  <si>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</si>
  <si>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</si>
  <si>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</si>
  <si>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</si>
  <si>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</si>
  <si>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</si>
  <si>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</si>
  <si>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</si>
  <si>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</si>
  <si>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</si>
  <si>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</si>
  <si>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</si>
  <si>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</si>
  <si>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</si>
  <si>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</si>
  <si>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</si>
  <si>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</si>
  <si>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</si>
  <si>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</si>
  <si>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</si>
  <si>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</si>
  <si>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</si>
  <si>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</si>
  <si>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</si>
  <si>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</si>
  <si>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</si>
  <si>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</si>
  <si>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</si>
  <si>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</si>
  <si>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</si>
  <si>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</si>
  <si>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</si>
  <si>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</si>
  <si>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</si>
  <si>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</si>
  <si>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</si>
  <si>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</si>
  <si>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</si>
  <si>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</si>
  <si>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</si>
  <si>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</si>
  <si>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</si>
  <si>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</si>
  <si>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</si>
  <si>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</si>
  <si>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</si>
  <si>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</si>
  <si>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</si>
  <si>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</si>
  <si>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</si>
  <si>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</si>
  <si>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</si>
  <si>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</si>
  <si>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</si>
  <si>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</si>
  <si>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</si>
  <si>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</si>
  <si>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</si>
  <si>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</si>
  <si>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</si>
  <si>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</si>
  <si>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</si>
  <si>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</si>
  <si>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</si>
  <si>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</si>
  <si>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</si>
  <si>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</si>
  <si>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</si>
  <si>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</si>
  <si>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</si>
  <si>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</si>
  <si>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</si>
  <si>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</si>
  <si>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</si>
  <si>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</si>
  <si>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</si>
  <si>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</si>
  <si>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</si>
  <si>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</si>
  <si>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</si>
  <si>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</si>
  <si>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</si>
  <si>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</si>
  <si>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</si>
  <si>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</si>
  <si>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</si>
  <si>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</si>
  <si>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</si>
  <si>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</si>
  <si>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</si>
  <si>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</si>
  <si>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</si>
  <si>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</si>
  <si>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</si>
  <si>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</si>
  <si>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</si>
  <si>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</si>
  <si>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</si>
  <si>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</si>
  <si>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</si>
  <si>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</si>
  <si>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</si>
  <si>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</si>
  <si>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</si>
  <si>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</si>
  <si>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</si>
  <si>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</si>
  <si>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</si>
  <si>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</si>
  <si>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</si>
  <si>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</si>
  <si>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</si>
  <si>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</si>
  <si>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</si>
  <si>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</si>
  <si>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</si>
  <si>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</si>
  <si>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</si>
  <si>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</si>
  <si>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</si>
  <si>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</si>
  <si>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</si>
  <si>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</si>
  <si>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</si>
  <si>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</si>
  <si>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</si>
  <si>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</si>
  <si>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</si>
  <si>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</si>
  <si>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</si>
  <si>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</si>
  <si>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</si>
  <si>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</si>
  <si>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</si>
  <si>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</si>
  <si>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</si>
  <si>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</si>
  <si>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</si>
  <si>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</si>
  <si>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</si>
  <si>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</si>
  <si>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</si>
  <si>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</si>
  <si>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</si>
  <si>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</si>
  <si>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</si>
  <si>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</si>
  <si>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</si>
  <si>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</si>
  <si>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</si>
  <si>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</si>
  <si>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</si>
  <si>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</si>
  <si>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</si>
  <si>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</si>
  <si>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</si>
  <si>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</si>
  <si>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</si>
  <si>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</si>
  <si>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</si>
  <si>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</si>
  <si>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</si>
  <si>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</si>
  <si>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</si>
  <si>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</si>
  <si>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</si>
  <si>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</si>
  <si>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</si>
  <si>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</si>
  <si>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</si>
  <si>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</si>
  <si>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</si>
  <si>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</si>
  <si>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</si>
  <si>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</si>
  <si>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</si>
  <si>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</si>
  <si>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</si>
  <si>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</si>
  <si>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</si>
  <si>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</si>
  <si>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</si>
  <si>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</si>
  <si>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</si>
  <si>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</si>
  <si>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</si>
  <si>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</si>
  <si>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</si>
  <si>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</si>
  <si>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</si>
  <si>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</si>
  <si>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</si>
  <si>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</si>
  <si>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</si>
  <si>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</si>
  <si>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</si>
  <si>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</si>
  <si>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</si>
  <si>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</si>
  <si>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</si>
  <si>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</si>
  <si>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</si>
  <si>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</si>
  <si>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</si>
  <si>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</si>
  <si>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</si>
  <si>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</si>
  <si>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</si>
  <si>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</si>
  <si>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</si>
  <si>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</si>
  <si>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</si>
  <si>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</si>
  <si>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</si>
  <si>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</si>
  <si>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</si>
  <si>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</si>
  <si>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</si>
  <si>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</si>
  <si>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</si>
  <si>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</si>
  <si>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</si>
  <si>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</si>
  <si>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</si>
  <si>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</si>
  <si>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</si>
  <si>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</si>
  <si>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</si>
  <si>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</si>
  <si>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</si>
  <si>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</si>
  <si>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</si>
  <si>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</si>
  <si>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</si>
  <si>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</si>
  <si>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</si>
  <si>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</si>
  <si>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</si>
  <si>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</si>
  <si>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</si>
  <si>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</si>
  <si>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</si>
  <si>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</si>
  <si>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</si>
  <si>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</si>
  <si>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</si>
  <si>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</si>
  <si>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</si>
  <si>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</si>
  <si>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</si>
  <si>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</si>
  <si>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</si>
  <si>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</si>
  <si>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</si>
  <si>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</si>
  <si>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</si>
  <si>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</si>
  <si>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</si>
  <si>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</si>
  <si>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</si>
  <si>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</si>
  <si>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</si>
  <si>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</si>
  <si>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</si>
  <si>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</si>
  <si>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</si>
  <si>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</si>
  <si>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</si>
  <si>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</si>
  <si>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</si>
  <si>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</si>
  <si>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</si>
  <si>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</si>
  <si>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</si>
  <si>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</si>
  <si>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</si>
  <si>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</si>
  <si>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</si>
  <si>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</si>
  <si>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</si>
  <si>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</si>
  <si>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</si>
  <si>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</si>
  <si>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</si>
  <si>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</si>
  <si>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</si>
  <si>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</si>
  <si>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</si>
  <si>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</si>
  <si>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</si>
  <si>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</si>
  <si>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</si>
  <si>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</si>
  <si>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</si>
  <si>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</si>
  <si>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</si>
  <si>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</si>
  <si>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</si>
  <si>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</si>
  <si>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</si>
  <si>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</si>
  <si>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</si>
  <si>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</si>
  <si>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</si>
  <si>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</si>
  <si>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</si>
  <si>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</si>
  <si>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</si>
  <si>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</si>
  <si>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</si>
  <si>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</si>
  <si>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</si>
  <si>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</si>
  <si>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</si>
  <si>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</si>
  <si>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</si>
  <si>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</si>
  <si>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</si>
  <si>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</si>
  <si>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</si>
  <si>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</si>
  <si>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</si>
  <si>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</si>
  <si>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</si>
  <si>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</si>
  <si>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</si>
  <si>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</si>
  <si>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</si>
  <si>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</si>
  <si>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</si>
  <si>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</si>
  <si>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</si>
  <si>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</si>
  <si>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</si>
  <si>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</si>
  <si>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</si>
  <si>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</si>
  <si>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</si>
  <si>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</si>
  <si>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</si>
  <si>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</si>
  <si>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</si>
  <si>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</si>
  <si>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</si>
  <si>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</si>
  <si>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</si>
  <si>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</si>
  <si>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</si>
  <si>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</si>
  <si>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</si>
  <si>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</si>
  <si>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</si>
  <si>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</si>
  <si>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</si>
  <si>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</si>
  <si>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</si>
  <si>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</si>
  <si>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</si>
  <si>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</si>
  <si>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</si>
  <si>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</si>
  <si>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</si>
  <si>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</si>
  <si>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</si>
  <si>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</si>
  <si>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</si>
  <si>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</si>
  <si>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</si>
  <si>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</si>
  <si>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</si>
  <si>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</si>
  <si>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</si>
  <si>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</si>
  <si>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</si>
  <si>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</si>
  <si>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</si>
  <si>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</si>
  <si>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</si>
  <si>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</si>
  <si>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</si>
  <si>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</si>
  <si>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</si>
  <si>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</si>
  <si>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</si>
  <si>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</si>
  <si>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</si>
  <si>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</si>
  <si>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</si>
  <si>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</si>
  <si>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</si>
  <si>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</si>
  <si>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</si>
  <si>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</si>
  <si>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</si>
  <si>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</si>
  <si>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</si>
  <si>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</si>
  <si>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</si>
  <si>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</si>
  <si>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</si>
  <si>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</si>
  <si>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</si>
  <si>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</si>
  <si>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</si>
  <si>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</si>
  <si>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</si>
  <si>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</si>
  <si>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</si>
  <si>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</si>
  <si>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</si>
  <si>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</si>
  <si>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</si>
  <si>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</si>
  <si>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</si>
  <si>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</si>
  <si>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</si>
  <si>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</si>
  <si>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</si>
  <si>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</si>
  <si>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</si>
  <si>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</si>
  <si>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</si>
  <si>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</si>
  <si>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</si>
  <si>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</si>
  <si>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</si>
  <si>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</si>
  <si>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</si>
  <si>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</si>
  <si>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</si>
  <si>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</si>
  <si>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</si>
  <si>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</si>
  <si>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</si>
  <si>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</si>
  <si>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</si>
  <si>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</si>
  <si>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</si>
  <si>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</si>
  <si>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</si>
  <si>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</si>
  <si>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</si>
  <si>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</si>
  <si>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</si>
  <si>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</si>
  <si>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</si>
  <si>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</si>
  <si>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</si>
  <si>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</si>
  <si>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</si>
  <si>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</si>
  <si>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</si>
  <si>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</si>
  <si>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</si>
  <si>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</si>
  <si>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</si>
  <si>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</si>
  <si>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</si>
  <si>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</si>
  <si>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</si>
  <si>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</si>
  <si>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</si>
  <si>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</si>
  <si>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</si>
  <si>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</si>
  <si>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</si>
  <si>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</si>
  <si>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</si>
  <si>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</si>
  <si>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</si>
  <si>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</si>
  <si>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</si>
  <si>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</si>
  <si>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</si>
  <si>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</si>
  <si>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</si>
  <si>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</si>
  <si>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</si>
  <si>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</si>
  <si>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</si>
  <si>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</si>
  <si>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</si>
  <si>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</si>
  <si>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</si>
  <si>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</si>
  <si>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</si>
  <si>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</si>
  <si>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</si>
  <si>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</si>
  <si>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</si>
  <si>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</si>
  <si>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</si>
  <si>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</si>
  <si>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</si>
  <si>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</si>
  <si>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</si>
  <si>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</si>
  <si>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</si>
  <si>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</si>
  <si>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</si>
  <si>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</si>
  <si>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</si>
  <si>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</si>
  <si>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</si>
  <si>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</si>
  <si>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</si>
  <si>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</si>
  <si>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</si>
  <si>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</si>
  <si>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</si>
  <si>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</si>
  <si>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</si>
  <si>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</si>
  <si>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</si>
  <si>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</si>
  <si>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</si>
  <si>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</si>
  <si>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</si>
  <si>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</si>
  <si>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</si>
  <si>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</si>
  <si>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</si>
  <si>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</si>
  <si>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</si>
  <si>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</si>
  <si>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</si>
  <si>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</si>
  <si>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</si>
  <si>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</si>
  <si>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</si>
  <si>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</si>
  <si>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</si>
  <si>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</si>
  <si>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</si>
  <si>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</si>
  <si>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</si>
  <si>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</si>
  <si>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</si>
  <si>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</si>
  <si>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</si>
  <si>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</si>
  <si>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</si>
  <si>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</si>
  <si>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</si>
  <si>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</si>
  <si>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</si>
  <si>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</si>
  <si>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</si>
  <si>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</si>
  <si>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</si>
  <si>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</si>
  <si>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</si>
  <si>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</si>
  <si>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</si>
  <si>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</si>
  <si>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</si>
  <si>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</si>
  <si>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</si>
  <si>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</si>
  <si>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</si>
  <si>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</si>
  <si>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</si>
  <si>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</si>
  <si>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</si>
  <si>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</si>
  <si>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</si>
  <si>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</si>
  <si>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</si>
  <si>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</si>
  <si>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</si>
  <si>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</si>
  <si>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</si>
  <si>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</si>
  <si>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</si>
  <si>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</si>
  <si>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</si>
  <si>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</si>
  <si>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</si>
  <si>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</si>
  <si>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</si>
  <si>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</si>
  <si>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</si>
  <si>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</si>
  <si>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</si>
  <si>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</si>
  <si>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</si>
  <si>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</si>
  <si>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</si>
  <si>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</si>
  <si>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</si>
  <si>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</si>
  <si>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</si>
  <si>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</si>
  <si>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</si>
  <si>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</si>
  <si>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</si>
  <si>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</si>
  <si>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</si>
  <si>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</si>
  <si>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</si>
  <si>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</si>
  <si>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</si>
  <si>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</si>
  <si>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</si>
  <si>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</si>
  <si>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</si>
  <si>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</si>
  <si>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</si>
  <si>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</si>
  <si>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</si>
  <si>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</si>
  <si>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</si>
  <si>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</si>
  <si>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</si>
  <si>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</si>
  <si>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</si>
  <si>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</si>
  <si>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</si>
  <si>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</si>
  <si>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</si>
  <si>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</si>
  <si>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</si>
  <si>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</si>
  <si>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</si>
  <si>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</si>
  <si>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</si>
  <si>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</si>
  <si>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</si>
  <si>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</si>
  <si>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</si>
  <si>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</si>
  <si>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</si>
  <si>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</si>
  <si>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</si>
  <si>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</si>
  <si>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</si>
  <si>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</si>
  <si>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</si>
  <si>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</si>
  <si>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</si>
  <si>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</si>
  <si>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</si>
  <si>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</si>
  <si>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</si>
  <si>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</si>
  <si>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</si>
  <si>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</si>
  <si>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</si>
  <si>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</si>
  <si>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</si>
  <si>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</si>
  <si>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</si>
  <si>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</si>
  <si>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</si>
  <si>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</si>
  <si>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</si>
  <si>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</si>
  <si>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</si>
  <si>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</si>
  <si>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</si>
  <si>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</si>
  <si>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</si>
  <si>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</si>
  <si>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</si>
  <si>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</si>
  <si>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</si>
  <si>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</si>
  <si>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</si>
  <si>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</si>
  <si>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</si>
  <si>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</si>
  <si>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</si>
  <si>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</si>
  <si>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</si>
  <si>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</si>
  <si>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</si>
  <si>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</si>
  <si>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</si>
  <si>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</si>
  <si>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</si>
  <si>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</si>
  <si>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</si>
  <si>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</si>
  <si>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</si>
  <si>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</si>
  <si>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</si>
  <si>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</si>
  <si>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</si>
  <si>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</si>
  <si>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</si>
  <si>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</si>
  <si>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</si>
  <si>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</si>
  <si>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</si>
  <si>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</si>
  <si>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</si>
  <si>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</si>
  <si>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</si>
  <si>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</si>
  <si>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</si>
  <si>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</si>
  <si>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</si>
  <si>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</si>
  <si>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</si>
  <si>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</si>
  <si>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</si>
  <si>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</si>
  <si>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</si>
  <si>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</si>
  <si>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</si>
  <si>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</si>
  <si>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</si>
  <si>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</si>
  <si>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</si>
  <si>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</si>
  <si>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</si>
  <si>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</si>
  <si>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</si>
  <si>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</si>
  <si>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</si>
  <si>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</si>
  <si>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</si>
  <si>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</si>
  <si>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</si>
  <si>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</si>
  <si>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</si>
  <si>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</si>
  <si>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</si>
  <si>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</si>
  <si>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</si>
  <si>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</si>
  <si>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</si>
  <si>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</si>
  <si>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</si>
  <si>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</si>
  <si>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</si>
  <si>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</si>
  <si>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</si>
  <si>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</si>
  <si>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</si>
  <si>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</si>
  <si>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</si>
  <si>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</si>
  <si>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</si>
  <si>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</si>
  <si>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</si>
  <si>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</si>
  <si>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</si>
  <si>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</si>
  <si>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</si>
  <si>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</si>
  <si>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</si>
  <si>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</si>
  <si>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</si>
  <si>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</si>
  <si>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</si>
  <si>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</si>
  <si>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</si>
  <si>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</si>
  <si>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</si>
  <si>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</si>
  <si>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</si>
  <si>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</si>
  <si>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</si>
  <si>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</si>
  <si>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</si>
  <si>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</si>
  <si>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</si>
  <si>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</si>
  <si>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</si>
  <si>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</si>
  <si>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</si>
  <si>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</si>
  <si>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</si>
  <si>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</si>
  <si>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</si>
  <si>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</si>
  <si>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</si>
  <si>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</si>
  <si>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</si>
  <si>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</si>
  <si>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</si>
  <si>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</si>
  <si>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</si>
  <si>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</si>
  <si>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</si>
  <si>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</si>
  <si>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</si>
  <si>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</si>
  <si>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</si>
  <si>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</si>
  <si>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</si>
  <si>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</si>
  <si>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</si>
  <si>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</si>
  <si>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</si>
  <si>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</si>
  <si>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</si>
  <si>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</si>
  <si>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</si>
  <si>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</si>
  <si>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</si>
  <si>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</si>
  <si>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</si>
  <si>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</si>
  <si>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</si>
  <si>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</si>
  <si>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</si>
  <si>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</si>
  <si>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</si>
  <si>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</si>
  <si>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</si>
  <si>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</si>
  <si>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</si>
  <si>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</si>
  <si>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</si>
  <si>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</si>
  <si>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</si>
  <si>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</si>
  <si>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</si>
  <si>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</si>
  <si>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</si>
  <si>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</si>
  <si>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</si>
  <si>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</si>
  <si>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</si>
  <si>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</si>
  <si>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</si>
  <si>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</si>
  <si>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</si>
  <si>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</si>
  <si>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</si>
  <si>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</si>
  <si>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</si>
  <si>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</si>
  <si>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</si>
  <si>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</si>
  <si>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</si>
  <si>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</si>
  <si>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</si>
  <si>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</si>
  <si>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</si>
  <si>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</si>
  <si>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</si>
  <si>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</si>
  <si>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</si>
  <si>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</si>
  <si>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</si>
  <si>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</si>
  <si>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</si>
  <si>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</si>
  <si>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</si>
  <si>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</si>
  <si>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</si>
  <si>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</si>
  <si>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</si>
  <si>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</si>
  <si>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</si>
  <si>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</si>
  <si>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</si>
  <si>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</si>
  <si>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</si>
  <si>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</si>
  <si>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</si>
  <si>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</si>
  <si>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</si>
  <si>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</si>
  <si>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</si>
  <si>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</si>
  <si>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</si>
  <si>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</si>
  <si>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</si>
  <si>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</si>
  <si>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</si>
  <si>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</si>
  <si>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</si>
  <si>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</si>
  <si>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</si>
  <si>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</si>
  <si>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</si>
  <si>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</si>
  <si>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</si>
  <si>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</si>
  <si>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</si>
  <si>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</si>
  <si>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</si>
  <si>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</si>
  <si>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</si>
  <si>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</si>
  <si>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</si>
  <si>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</si>
  <si>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</si>
  <si>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</si>
  <si>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</si>
  <si>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</si>
  <si>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</si>
  <si>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</si>
  <si>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</si>
  <si>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</si>
  <si>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</si>
  <si>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</si>
  <si>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</si>
  <si>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</si>
  <si>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</si>
  <si>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</si>
  <si>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</si>
  <si>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</si>
  <si>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</si>
  <si>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</si>
  <si>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</si>
  <si>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</si>
  <si>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</si>
  <si>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</si>
  <si>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</si>
  <si>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</si>
  <si>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</si>
  <si>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</si>
  <si>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</si>
  <si>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</si>
  <si>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</si>
  <si>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</si>
  <si>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</si>
  <si>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</si>
  <si>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</si>
  <si>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</si>
  <si>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</si>
  <si>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</si>
  <si>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</si>
  <si>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</si>
  <si>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</si>
  <si>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</si>
  <si>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</si>
  <si>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</si>
  <si>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</si>
  <si>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</si>
  <si>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</si>
  <si>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</si>
  <si>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</si>
  <si>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</si>
  <si>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</si>
  <si>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</si>
  <si>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</si>
  <si>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</si>
  <si>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</si>
  <si>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</si>
  <si>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</si>
  <si>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</si>
  <si>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</si>
  <si>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</si>
  <si>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</si>
  <si>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</si>
  <si>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</si>
  <si>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</si>
  <si>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</si>
  <si>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</si>
  <si>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</si>
  <si>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</si>
  <si>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</si>
  <si>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</si>
  <si>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</si>
  <si>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</si>
  <si>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</si>
  <si>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</si>
  <si>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</si>
  <si>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</si>
  <si>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</si>
  <si>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</si>
  <si>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</si>
  <si>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</si>
  <si>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</si>
  <si>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</si>
  <si>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</si>
  <si>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</si>
  <si>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</si>
  <si>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</si>
  <si>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</si>
  <si>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</si>
  <si>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</si>
  <si>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</si>
  <si>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</si>
  <si>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</si>
  <si>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</si>
  <si>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</si>
  <si>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</si>
  <si>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</si>
  <si>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</si>
  <si>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</si>
  <si>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</si>
  <si>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</si>
  <si>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</si>
  <si>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</si>
  <si>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</si>
  <si>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</si>
  <si>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</si>
  <si>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</si>
  <si>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</si>
  <si>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</si>
  <si>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</si>
  <si>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</si>
  <si>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</si>
  <si>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</si>
  <si>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</si>
  <si>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</si>
  <si>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</si>
  <si>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</si>
  <si>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</si>
  <si>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</si>
  <si>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</si>
  <si>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</si>
  <si>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</si>
  <si>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</si>
  <si>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</si>
  <si>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</si>
  <si>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</si>
  <si>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</si>
  <si>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</si>
  <si>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</si>
  <si>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</si>
  <si>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</si>
  <si>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</si>
  <si>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</si>
  <si>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</si>
  <si>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</si>
  <si>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</si>
  <si>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</si>
  <si>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</si>
  <si>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</si>
  <si>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</si>
  <si>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</si>
  <si>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</si>
  <si>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</si>
  <si>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</si>
  <si>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</si>
  <si>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</si>
  <si>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</si>
  <si>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</si>
  <si>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</si>
  <si>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</si>
  <si>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</si>
  <si>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</si>
  <si>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</si>
  <si>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</si>
  <si>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</si>
  <si>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</si>
  <si>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</si>
  <si>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</si>
  <si>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</si>
  <si>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</si>
  <si>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</si>
  <si>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</si>
  <si>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</si>
  <si>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</si>
  <si>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</si>
  <si>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</si>
  <si>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</si>
  <si>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</si>
  <si>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</si>
  <si>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</si>
  <si>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</si>
  <si>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</si>
  <si>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</si>
  <si>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</si>
  <si>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</si>
  <si>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</si>
  <si>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</si>
  <si>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</si>
  <si>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</si>
  <si>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</si>
  <si>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</si>
  <si>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</si>
  <si>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</si>
  <si>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</si>
  <si>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</si>
  <si>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</si>
  <si>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</si>
  <si>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</si>
  <si>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</si>
  <si>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</si>
  <si>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</si>
  <si>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</si>
  <si>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</si>
  <si>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</si>
  <si>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</si>
  <si>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</si>
  <si>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</si>
  <si>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</si>
  <si>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</si>
  <si>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</si>
  <si>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</si>
  <si>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</si>
  <si>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</si>
  <si>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</si>
  <si>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</si>
  <si>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</si>
  <si>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</si>
  <si>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</si>
  <si>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</si>
  <si>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</si>
  <si>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</si>
  <si>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</si>
  <si>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</si>
  <si>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</si>
  <si>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</si>
  <si>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</si>
  <si>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</si>
  <si>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</si>
  <si>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</si>
  <si>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</si>
  <si>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</si>
  <si>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</si>
  <si>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</si>
  <si>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</si>
  <si>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</si>
  <si>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</si>
  <si>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</si>
  <si>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</si>
  <si>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</si>
  <si>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</si>
  <si>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</si>
  <si>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</si>
  <si>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</si>
  <si>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</si>
  <si>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</si>
  <si>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</si>
  <si>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</si>
  <si>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</si>
  <si>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</si>
  <si>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</si>
  <si>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</si>
  <si>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</si>
  <si>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</si>
  <si>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</si>
  <si>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</si>
  <si>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</si>
  <si>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</si>
  <si>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</si>
  <si>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</si>
  <si>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</si>
  <si>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</si>
  <si>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</si>
  <si>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</si>
  <si>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</si>
  <si>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</si>
  <si>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</si>
  <si>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</si>
  <si>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</si>
  <si>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</si>
  <si>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</si>
  <si>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</si>
  <si>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</si>
  <si>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</si>
  <si>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</si>
  <si>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</si>
  <si>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</si>
  <si>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</si>
  <si>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</si>
  <si>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</si>
  <si>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</si>
  <si>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</si>
  <si>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</si>
  <si>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</si>
  <si>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</si>
  <si>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</si>
  <si>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</si>
  <si>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</si>
  <si>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</si>
  <si>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</si>
  <si>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</si>
  <si>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</si>
  <si>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</si>
  <si>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</si>
  <si>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</si>
  <si>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</si>
  <si>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</si>
  <si>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</si>
  <si>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</si>
  <si>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</si>
  <si>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</si>
  <si>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</si>
  <si>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</si>
  <si>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</si>
  <si>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</si>
  <si>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</si>
  <si>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</si>
  <si>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</si>
  <si>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</si>
  <si>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</si>
  <si>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</si>
  <si>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</si>
  <si>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</si>
  <si>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</si>
  <si>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</si>
  <si>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</si>
  <si>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</si>
  <si>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</si>
  <si>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</si>
  <si>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</si>
  <si>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</si>
  <si>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</si>
  <si>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</si>
  <si>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</si>
  <si>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</si>
  <si>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</si>
  <si>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</si>
  <si>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</si>
  <si>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</si>
  <si>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</si>
  <si>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</si>
  <si>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</si>
  <si>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</si>
  <si>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</si>
  <si>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</si>
  <si>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</si>
  <si>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</si>
  <si>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</si>
  <si>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</si>
  <si>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</si>
  <si>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</si>
  <si>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</si>
  <si>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</si>
  <si>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</si>
  <si>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</si>
  <si>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</si>
  <si>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</si>
  <si>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</si>
  <si>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</si>
  <si>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</si>
  <si>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</si>
  <si>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</si>
  <si>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</si>
  <si>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</si>
  <si>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</si>
  <si>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</si>
  <si>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</si>
  <si>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</si>
  <si>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</si>
  <si>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</si>
  <si>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</si>
  <si>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</si>
  <si>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</si>
  <si>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</si>
  <si>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</si>
  <si>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</si>
  <si>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</si>
  <si>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</si>
  <si>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</si>
  <si>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</si>
  <si>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</si>
  <si>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</si>
  <si>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</si>
  <si>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</si>
  <si>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</si>
  <si>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</si>
  <si>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</si>
  <si>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</si>
  <si>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</si>
  <si>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</si>
  <si>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</si>
  <si>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</si>
  <si>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</si>
  <si>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</si>
  <si>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</si>
  <si>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</si>
  <si>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</si>
  <si>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</si>
  <si>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</si>
  <si>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</si>
  <si>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</si>
  <si>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</si>
  <si>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</si>
  <si>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</si>
  <si>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</si>
  <si>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</si>
  <si>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</si>
  <si>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</si>
  <si>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</si>
  <si>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</si>
  <si>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</si>
  <si>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</si>
  <si>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</si>
  <si>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</si>
  <si>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</si>
  <si>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</si>
  <si>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</si>
  <si>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</si>
  <si>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</si>
  <si>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</si>
  <si>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</si>
  <si>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</si>
  <si>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</si>
  <si>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</si>
  <si>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</si>
  <si>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</si>
  <si>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</si>
  <si>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</si>
  <si>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</si>
  <si>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</si>
  <si>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</si>
  <si>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</si>
  <si>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</si>
  <si>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</si>
  <si>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</si>
  <si>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</si>
  <si>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</si>
  <si>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</si>
  <si>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</si>
  <si>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</si>
  <si>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</si>
  <si>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</si>
  <si>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</si>
  <si>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</si>
  <si>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</si>
  <si>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</si>
  <si>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</si>
  <si>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</si>
  <si>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</si>
  <si>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</si>
  <si>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</si>
  <si>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</si>
  <si>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</si>
  <si>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</si>
  <si>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</si>
  <si>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</si>
  <si>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</si>
  <si>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</si>
  <si>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</si>
  <si>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</si>
  <si>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</si>
  <si>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</si>
  <si>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</si>
  <si>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</si>
  <si>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</si>
  <si>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</si>
  <si>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</si>
  <si>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</si>
  <si>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</si>
  <si>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</si>
  <si>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</si>
  <si>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</si>
  <si>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</si>
  <si>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</si>
  <si>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</si>
  <si>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</si>
  <si>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</si>
  <si>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</si>
  <si>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</si>
  <si>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</si>
  <si>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</si>
  <si>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</si>
  <si>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</si>
  <si>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</si>
  <si>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</si>
  <si>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</si>
  <si>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</si>
  <si>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</si>
  <si>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</si>
  <si>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</si>
  <si>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</si>
  <si>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</si>
  <si>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</si>
  <si>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</si>
  <si>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</si>
  <si>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</si>
  <si>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</si>
  <si>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</si>
  <si>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</si>
  <si>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</si>
  <si>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</si>
  <si>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</si>
  <si>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</si>
  <si>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</si>
  <si>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</si>
  <si>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</si>
  <si>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</si>
  <si>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</si>
  <si>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</si>
  <si>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</si>
  <si>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</si>
  <si>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</si>
  <si>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</si>
  <si>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</si>
  <si>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</si>
  <si>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</si>
  <si>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</si>
  <si>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</si>
  <si>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</si>
  <si>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</si>
  <si>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</si>
  <si>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</si>
  <si>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</si>
  <si>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</si>
  <si>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</si>
  <si>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</si>
  <si>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</si>
  <si>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</si>
  <si>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</si>
  <si>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</si>
  <si>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</si>
  <si>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</si>
  <si>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</si>
  <si>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</si>
  <si>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</si>
  <si>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</si>
  <si>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</si>
  <si>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</si>
  <si>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</si>
  <si>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</si>
  <si>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</si>
  <si>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</si>
  <si>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</si>
  <si>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</si>
  <si>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</si>
  <si>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</si>
  <si>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</si>
  <si>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</si>
  <si>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</si>
  <si>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</si>
  <si>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</si>
  <si>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</si>
  <si>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</si>
  <si>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</si>
  <si>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</si>
  <si>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</si>
  <si>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</si>
  <si>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</si>
  <si>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</si>
  <si>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</si>
  <si>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</si>
  <si>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</si>
  <si>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</si>
  <si>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</si>
  <si>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</si>
  <si>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</si>
  <si>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</si>
  <si>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</si>
  <si>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</si>
  <si>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</si>
  <si>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</si>
  <si>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</si>
  <si>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</si>
  <si>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</si>
  <si>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</si>
  <si>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</si>
  <si>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</si>
  <si>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</si>
  <si>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</si>
  <si>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</si>
  <si>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</si>
  <si>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</si>
  <si>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</si>
  <si>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</si>
  <si>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</si>
  <si>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</si>
  <si>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</si>
  <si>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</si>
  <si>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</si>
  <si>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</si>
  <si>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</si>
  <si>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</si>
  <si>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</si>
  <si>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</si>
  <si>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</si>
  <si>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</si>
  <si>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</si>
  <si>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</si>
  <si>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</si>
  <si>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</si>
  <si>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</si>
  <si>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</si>
  <si>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</si>
  <si>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</si>
  <si>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</si>
  <si>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</si>
  <si>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</si>
  <si>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</si>
  <si>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</si>
  <si>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</si>
  <si>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</si>
  <si>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</si>
  <si>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</si>
  <si>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</si>
  <si>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</si>
  <si>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</si>
  <si>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</si>
  <si>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</si>
  <si>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</si>
  <si>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</si>
  <si>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</si>
  <si>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</si>
  <si>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</si>
  <si>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</si>
  <si>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</si>
  <si>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</si>
  <si>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</si>
  <si>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</si>
  <si>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</si>
  <si>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</si>
  <si>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</si>
  <si>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</si>
  <si>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</si>
  <si>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</si>
  <si>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</si>
  <si>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</si>
  <si>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</si>
  <si>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</si>
  <si>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</si>
  <si>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</si>
  <si>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</si>
  <si>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</si>
  <si>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</si>
  <si>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</si>
  <si>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</si>
  <si>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</si>
  <si>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</si>
  <si>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</si>
  <si>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</si>
  <si>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</si>
  <si>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</si>
  <si>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</si>
  <si>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</si>
  <si>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</si>
  <si>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</si>
  <si>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</si>
  <si>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</si>
  <si>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</si>
  <si>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</si>
  <si>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</si>
  <si>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</si>
  <si>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</si>
  <si>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</si>
  <si>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</si>
  <si>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</si>
  <si>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</si>
  <si>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</si>
  <si>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</si>
  <si>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</si>
  <si>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</si>
  <si>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</si>
  <si>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</si>
  <si>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</si>
  <si>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</si>
  <si>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</si>
  <si>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</si>
  <si>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</si>
  <si>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</si>
  <si>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</si>
  <si>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</si>
  <si>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</si>
  <si>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</si>
  <si>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</si>
  <si>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</si>
  <si>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</si>
  <si>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</si>
  <si>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</si>
  <si>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</si>
  <si>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</si>
  <si>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</si>
  <si>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</si>
  <si>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</si>
  <si>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</si>
  <si>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</si>
  <si>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</si>
  <si>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</si>
  <si>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</si>
  <si>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</si>
  <si>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</si>
  <si>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</si>
  <si>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</si>
  <si>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</si>
  <si>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</si>
  <si>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</si>
  <si>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</si>
  <si>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</si>
  <si>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</si>
  <si>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</si>
  <si>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</si>
  <si>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</si>
  <si>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</si>
  <si>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</si>
  <si>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</si>
  <si>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</si>
  <si>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</si>
  <si>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</si>
  <si>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</si>
  <si>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</si>
  <si>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</si>
  <si>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</si>
  <si>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</si>
  <si>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</si>
  <si>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</si>
  <si>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</si>
  <si>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</si>
  <si>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</si>
  <si>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</si>
  <si>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</si>
  <si>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</si>
  <si>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</si>
  <si>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</si>
  <si>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</si>
  <si>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</si>
  <si>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</si>
  <si>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</si>
  <si>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</si>
  <si>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</si>
  <si>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</si>
  <si>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</si>
  <si>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</si>
  <si>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</si>
  <si>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</si>
  <si>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</si>
  <si>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</si>
  <si>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</si>
  <si>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</si>
  <si>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</si>
  <si>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</si>
  <si>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</si>
  <si>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</si>
  <si>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</si>
  <si>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</si>
  <si>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</si>
  <si>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</si>
  <si>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</si>
  <si>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</si>
  <si>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</si>
  <si>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</si>
  <si>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</si>
  <si>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</si>
  <si>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</si>
  <si>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</si>
  <si>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</si>
  <si>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</si>
  <si>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</si>
  <si>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</si>
  <si>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</si>
  <si>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</si>
  <si>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</si>
  <si>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</si>
  <si>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</si>
  <si>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</si>
  <si>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</si>
  <si>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</si>
  <si>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</si>
  <si>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</si>
  <si>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</si>
  <si>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</si>
  <si>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</si>
  <si>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</si>
  <si>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</si>
  <si>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</si>
  <si>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</si>
  <si>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</si>
  <si>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</si>
  <si>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</si>
  <si>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</si>
  <si>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</si>
  <si>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</si>
  <si>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</si>
  <si>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</si>
  <si>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</si>
  <si>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</si>
  <si>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</si>
  <si>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</si>
  <si>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</si>
  <si>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</si>
  <si>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</si>
  <si>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</si>
  <si>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</si>
  <si>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</si>
  <si>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</si>
  <si>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</si>
  <si>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</si>
  <si>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</si>
  <si>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</si>
  <si>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</si>
  <si>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</si>
  <si>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</si>
  <si>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</si>
  <si>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</si>
  <si>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</si>
  <si>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</si>
  <si>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</si>
  <si>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</si>
  <si>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</si>
  <si>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</si>
  <si>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</si>
  <si>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</si>
  <si>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</si>
  <si>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</si>
  <si>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</si>
  <si>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</si>
  <si>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</si>
  <si>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</si>
  <si>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</si>
  <si>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</si>
  <si>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</si>
  <si>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</si>
  <si>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</si>
  <si>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</si>
  <si>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</si>
  <si>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</si>
  <si>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</si>
  <si>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</si>
  <si>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</si>
  <si>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</si>
  <si>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</si>
  <si>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</si>
  <si>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</si>
  <si>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</si>
  <si>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</si>
  <si>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</si>
  <si>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</si>
  <si>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</si>
  <si>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</si>
  <si>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</si>
  <si>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</si>
  <si>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</si>
  <si>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</si>
  <si>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</si>
  <si>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</si>
  <si>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</si>
  <si>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</si>
  <si>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</si>
  <si>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</si>
  <si>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</si>
  <si>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</si>
  <si>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</si>
  <si>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</si>
  <si>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</si>
  <si>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</si>
  <si>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</si>
  <si>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</si>
  <si>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</si>
  <si>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</si>
  <si>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</si>
  <si>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</si>
  <si>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</si>
  <si>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</si>
  <si>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</si>
  <si>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</si>
  <si>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</si>
  <si>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</si>
  <si>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</si>
  <si>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</si>
  <si>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</si>
  <si>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</si>
  <si>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</si>
  <si>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</si>
  <si>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</si>
  <si>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</si>
  <si>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</si>
  <si>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</si>
  <si>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</si>
  <si>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</si>
  <si>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</si>
  <si>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</si>
  <si>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</si>
  <si>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</si>
  <si>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</si>
  <si>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</si>
  <si>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</si>
  <si>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</si>
  <si>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</si>
  <si>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</si>
  <si>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</si>
  <si>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</si>
  <si>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</si>
  <si>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</si>
  <si>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</si>
  <si>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</si>
  <si>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</si>
  <si>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</si>
  <si>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</si>
  <si>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</si>
  <si>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</si>
  <si>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</si>
  <si>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</si>
  <si>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</si>
  <si>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</si>
  <si>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</si>
  <si>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</si>
  <si>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</si>
  <si>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</si>
  <si>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</si>
  <si>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</si>
  <si>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</si>
  <si>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</si>
  <si>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</si>
  <si>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</si>
  <si>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</si>
  <si>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</si>
  <si>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</si>
  <si>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</si>
  <si>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</si>
  <si>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</si>
  <si>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</si>
  <si>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</si>
  <si>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</si>
  <si>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</si>
  <si>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</si>
  <si>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</si>
  <si>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</si>
  <si>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</si>
  <si>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</si>
  <si>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</si>
  <si>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</si>
  <si>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</si>
  <si>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</si>
  <si>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</si>
  <si>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</si>
  <si>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</si>
  <si>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</si>
  <si>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</si>
  <si>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</si>
  <si>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</si>
  <si>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</si>
  <si>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</si>
  <si>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</si>
  <si>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</si>
  <si>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</si>
  <si>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</si>
  <si>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</si>
  <si>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</si>
  <si>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</si>
  <si>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</si>
  <si>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</si>
  <si>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</si>
  <si>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</si>
  <si>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</si>
  <si>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</si>
  <si>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</si>
  <si>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</si>
  <si>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</si>
  <si>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</si>
  <si>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</si>
  <si>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</si>
  <si>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</si>
  <si>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</si>
  <si>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</si>
  <si>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</si>
  <si>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</si>
  <si>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</si>
  <si>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</si>
  <si>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</si>
  <si>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</si>
  <si>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</si>
  <si>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</si>
  <si>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</si>
  <si>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</si>
  <si>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</si>
  <si>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</si>
  <si>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</si>
  <si>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</si>
  <si>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</si>
  <si>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</si>
  <si>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</si>
  <si>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</si>
  <si>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</si>
  <si>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</si>
  <si>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</si>
  <si>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</si>
  <si>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</si>
  <si>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</si>
  <si>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</si>
  <si>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</si>
  <si>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</si>
  <si>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</si>
  <si>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</si>
  <si>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</si>
  <si>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</si>
  <si>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</si>
  <si>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</si>
  <si>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</si>
  <si>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</si>
  <si>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</si>
  <si>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</si>
  <si>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</si>
  <si>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</si>
  <si>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</si>
  <si>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</si>
  <si>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</si>
  <si>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</si>
  <si>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</si>
  <si>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</si>
  <si>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</si>
  <si>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</si>
  <si>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</si>
  <si>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</si>
  <si>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</si>
  <si>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</si>
  <si>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</si>
  <si>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</si>
  <si>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</si>
  <si>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</si>
  <si>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</si>
  <si>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</si>
  <si>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</si>
  <si>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</si>
  <si>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</si>
  <si>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</si>
  <si>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</si>
  <si>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</si>
  <si>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</si>
  <si>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</si>
  <si>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</si>
  <si>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</si>
  <si>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</si>
  <si>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</si>
  <si>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</si>
  <si>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</si>
  <si>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</si>
  <si>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</si>
  <si>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</si>
  <si>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</si>
  <si>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</si>
  <si>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</si>
  <si>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</si>
  <si>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</si>
  <si>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</si>
  <si>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</si>
  <si>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</si>
  <si>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</si>
  <si>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</si>
  <si>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</si>
  <si>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</si>
  <si>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</si>
  <si>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</si>
  <si>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</si>
  <si>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</si>
  <si>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</si>
  <si>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</si>
  <si>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</si>
  <si>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</si>
  <si>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</si>
  <si>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</si>
  <si>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</si>
  <si>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</si>
  <si>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</si>
  <si>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</si>
  <si>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</si>
  <si>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</si>
  <si>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</si>
  <si>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</si>
  <si>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</si>
  <si>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</si>
  <si>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</si>
  <si>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</si>
  <si>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</si>
  <si>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</si>
  <si>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</si>
  <si>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</si>
  <si>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</si>
  <si>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</si>
  <si>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</si>
  <si>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</si>
  <si>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</si>
  <si>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</si>
  <si>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</si>
  <si>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</si>
  <si>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</si>
  <si>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</si>
  <si>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</si>
  <si>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</si>
  <si>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</si>
  <si>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</si>
  <si>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</si>
  <si>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</si>
  <si>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</si>
  <si>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</si>
  <si>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</si>
  <si>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</si>
  <si>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</si>
  <si>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</si>
  <si>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</si>
  <si>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</si>
  <si>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</si>
  <si>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</si>
  <si>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</si>
  <si>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</si>
  <si>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</si>
  <si>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</si>
  <si>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</si>
  <si>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</si>
  <si>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</si>
  <si>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</si>
  <si>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</si>
  <si>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</si>
  <si>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</si>
  <si>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</si>
  <si>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</si>
  <si>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</si>
  <si>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</si>
  <si>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</si>
  <si>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</si>
  <si>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</si>
  <si>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</si>
  <si>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</si>
  <si>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</si>
  <si>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</si>
  <si>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</si>
  <si>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</si>
  <si>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</si>
  <si>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</si>
  <si>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</si>
  <si>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</si>
  <si>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</si>
  <si>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</si>
  <si>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</si>
  <si>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</si>
  <si>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</si>
  <si>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</si>
  <si>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</si>
  <si>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</si>
  <si>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</si>
  <si>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</si>
  <si>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</si>
  <si>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</si>
  <si>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</si>
  <si>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</si>
  <si>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</si>
  <si>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</si>
  <si>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</si>
  <si>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</si>
  <si>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</si>
  <si>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</si>
  <si>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</si>
  <si>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</si>
  <si>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</si>
  <si>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</si>
  <si>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</si>
  <si>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</si>
  <si>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</si>
  <si>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</si>
  <si>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</si>
  <si>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</si>
  <si>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</si>
  <si>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</si>
  <si>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</si>
  <si>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</si>
  <si>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</si>
  <si>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</si>
  <si>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</si>
  <si>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</si>
  <si>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</si>
  <si>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</si>
  <si>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</si>
  <si>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</si>
  <si>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</si>
  <si>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</si>
  <si>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</si>
  <si>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</si>
  <si>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</si>
  <si>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</si>
  <si>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</si>
  <si>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</si>
  <si>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</si>
  <si>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</si>
  <si>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</si>
  <si>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</si>
  <si>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</si>
  <si>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</si>
  <si>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</si>
  <si>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</si>
  <si>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</si>
  <si>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</si>
  <si>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</si>
  <si>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</si>
  <si>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</si>
  <si>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</si>
  <si>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</si>
  <si>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</si>
  <si>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</si>
  <si>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</si>
  <si>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</si>
  <si>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</si>
  <si>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</si>
  <si>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</si>
  <si>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</si>
  <si>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</si>
  <si>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</si>
  <si>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</si>
  <si>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</si>
  <si>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</si>
  <si>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</si>
  <si>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</si>
  <si>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</si>
  <si>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</si>
  <si>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</si>
  <si>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</si>
  <si>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</si>
  <si>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</si>
  <si>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</si>
  <si>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</si>
  <si>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</si>
  <si>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</si>
  <si>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</si>
  <si>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</si>
  <si>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</si>
  <si>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</si>
  <si>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</si>
  <si>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</si>
  <si>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</si>
  <si>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</si>
  <si>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</si>
  <si>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</si>
  <si>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</si>
  <si>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</si>
  <si>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</si>
  <si>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</si>
  <si>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</si>
  <si>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</si>
  <si>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</si>
  <si>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</si>
  <si>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</si>
  <si>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</si>
  <si>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</si>
  <si>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</si>
  <si>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</si>
  <si>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</si>
  <si>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</si>
  <si>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</si>
  <si>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</si>
  <si>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</si>
  <si>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</si>
  <si>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</si>
  <si>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</si>
  <si>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</si>
  <si>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</si>
  <si>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</si>
  <si>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</si>
  <si>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</si>
  <si>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</si>
  <si>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</si>
  <si>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</si>
  <si>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</si>
  <si>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</si>
  <si>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</si>
  <si>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</si>
  <si>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</si>
  <si>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</si>
  <si>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</si>
  <si>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</si>
  <si>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</si>
  <si>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</si>
  <si>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</si>
  <si>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</si>
  <si>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</si>
  <si>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</si>
  <si>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</si>
  <si>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</si>
  <si>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</si>
  <si>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</si>
  <si>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</si>
  <si>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</si>
  <si>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</si>
  <si>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</si>
  <si>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</si>
  <si>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</si>
  <si>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</si>
  <si>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</si>
  <si>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</si>
  <si>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</si>
  <si>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</si>
  <si>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</si>
  <si>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</si>
  <si>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</si>
  <si>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</si>
  <si>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</si>
  <si>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</si>
  <si>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</si>
  <si>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</si>
  <si>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</si>
  <si>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</si>
  <si>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</si>
  <si>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</si>
  <si>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</si>
  <si>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</si>
  <si>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</si>
  <si>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</si>
  <si>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</si>
  <si>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</si>
  <si>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</si>
  <si>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</si>
  <si>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</si>
  <si>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</si>
  <si>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</si>
  <si>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</si>
  <si>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</si>
  <si>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</si>
  <si>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</si>
  <si>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</si>
  <si>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</si>
  <si>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</si>
  <si>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</si>
  <si>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</si>
  <si>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</si>
  <si>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</si>
  <si>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</si>
  <si>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</si>
  <si>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</si>
  <si>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</si>
  <si>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</si>
  <si>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</si>
  <si>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</si>
  <si>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</si>
  <si>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</si>
  <si>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</si>
  <si>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</si>
  <si>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</si>
  <si>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</si>
  <si>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</si>
  <si>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</si>
  <si>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</si>
  <si>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</si>
  <si>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</si>
  <si>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</si>
  <si>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</si>
  <si>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</si>
  <si>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</si>
  <si>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</si>
  <si>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</si>
  <si>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</si>
  <si>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</si>
  <si>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</si>
  <si>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</si>
  <si>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</si>
  <si>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</si>
  <si>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</si>
  <si>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</si>
  <si>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</si>
  <si>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</si>
  <si>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</si>
  <si>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</si>
  <si>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</si>
  <si>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</si>
  <si>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</si>
  <si>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</si>
  <si>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</si>
  <si>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</si>
  <si>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</si>
  <si>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</si>
  <si>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</si>
  <si>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</si>
  <si>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</si>
  <si>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</si>
  <si>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</si>
  <si>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</si>
  <si>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</si>
  <si>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</si>
  <si>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</si>
  <si>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</si>
  <si>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</si>
  <si>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</si>
  <si>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</si>
  <si>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</si>
  <si>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</si>
  <si>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</si>
  <si>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</si>
  <si>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</si>
  <si>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</si>
  <si>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</si>
  <si>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</si>
  <si>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</si>
  <si>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</si>
  <si>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</si>
  <si>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</si>
  <si>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</si>
  <si>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</si>
  <si>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</si>
  <si>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</si>
  <si>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</si>
  <si>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</si>
  <si>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</si>
  <si>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</si>
  <si>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</si>
  <si>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</si>
  <si>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</si>
  <si>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</si>
  <si>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</si>
  <si>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</si>
  <si>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</si>
  <si>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</si>
  <si>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</si>
  <si>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</si>
  <si>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</si>
  <si>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</si>
  <si>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</si>
  <si>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</si>
  <si>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</si>
  <si>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</si>
  <si>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</si>
  <si>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</si>
  <si>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</si>
  <si>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</si>
  <si>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</si>
  <si>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</si>
  <si>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</si>
  <si>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</si>
  <si>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</si>
  <si>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</si>
  <si>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</si>
  <si>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</si>
  <si>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</si>
  <si>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</si>
  <si>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</si>
  <si>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</si>
  <si>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</si>
  <si>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</si>
  <si>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</si>
  <si>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</si>
  <si>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</si>
  <si>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</si>
  <si>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</si>
  <si>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</si>
  <si>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</si>
  <si>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</si>
  <si>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</si>
  <si>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</si>
  <si>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</si>
  <si>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</si>
  <si>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</si>
  <si>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</si>
  <si>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</si>
  <si>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</si>
  <si>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</si>
  <si>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</si>
  <si>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</si>
  <si>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</si>
  <si>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</si>
  <si>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</si>
  <si>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</si>
  <si>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</si>
  <si>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</si>
  <si>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</si>
  <si>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</si>
  <si>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</si>
  <si>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</si>
  <si>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</si>
  <si>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</si>
  <si>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</si>
  <si>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</si>
  <si>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</si>
  <si>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</si>
  <si>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</si>
  <si>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</si>
  <si>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</si>
  <si>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</si>
  <si>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</si>
  <si>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</si>
  <si>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</si>
  <si>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</si>
  <si>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</si>
  <si>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</si>
  <si>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</si>
  <si>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</si>
  <si>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</si>
  <si>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</si>
  <si>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</si>
  <si>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</si>
  <si>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</si>
  <si>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</si>
  <si>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</si>
  <si>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</si>
  <si>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</si>
  <si>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</si>
  <si>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</si>
  <si>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</si>
  <si>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</si>
  <si>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</si>
  <si>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</si>
  <si>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</si>
  <si>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</si>
  <si>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</si>
  <si>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</si>
  <si>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</si>
  <si>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</si>
  <si>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</si>
  <si>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</si>
  <si>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</si>
  <si>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</si>
  <si>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</si>
  <si>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</si>
  <si>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</si>
  <si>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</si>
  <si>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</si>
  <si>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</si>
  <si>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</si>
  <si>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</si>
  <si>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</si>
  <si>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</si>
  <si>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</si>
  <si>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</si>
  <si>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</si>
  <si>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</si>
  <si>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</si>
  <si>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</si>
  <si>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</si>
  <si>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</si>
  <si>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</si>
  <si>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</si>
  <si>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</si>
  <si>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</si>
  <si>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</si>
  <si>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</si>
  <si>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</si>
  <si>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</si>
  <si>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</si>
  <si>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</si>
  <si>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</si>
  <si>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</si>
  <si>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</si>
  <si>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</si>
  <si>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</si>
  <si>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</si>
  <si>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</si>
  <si>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</si>
  <si>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</si>
  <si>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</si>
  <si>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</si>
  <si>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</si>
  <si>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</si>
  <si>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</si>
  <si>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</si>
  <si>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</si>
  <si>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</si>
  <si>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</si>
  <si>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</si>
  <si>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</si>
  <si>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</si>
  <si>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</si>
  <si>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</si>
  <si>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</si>
  <si>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</si>
  <si>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</si>
  <si>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</si>
  <si>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</si>
  <si>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</si>
  <si>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</si>
  <si>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</si>
  <si>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</si>
  <si>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</si>
  <si>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</si>
  <si>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</si>
  <si>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</si>
  <si>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</si>
  <si>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</si>
  <si>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</si>
  <si>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</si>
  <si>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</si>
  <si>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</si>
  <si>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</si>
  <si>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</si>
  <si>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</si>
  <si>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</si>
  <si>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</si>
  <si>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</si>
  <si>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</si>
  <si>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</si>
  <si>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</si>
  <si>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</si>
  <si>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</si>
  <si>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</si>
  <si>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</si>
  <si>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</si>
  <si>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</si>
  <si>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</si>
  <si>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</si>
  <si>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</si>
  <si>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</si>
  <si>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</si>
  <si>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</si>
  <si>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</si>
  <si>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</si>
  <si>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</si>
  <si>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</si>
  <si>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</si>
  <si>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</si>
  <si>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</si>
  <si>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</si>
  <si>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</si>
  <si>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</si>
  <si>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</si>
  <si>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</si>
  <si>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</si>
  <si>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</si>
  <si>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</si>
  <si>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</si>
  <si>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</si>
  <si>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</si>
  <si>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</si>
  <si>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</si>
  <si>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</si>
  <si>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</si>
  <si>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</si>
  <si>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</si>
  <si>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</si>
  <si>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</si>
  <si>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</si>
  <si>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</si>
  <si>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</si>
  <si>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</si>
  <si>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</si>
  <si>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</si>
  <si>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</si>
  <si>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</si>
  <si>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</si>
  <si>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</si>
  <si>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</si>
  <si>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</si>
  <si>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</si>
  <si>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</si>
  <si>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</si>
  <si>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</si>
  <si>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</si>
  <si>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</si>
  <si>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</si>
  <si>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</si>
  <si>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</si>
  <si>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</si>
  <si>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</si>
  <si>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</si>
  <si>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</si>
  <si>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</si>
  <si>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</si>
  <si>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</si>
  <si>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</si>
  <si>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</si>
  <si>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</si>
  <si>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</si>
  <si>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</si>
  <si>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</si>
  <si>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</si>
  <si>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</si>
  <si>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</si>
  <si>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</si>
  <si>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</si>
  <si>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</si>
  <si>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</si>
  <si>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</si>
  <si>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</si>
  <si>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</si>
  <si>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</si>
  <si>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</si>
  <si>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</si>
  <si>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</si>
  <si>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</si>
  <si>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</si>
  <si>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</si>
  <si>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</si>
  <si>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</si>
  <si>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</si>
  <si>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</si>
  <si>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</si>
  <si>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</si>
  <si>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</si>
  <si>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</si>
  <si>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</si>
  <si>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</si>
  <si>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</si>
  <si>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</si>
  <si>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</si>
  <si>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</si>
  <si>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</si>
  <si>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</si>
  <si>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</si>
  <si>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</si>
  <si>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</si>
  <si>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</si>
  <si>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</si>
  <si>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</si>
  <si>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</si>
  <si>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</si>
  <si>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</si>
  <si>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</si>
  <si>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</si>
  <si>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</si>
  <si>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</si>
  <si>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</si>
  <si>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</si>
  <si>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</si>
  <si>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</si>
  <si>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</si>
  <si>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</si>
  <si>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</si>
  <si>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</si>
  <si>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</si>
  <si>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</si>
  <si>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</si>
  <si>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</si>
  <si>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</si>
  <si>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</si>
  <si>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</si>
  <si>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</si>
  <si>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</si>
  <si>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</si>
  <si>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</si>
  <si>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</si>
  <si>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</si>
  <si>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</si>
  <si>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</si>
  <si>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</si>
  <si>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</si>
  <si>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</si>
  <si>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</si>
  <si>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</si>
  <si>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</si>
  <si>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</si>
  <si>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</si>
  <si>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</si>
  <si>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</si>
  <si>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</si>
  <si>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</si>
  <si>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</si>
  <si>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</si>
  <si>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</si>
  <si>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</si>
  <si>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</si>
  <si>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</si>
  <si>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</si>
  <si>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</si>
  <si>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</si>
  <si>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</si>
  <si>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</si>
  <si>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</si>
  <si>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</si>
  <si>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</si>
  <si>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</si>
  <si>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</si>
  <si>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</si>
  <si>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</si>
  <si>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</si>
  <si>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</si>
  <si>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</si>
  <si>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</si>
  <si>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</si>
  <si>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</si>
  <si>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</si>
  <si>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</si>
  <si>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</si>
  <si>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</si>
  <si>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</si>
  <si>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</si>
  <si>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</si>
  <si>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</si>
  <si>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</si>
  <si>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</si>
  <si>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</si>
  <si>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</si>
  <si>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</si>
  <si>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</si>
  <si>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</si>
  <si>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</si>
  <si>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</si>
  <si>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</si>
  <si>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</si>
  <si>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</si>
  <si>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</si>
  <si>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</si>
  <si>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</si>
  <si>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</si>
  <si>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</si>
  <si>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</si>
  <si>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</si>
  <si>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</si>
  <si>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</si>
  <si>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</si>
  <si>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</si>
  <si>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</si>
  <si>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</si>
  <si>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</si>
  <si>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</si>
  <si>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</si>
  <si>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</si>
  <si>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</si>
  <si>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</si>
  <si>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</si>
  <si>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</si>
  <si>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</si>
  <si>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</si>
  <si>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</si>
  <si>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</si>
  <si>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</si>
  <si>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</si>
  <si>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</si>
  <si>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</si>
  <si>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</si>
  <si>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</si>
  <si>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</si>
  <si>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</si>
  <si>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</si>
  <si>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</si>
  <si>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</si>
  <si>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</si>
  <si>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</si>
  <si>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</si>
  <si>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</si>
  <si>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</si>
  <si>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</si>
  <si>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</si>
  <si>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</si>
  <si>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</si>
  <si>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</si>
  <si>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</si>
  <si>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</si>
  <si>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</si>
  <si>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</si>
  <si>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</si>
  <si>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</si>
  <si>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</si>
  <si>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</si>
  <si>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</si>
  <si>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</si>
  <si>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</si>
  <si>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</si>
  <si>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</si>
  <si>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</si>
  <si>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</si>
  <si>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</si>
  <si>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</si>
  <si>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</si>
  <si>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</si>
  <si>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</si>
  <si>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</si>
  <si>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</si>
  <si>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</si>
  <si>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</si>
  <si>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</si>
  <si>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</si>
  <si>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</si>
  <si>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</si>
  <si>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</si>
  <si>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</si>
  <si>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</si>
  <si>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</si>
  <si>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</si>
  <si>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</si>
  <si>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</si>
  <si>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</si>
  <si>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</si>
  <si>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</si>
  <si>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</si>
  <si>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</si>
  <si>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</si>
  <si>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</si>
  <si>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</si>
  <si>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</si>
  <si>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</si>
  <si>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</si>
  <si>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</si>
  <si>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</si>
  <si>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</si>
  <si>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</si>
  <si>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</si>
  <si>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</si>
  <si>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</si>
  <si>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</si>
  <si>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</si>
  <si>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</si>
  <si>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</si>
  <si>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</si>
  <si>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</si>
  <si>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</si>
  <si>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</si>
  <si>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</si>
  <si>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</si>
  <si>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</si>
  <si>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</si>
  <si>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</si>
  <si>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</si>
  <si>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</si>
  <si>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</si>
  <si>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</si>
  <si>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</si>
  <si>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</si>
  <si>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</si>
  <si>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</si>
  <si>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</si>
  <si>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</si>
  <si>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</si>
  <si>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</si>
  <si>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</si>
  <si>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</si>
  <si>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</si>
  <si>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</si>
  <si>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</si>
  <si>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</si>
  <si>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</si>
  <si>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</si>
  <si>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</si>
  <si>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</si>
  <si>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</si>
  <si>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</si>
  <si>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</si>
  <si>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</si>
  <si>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</si>
  <si>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</si>
  <si>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</si>
  <si>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</si>
  <si>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</si>
  <si>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</si>
  <si>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</si>
  <si>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</si>
  <si>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</si>
  <si>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</si>
  <si>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</si>
  <si>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</si>
  <si>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</si>
  <si>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</si>
  <si>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</si>
  <si>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</si>
  <si>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</si>
  <si>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</si>
  <si>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</si>
  <si>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</si>
  <si>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</si>
  <si>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</si>
  <si>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</si>
  <si>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</si>
  <si>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</si>
  <si>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</si>
  <si>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</si>
  <si>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</si>
  <si>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</si>
  <si>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</si>
  <si>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</si>
  <si>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</si>
  <si>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</si>
  <si>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</si>
  <si>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</si>
  <si>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</si>
  <si>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</si>
  <si>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</si>
  <si>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</si>
  <si>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</si>
  <si>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</si>
  <si>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</si>
  <si>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</si>
  <si>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</si>
  <si>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</si>
  <si>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</si>
  <si>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</si>
  <si>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</si>
  <si>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</si>
  <si>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</si>
  <si>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</si>
  <si>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</si>
  <si>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</si>
  <si>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</si>
  <si>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</si>
  <si>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</si>
  <si>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</si>
  <si>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</si>
  <si>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</si>
  <si>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</si>
  <si>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</si>
  <si>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</si>
  <si>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</si>
  <si>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</si>
  <si>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</si>
  <si>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</si>
  <si>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</si>
  <si>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</si>
  <si>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</si>
  <si>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</si>
  <si>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</si>
  <si>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</si>
  <si>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</si>
  <si>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</si>
  <si>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</si>
  <si>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</si>
  <si>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</si>
  <si>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</si>
  <si>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</si>
  <si>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</si>
  <si>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</si>
  <si>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</si>
  <si>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</si>
  <si>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</si>
  <si>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</si>
  <si>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</si>
  <si>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</si>
  <si>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</si>
  <si>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</si>
  <si>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</si>
  <si>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</si>
  <si>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</si>
  <si>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</si>
  <si>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</si>
  <si>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</si>
  <si>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</si>
  <si>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</si>
  <si>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</si>
  <si>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</si>
  <si>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</si>
  <si>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</si>
  <si>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</si>
  <si>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</si>
  <si>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</si>
  <si>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</si>
  <si>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</si>
  <si>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</si>
  <si>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</si>
  <si>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</si>
  <si>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</si>
  <si>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</si>
  <si>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</si>
  <si>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</si>
  <si>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</si>
  <si>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</si>
  <si>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</si>
  <si>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</si>
  <si>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</si>
  <si>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</si>
  <si>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</si>
  <si>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</si>
  <si>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</si>
  <si>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</si>
  <si>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</si>
  <si>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</si>
  <si>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</si>
  <si>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</si>
  <si>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</si>
  <si>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</si>
  <si>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</si>
  <si>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</si>
  <si>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</si>
  <si>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</si>
  <si>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</si>
  <si>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</si>
  <si>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</si>
  <si>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</si>
  <si>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</si>
  <si>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</si>
  <si>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</si>
  <si>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</si>
  <si>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</si>
  <si>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</si>
  <si>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</si>
  <si>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</si>
  <si>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</si>
  <si>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</si>
  <si>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</si>
  <si>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</si>
  <si>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</si>
  <si>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</si>
  <si>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</si>
  <si>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</si>
  <si>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</si>
  <si>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</si>
  <si>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</si>
  <si>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</si>
  <si>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</si>
  <si>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</si>
  <si>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</si>
  <si>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</si>
  <si>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</si>
  <si>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</si>
  <si>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</si>
  <si>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</si>
  <si>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</si>
  <si>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</si>
  <si>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</si>
  <si>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</si>
  <si>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</si>
  <si>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</si>
  <si>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</si>
  <si>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</si>
  <si>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</si>
  <si>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</si>
  <si>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</si>
  <si>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</si>
  <si>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</si>
  <si>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</si>
  <si>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</si>
  <si>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</si>
  <si>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</si>
  <si>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</si>
  <si>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</si>
  <si>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</si>
  <si>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</si>
  <si>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</si>
  <si>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</si>
  <si>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</si>
  <si>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</si>
  <si>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</si>
  <si>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</si>
  <si>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</si>
  <si>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</si>
  <si>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</si>
  <si>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</si>
  <si>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</si>
  <si>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</si>
  <si>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</si>
  <si>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</si>
  <si>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</si>
  <si>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</si>
  <si>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</si>
  <si>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</si>
  <si>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</si>
  <si>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</si>
  <si>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</si>
  <si>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</si>
  <si>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</si>
  <si>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</si>
  <si>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</si>
  <si>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</si>
  <si>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</si>
  <si>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</si>
  <si>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</si>
  <si>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</si>
  <si>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</si>
  <si>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</si>
  <si>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</si>
  <si>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</si>
  <si>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</si>
  <si>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</si>
  <si>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</si>
  <si>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</si>
  <si>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</si>
  <si>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</si>
  <si>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</si>
  <si>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</si>
  <si>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</si>
  <si>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</si>
  <si>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</si>
  <si>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</si>
  <si>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</si>
  <si>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</si>
  <si>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</si>
  <si>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</si>
  <si>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</si>
  <si>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</si>
  <si>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</si>
  <si>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</si>
  <si>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</si>
  <si>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</si>
  <si>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</si>
  <si>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</si>
  <si>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</si>
  <si>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</si>
  <si>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</si>
  <si>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</si>
  <si>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</si>
  <si>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</si>
  <si>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</si>
  <si>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</si>
  <si>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</si>
  <si>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</si>
  <si>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</si>
  <si>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</si>
  <si>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</si>
  <si>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</si>
  <si>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</si>
  <si>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</si>
  <si>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</si>
  <si>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</si>
  <si>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</si>
  <si>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</si>
  <si>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</si>
  <si>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</si>
  <si>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</si>
  <si>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</si>
  <si>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</si>
  <si>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</si>
  <si>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</si>
  <si>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</si>
  <si>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</si>
  <si>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</si>
  <si>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</si>
  <si>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</si>
  <si>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</si>
  <si>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</si>
  <si>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</si>
  <si>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</si>
  <si>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</si>
  <si>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</si>
  <si>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</si>
  <si>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</si>
  <si>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</si>
  <si>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</si>
  <si>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</si>
  <si>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</si>
  <si>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</si>
  <si>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</si>
  <si>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</si>
  <si>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</si>
  <si>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</si>
  <si>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</si>
  <si>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</si>
  <si>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</si>
  <si>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</si>
  <si>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</si>
  <si>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</si>
  <si>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</si>
  <si>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</si>
  <si>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</si>
  <si>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</si>
  <si>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</si>
  <si>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</si>
  <si>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</si>
  <si>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</si>
  <si>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</si>
  <si>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</si>
  <si>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</si>
  <si>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</si>
  <si>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</si>
  <si>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</si>
  <si>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</si>
  <si>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</si>
  <si>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</si>
  <si>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</si>
  <si>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</si>
  <si>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</si>
  <si>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</si>
  <si>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</si>
  <si>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</si>
  <si>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</si>
  <si>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</si>
  <si>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</si>
  <si>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</si>
  <si>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</si>
  <si>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</si>
  <si>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</si>
  <si>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</si>
  <si>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</si>
  <si>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</si>
  <si>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</si>
  <si>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</si>
  <si>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</si>
  <si>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</si>
  <si>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</si>
  <si>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</si>
  <si>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</si>
  <si>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</si>
  <si>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</si>
  <si>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</si>
  <si>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</si>
  <si>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</si>
  <si>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</si>
  <si>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</si>
  <si>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</si>
  <si>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</si>
  <si>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</si>
  <si>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</si>
  <si>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</si>
  <si>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</si>
  <si>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</si>
  <si>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</si>
  <si>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</si>
  <si>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</si>
  <si>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</si>
  <si>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</si>
  <si>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</si>
  <si>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</si>
  <si>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</si>
  <si>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</si>
  <si>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</si>
  <si>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</si>
  <si>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</si>
  <si>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</si>
  <si>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</si>
  <si>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</si>
  <si>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</si>
  <si>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</si>
  <si>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</si>
  <si>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</si>
  <si>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</si>
  <si>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</si>
  <si>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</si>
  <si>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</si>
  <si>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</si>
  <si>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</si>
  <si>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</si>
  <si>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</si>
  <si>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</si>
  <si>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</si>
  <si>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</si>
  <si>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</si>
  <si>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</si>
  <si>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</si>
  <si>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</si>
  <si>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</si>
  <si>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</si>
  <si>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</si>
  <si>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</si>
  <si>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</si>
  <si>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</si>
  <si>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</si>
  <si>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</si>
  <si>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</si>
  <si>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</si>
  <si>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</si>
  <si>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</si>
  <si>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</si>
  <si>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</si>
  <si>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</si>
  <si>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</si>
  <si>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</si>
  <si>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</si>
  <si>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</si>
  <si>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</si>
  <si>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</si>
  <si>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</si>
  <si>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</si>
  <si>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</si>
  <si>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</si>
  <si>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</si>
  <si>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</si>
  <si>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</si>
  <si>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</si>
  <si>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</si>
  <si>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</si>
  <si>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</si>
  <si>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</si>
  <si>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</si>
  <si>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</si>
  <si>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</si>
  <si>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</si>
  <si>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</si>
  <si>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</si>
  <si>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</si>
  <si>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</si>
  <si>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</si>
  <si>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</si>
  <si>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</si>
  <si>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</si>
  <si>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</si>
  <si>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</si>
  <si>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</si>
  <si>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</si>
  <si>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</si>
  <si>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</si>
  <si>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</si>
  <si>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</si>
  <si>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</si>
  <si>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</si>
  <si>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</si>
  <si>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</si>
  <si>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</si>
  <si>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</si>
  <si>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</si>
  <si>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</si>
  <si>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</si>
  <si>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</si>
  <si>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</si>
  <si>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</si>
  <si>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</si>
  <si>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</si>
  <si>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</si>
  <si>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</si>
  <si>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</si>
  <si>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</si>
  <si>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</si>
  <si>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</si>
  <si>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</si>
  <si>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</si>
  <si>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</si>
  <si>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</si>
  <si>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</si>
  <si>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</si>
  <si>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</si>
  <si>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</si>
  <si>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</si>
  <si>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</si>
  <si>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</si>
  <si>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</si>
  <si>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</si>
  <si>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</si>
  <si>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</si>
  <si>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</si>
  <si>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</si>
  <si>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</si>
  <si>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</si>
  <si>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</si>
  <si>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</si>
  <si>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</si>
  <si>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</si>
  <si>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</si>
  <si>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</si>
  <si>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</si>
  <si>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</si>
  <si>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</si>
  <si>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</si>
  <si>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</si>
  <si>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</si>
  <si>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</si>
  <si>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</si>
  <si>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</si>
  <si>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</si>
  <si>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</si>
  <si>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</si>
  <si>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</si>
  <si>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</si>
  <si>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</si>
  <si>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</si>
  <si>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</si>
  <si>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</si>
  <si>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</si>
  <si>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</si>
  <si>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</si>
  <si>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</si>
  <si>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</si>
  <si>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</si>
  <si>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</si>
  <si>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</si>
  <si>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</si>
  <si>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</si>
  <si>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</si>
  <si>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</si>
  <si>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</si>
  <si>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</si>
  <si>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</si>
  <si>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</si>
  <si>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</si>
  <si>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</si>
  <si>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</si>
  <si>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</si>
  <si>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</si>
  <si>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</si>
  <si>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</si>
  <si>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</si>
  <si>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</si>
  <si>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</si>
  <si>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</si>
  <si>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</si>
  <si>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</si>
  <si>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</si>
  <si>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</si>
  <si>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</si>
  <si>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</si>
  <si>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</si>
  <si>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</si>
  <si>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</si>
  <si>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</si>
  <si>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</si>
  <si>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</si>
  <si>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</si>
  <si>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</si>
  <si>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</si>
  <si>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</si>
  <si>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</si>
  <si>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</si>
  <si>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</si>
  <si>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</si>
  <si>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</si>
  <si>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</si>
  <si>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</si>
  <si>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</si>
  <si>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</si>
  <si>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</si>
  <si>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</si>
  <si>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</si>
  <si>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</si>
  <si>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</si>
  <si>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</si>
  <si>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</si>
  <si>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</si>
  <si>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</si>
  <si>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</si>
  <si>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</si>
  <si>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</si>
  <si>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</si>
  <si>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</si>
  <si>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</si>
  <si>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</si>
  <si>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</si>
  <si>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</si>
  <si>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</si>
  <si>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</si>
  <si>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</si>
  <si>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</si>
  <si>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</si>
  <si>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</si>
  <si>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</si>
  <si>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</si>
  <si>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</si>
  <si>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</si>
  <si>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</si>
  <si>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</si>
  <si>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</si>
  <si>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</si>
  <si>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</si>
  <si>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</si>
  <si>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</si>
  <si>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</si>
  <si>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</si>
  <si>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</si>
  <si>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</si>
  <si>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</si>
  <si>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</si>
  <si>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</si>
  <si>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</si>
  <si>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</si>
  <si>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</si>
  <si>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</si>
  <si>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</si>
  <si>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</si>
  <si>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</si>
  <si>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</si>
  <si>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</si>
  <si>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</si>
  <si>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</si>
  <si>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</si>
  <si>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</si>
  <si>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</si>
  <si>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</si>
  <si>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</si>
  <si>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</si>
  <si>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</si>
  <si>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</si>
  <si>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</si>
  <si>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</si>
  <si>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</si>
  <si>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</si>
  <si>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</si>
  <si>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</si>
  <si>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</si>
  <si>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</si>
  <si>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</si>
  <si>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</si>
  <si>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</si>
  <si>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</si>
  <si>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</si>
  <si>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</si>
  <si>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</si>
  <si>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</si>
  <si>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</si>
  <si>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</si>
  <si>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</si>
  <si>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</si>
  <si>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</si>
  <si>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</si>
  <si>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</si>
  <si>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</si>
  <si>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</si>
  <si>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</si>
  <si>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</si>
  <si>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</si>
  <si>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</si>
  <si>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</si>
  <si>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</si>
  <si>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</si>
  <si>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</si>
  <si>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</si>
  <si>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</si>
  <si>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</si>
  <si>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</si>
  <si>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</si>
  <si>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</si>
  <si>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</si>
  <si>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</si>
  <si>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</si>
  <si>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</si>
  <si>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</si>
  <si>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</si>
  <si>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</si>
  <si>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</si>
  <si>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</si>
  <si>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</si>
  <si>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</si>
  <si>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</si>
  <si>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</si>
  <si>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</si>
  <si>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</si>
  <si>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</si>
  <si>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</si>
  <si>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</si>
  <si>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</si>
  <si>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</si>
  <si>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</si>
  <si>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</si>
  <si>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</si>
  <si>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</si>
  <si>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</si>
  <si>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</si>
  <si>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</si>
  <si>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</si>
  <si>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</si>
  <si>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</si>
  <si>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</si>
  <si>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</si>
  <si>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</si>
  <si>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</si>
  <si>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</si>
  <si>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</si>
  <si>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</si>
  <si>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</si>
  <si>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</si>
  <si>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</si>
  <si>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</si>
  <si>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</si>
  <si>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</si>
  <si>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</si>
  <si>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</si>
  <si>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</si>
  <si>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</si>
  <si>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</si>
  <si>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</si>
  <si>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</si>
  <si>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</si>
  <si>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</si>
  <si>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</si>
  <si>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</si>
  <si>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</si>
  <si>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</si>
  <si>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</si>
  <si>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</si>
  <si>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</si>
  <si>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</si>
  <si>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</si>
  <si>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</si>
  <si>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</si>
  <si>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</si>
  <si>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</si>
  <si>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</si>
  <si>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</si>
  <si>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</si>
  <si>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</si>
  <si>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</si>
  <si>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</si>
  <si>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</si>
  <si>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</si>
  <si>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</si>
  <si>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</si>
  <si>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</si>
  <si>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</si>
  <si>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</si>
  <si>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</si>
  <si>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</si>
  <si>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</si>
  <si>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</si>
  <si>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</si>
  <si>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</si>
  <si>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</si>
  <si>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</si>
  <si>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</si>
  <si>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</si>
  <si>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</si>
  <si>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</si>
  <si>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</si>
  <si>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</si>
  <si>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</si>
  <si>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</si>
  <si>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</si>
  <si>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</si>
  <si>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</si>
  <si>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</si>
  <si>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</si>
  <si>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</si>
  <si>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</si>
  <si>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</si>
  <si>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</si>
  <si>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</si>
  <si>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</si>
  <si>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</si>
  <si>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</si>
  <si>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</si>
  <si>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</si>
  <si>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</si>
  <si>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</si>
  <si>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</si>
  <si>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</si>
  <si>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</si>
  <si>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</si>
  <si>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</si>
  <si>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</si>
  <si>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</si>
  <si>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</si>
  <si>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</si>
  <si>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</si>
  <si>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</si>
  <si>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</si>
  <si>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</si>
  <si>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</si>
  <si>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</si>
  <si>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</si>
  <si>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</si>
  <si>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</si>
  <si>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</si>
  <si>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</si>
  <si>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</si>
  <si>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</si>
  <si>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</si>
  <si>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</si>
  <si>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</si>
  <si>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</si>
  <si>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</si>
  <si>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</si>
  <si>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</si>
  <si>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</si>
  <si>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</si>
  <si>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</si>
  <si>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</si>
  <si>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</si>
  <si>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</si>
  <si>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</si>
  <si>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</si>
  <si>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</si>
  <si>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</si>
  <si>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</si>
  <si>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</si>
  <si>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</si>
  <si>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</si>
  <si>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</si>
  <si>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</si>
  <si>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</si>
  <si>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</si>
  <si>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</si>
  <si>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</si>
  <si>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</si>
  <si>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</si>
  <si>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</si>
  <si>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</si>
  <si>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</si>
  <si>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</si>
  <si>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</si>
  <si>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</si>
  <si>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</si>
  <si>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</si>
  <si>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</si>
  <si>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</si>
  <si>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</si>
  <si>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</si>
  <si>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</si>
  <si>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</si>
  <si>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</si>
  <si>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</si>
  <si>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</si>
  <si>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</si>
  <si>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</si>
  <si>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</si>
  <si>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</si>
  <si>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</si>
  <si>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</si>
  <si>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</si>
  <si>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</si>
  <si>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</si>
  <si>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</si>
  <si>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</si>
  <si>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</si>
  <si>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</si>
  <si>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</si>
  <si>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</si>
  <si>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</si>
  <si>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</si>
  <si>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</si>
  <si>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</si>
  <si>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</si>
  <si>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</si>
  <si>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</si>
  <si>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</si>
  <si>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</si>
  <si>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</si>
  <si>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</si>
  <si>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</si>
  <si>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</si>
  <si>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</si>
  <si>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</si>
  <si>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</si>
  <si>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</si>
  <si>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</si>
  <si>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</si>
  <si>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</si>
  <si>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</si>
  <si>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</si>
  <si>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</si>
  <si>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</si>
  <si>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</si>
  <si>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</si>
  <si>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</si>
  <si>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</si>
  <si>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</si>
  <si>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</si>
  <si>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</si>
  <si>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</si>
  <si>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</si>
  <si>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</si>
  <si>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</si>
  <si>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</si>
  <si>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</si>
  <si>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</si>
  <si>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</si>
  <si>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</si>
  <si>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</si>
  <si>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</si>
  <si>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</si>
  <si>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</si>
  <si>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</si>
  <si>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</si>
  <si>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</si>
  <si>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</si>
  <si>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</si>
  <si>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</si>
  <si>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</si>
  <si>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</si>
  <si>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</si>
  <si>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</si>
  <si>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</si>
  <si>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</si>
  <si>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</si>
  <si>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</si>
  <si>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</si>
  <si>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</si>
  <si>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</si>
  <si>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</si>
  <si>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</si>
  <si>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</si>
  <si>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</si>
  <si>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</si>
  <si>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</si>
  <si>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</si>
  <si>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</si>
  <si>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</si>
  <si>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</si>
  <si>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</si>
  <si>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</si>
  <si>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</si>
  <si>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</si>
  <si>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</si>
  <si>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</si>
  <si>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</si>
  <si>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</si>
  <si>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</si>
  <si>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</si>
  <si>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</si>
  <si>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</si>
  <si>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</si>
  <si>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</si>
  <si>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</si>
  <si>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</si>
  <si>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</si>
  <si>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</si>
  <si>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</si>
  <si>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</si>
  <si>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</si>
  <si>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</si>
  <si>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</si>
  <si>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</si>
  <si>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</si>
  <si>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</si>
  <si>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</si>
  <si>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</si>
  <si>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</si>
  <si>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</si>
  <si>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</si>
  <si>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</si>
  <si>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</si>
  <si>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</si>
  <si>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</si>
  <si>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</si>
  <si>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</si>
  <si>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</si>
  <si>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</si>
  <si>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</si>
  <si>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</si>
  <si>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</si>
  <si>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</si>
  <si>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</si>
  <si>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</si>
  <si>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</si>
  <si>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</si>
  <si>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</si>
  <si>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</si>
  <si>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</si>
  <si>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</si>
  <si>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</si>
  <si>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</si>
  <si>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</si>
  <si>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</si>
  <si>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</si>
  <si>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</si>
  <si>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</si>
  <si>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</si>
  <si>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</si>
  <si>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</si>
  <si>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</si>
  <si>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</si>
  <si>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</si>
  <si>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</si>
  <si>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</si>
  <si>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</si>
  <si>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</si>
  <si>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</si>
  <si>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</si>
  <si>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</si>
  <si>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</si>
  <si>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</si>
  <si>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</si>
  <si>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</si>
  <si>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</si>
  <si>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</si>
  <si>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</si>
  <si>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</si>
  <si>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</si>
  <si>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</si>
  <si>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</si>
  <si>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</si>
  <si>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</si>
  <si>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</si>
  <si>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</si>
  <si>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</si>
  <si>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</si>
  <si>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</si>
  <si>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</si>
  <si>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</si>
  <si>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</si>
  <si>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</si>
  <si>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</si>
  <si>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</si>
  <si>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</si>
  <si>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</si>
  <si>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</si>
  <si>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</si>
  <si>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</si>
  <si>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</si>
  <si>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</si>
  <si>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</si>
  <si>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</si>
  <si>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</si>
  <si>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</si>
  <si>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</si>
  <si>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</si>
  <si>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</si>
  <si>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</si>
  <si>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</si>
  <si>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</si>
  <si>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</si>
  <si>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</si>
  <si>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</si>
  <si>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</si>
  <si>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</si>
  <si>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</si>
  <si>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</si>
  <si>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</si>
  <si>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</si>
  <si>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</si>
  <si>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</si>
  <si>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</si>
  <si>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</si>
  <si>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</si>
  <si>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</si>
  <si>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</si>
  <si>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</si>
  <si>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</si>
  <si>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</si>
  <si>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</si>
  <si>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</si>
  <si>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</si>
  <si>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</si>
  <si>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</si>
  <si>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</si>
  <si>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</si>
  <si>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</si>
  <si>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</si>
  <si>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</si>
  <si>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</si>
  <si>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</si>
  <si>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</si>
  <si>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</si>
  <si>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</si>
  <si>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</si>
  <si>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</si>
  <si>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</si>
  <si>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</si>
  <si>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</si>
  <si>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</si>
  <si>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</si>
  <si>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</si>
  <si>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</si>
  <si>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</si>
  <si>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</si>
  <si>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</si>
  <si>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</si>
  <si>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</si>
  <si>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</si>
  <si>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</si>
  <si>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</si>
  <si>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</si>
  <si>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</si>
  <si>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</si>
  <si>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</si>
  <si>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</si>
  <si>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</si>
  <si>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</si>
  <si>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</si>
  <si>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</si>
  <si>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</si>
  <si>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</si>
  <si>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</si>
  <si>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</si>
  <si>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</si>
  <si>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</si>
  <si>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</si>
  <si>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</si>
  <si>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</si>
  <si>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</si>
  <si>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</si>
  <si>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</si>
  <si>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</si>
  <si>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</si>
  <si>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</si>
  <si>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</si>
  <si>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</si>
  <si>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</si>
  <si>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</si>
  <si>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</si>
  <si>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</si>
  <si>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</si>
  <si>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</si>
  <si>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</si>
  <si>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</si>
  <si>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</si>
  <si>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</si>
  <si>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</si>
  <si>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</si>
  <si>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</si>
  <si>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</si>
  <si>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</si>
  <si>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</si>
  <si>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</si>
  <si>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</si>
  <si>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</si>
  <si>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</si>
  <si>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</si>
  <si>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</si>
  <si>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</si>
  <si>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</si>
  <si>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</si>
  <si>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</si>
  <si>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</si>
  <si>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</si>
  <si>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</si>
  <si>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</si>
  <si>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</si>
  <si>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</si>
  <si>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</si>
  <si>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</si>
  <si>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</si>
  <si>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</si>
  <si>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</si>
  <si>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</si>
  <si>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</si>
  <si>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</si>
  <si>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</si>
  <si>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</si>
  <si>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</si>
  <si>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</si>
  <si>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</si>
  <si>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</si>
  <si>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</si>
  <si>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</si>
  <si>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</si>
  <si>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</si>
  <si>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</si>
  <si>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</si>
  <si>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</si>
  <si>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</si>
  <si>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</si>
  <si>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</si>
  <si>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</si>
  <si>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</si>
  <si>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</si>
  <si>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</si>
  <si>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</si>
  <si>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</si>
  <si>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</si>
  <si>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</si>
  <si>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</si>
  <si>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</si>
  <si>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</si>
  <si>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</si>
  <si>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</si>
  <si>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</si>
  <si>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</si>
  <si>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</si>
  <si>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</si>
  <si>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</si>
  <si>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</si>
  <si>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</si>
  <si>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</si>
  <si>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</si>
  <si>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</si>
  <si>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</si>
  <si>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</si>
  <si>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</si>
  <si>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</si>
  <si>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</si>
  <si>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</si>
  <si>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</si>
  <si>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</si>
  <si>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</si>
  <si>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</si>
  <si>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</si>
  <si>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</si>
  <si>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</si>
  <si>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</si>
  <si>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</si>
  <si>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</si>
  <si>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</si>
  <si>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</si>
  <si>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</si>
  <si>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</si>
  <si>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</si>
  <si>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</si>
  <si>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</si>
  <si>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</si>
  <si>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</si>
  <si>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</si>
  <si>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</si>
  <si>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</si>
  <si>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</si>
  <si>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</si>
  <si>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</si>
  <si>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</si>
  <si>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</si>
  <si>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</si>
  <si>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</si>
  <si>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</si>
  <si>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</si>
  <si>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</si>
  <si>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</si>
  <si>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</si>
  <si>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</si>
  <si>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</si>
  <si>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</si>
  <si>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</si>
  <si>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</si>
  <si>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</si>
  <si>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</si>
  <si>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</si>
  <si>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</si>
  <si>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</si>
  <si>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</si>
  <si>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</si>
  <si>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</si>
  <si>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</si>
  <si>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</si>
  <si>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</si>
  <si>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</si>
  <si>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</si>
  <si>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</si>
  <si>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</si>
  <si>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</si>
  <si>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</si>
  <si>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</si>
  <si>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</si>
  <si>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</si>
  <si>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</si>
  <si>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</si>
  <si>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</si>
  <si>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</si>
  <si>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</si>
  <si>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</si>
  <si>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</si>
  <si>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</si>
  <si>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</si>
  <si>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</si>
  <si>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</si>
  <si>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</si>
  <si>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</si>
  <si>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</si>
  <si>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</si>
  <si>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</si>
  <si>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</si>
  <si>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</si>
  <si>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</si>
  <si>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</si>
  <si>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</si>
  <si>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</si>
  <si>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</si>
  <si>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</si>
  <si>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</si>
  <si>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</si>
  <si>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</si>
  <si>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</si>
  <si>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</si>
  <si>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</si>
  <si>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</si>
  <si>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</si>
  <si>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</si>
  <si>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</si>
  <si>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</si>
  <si>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</si>
  <si>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</si>
  <si>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</si>
  <si>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</si>
  <si>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</si>
  <si>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</si>
  <si>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</si>
  <si>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</si>
  <si>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</si>
  <si>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</si>
  <si>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</si>
  <si>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</si>
  <si>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</si>
  <si>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</si>
  <si>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</si>
  <si>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</si>
  <si>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</si>
  <si>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</si>
  <si>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</si>
  <si>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</si>
  <si>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</si>
  <si>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</si>
  <si>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</si>
  <si>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</si>
  <si>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</si>
  <si>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</si>
  <si>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</si>
  <si>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</si>
  <si>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</si>
  <si>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</si>
  <si>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</si>
  <si>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</si>
  <si>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</si>
  <si>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</si>
  <si>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</si>
  <si>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</si>
  <si>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</si>
  <si>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</si>
  <si>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</si>
  <si>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</si>
  <si>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</si>
  <si>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</si>
  <si>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</si>
  <si>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</si>
  <si>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</si>
  <si>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</si>
  <si>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</si>
  <si>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</si>
  <si>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</si>
  <si>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</si>
  <si>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</si>
  <si>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</si>
  <si>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</si>
  <si>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</si>
  <si>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</si>
  <si>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</si>
  <si>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</si>
  <si>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</si>
  <si>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</si>
  <si>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</si>
  <si>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</si>
  <si>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</si>
  <si>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</si>
  <si>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</si>
  <si>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</si>
  <si>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</si>
  <si>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</si>
  <si>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</si>
  <si>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</si>
  <si>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</si>
  <si>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</si>
  <si>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</si>
  <si>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</si>
  <si>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</si>
  <si>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</si>
  <si>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</si>
  <si>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</si>
  <si>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</si>
  <si>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</si>
  <si>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</si>
  <si>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</si>
  <si>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</si>
  <si>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</si>
  <si>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</si>
  <si>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</si>
  <si>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</si>
  <si>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</si>
  <si>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</si>
  <si>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</si>
  <si>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</si>
  <si>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</si>
  <si>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</si>
  <si>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</si>
  <si>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</si>
  <si>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</si>
  <si>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</si>
  <si>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</si>
  <si>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</si>
  <si>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</si>
  <si>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</si>
  <si>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</si>
  <si>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</si>
  <si>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</si>
  <si>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</si>
  <si>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</si>
  <si>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</si>
  <si>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</si>
  <si>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</si>
  <si>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</si>
  <si>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</si>
  <si>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</si>
  <si>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</si>
  <si>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</si>
  <si>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</si>
  <si>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</si>
  <si>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</si>
  <si>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</si>
  <si>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</si>
  <si>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</si>
  <si>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</si>
  <si>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</si>
  <si>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</si>
  <si>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</si>
  <si>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</si>
  <si>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</si>
  <si>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</si>
  <si>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</si>
  <si>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</si>
  <si>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</si>
  <si>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</si>
  <si>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</si>
  <si>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</si>
  <si>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</si>
  <si>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</si>
  <si>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</si>
  <si>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</si>
  <si>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</si>
  <si>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</si>
  <si>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</si>
  <si>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</si>
  <si>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</si>
  <si>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</si>
  <si>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</si>
  <si>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</si>
  <si>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</si>
  <si>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</si>
  <si>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</si>
  <si>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</si>
  <si>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</si>
  <si>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</si>
  <si>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</si>
  <si>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</si>
  <si>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</si>
  <si>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</si>
  <si>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</si>
  <si>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</si>
  <si>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</si>
  <si>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</si>
  <si>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</si>
  <si>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</si>
  <si>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</si>
  <si>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</si>
  <si>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</si>
  <si>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</si>
  <si>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</si>
  <si>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</si>
  <si>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</si>
  <si>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</si>
  <si>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</si>
  <si>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</si>
  <si>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</si>
  <si>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</si>
  <si>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</si>
  <si>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</si>
  <si>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</si>
  <si>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</si>
  <si>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</si>
  <si>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</si>
  <si>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</si>
  <si>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</si>
  <si>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</si>
  <si>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</si>
  <si>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</si>
  <si>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</si>
  <si>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</si>
  <si>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</si>
  <si>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</si>
  <si>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</si>
  <si>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</si>
  <si>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</si>
  <si>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</si>
  <si>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</si>
  <si>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</si>
  <si>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</si>
  <si>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</si>
  <si>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</si>
  <si>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</si>
  <si>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</si>
  <si>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</si>
  <si>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</si>
  <si>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</si>
  <si>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</si>
  <si>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</si>
  <si>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</si>
  <si>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</si>
  <si>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</si>
  <si>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</si>
  <si>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</si>
  <si>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</si>
  <si>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</si>
  <si>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</si>
  <si>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</si>
  <si>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</si>
  <si>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</si>
  <si>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</si>
  <si>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</si>
  <si>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</si>
  <si>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</si>
  <si>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</si>
  <si>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</si>
  <si>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</si>
  <si>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</si>
  <si>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</si>
  <si>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</si>
  <si>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</si>
  <si>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</si>
  <si>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</si>
  <si>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</si>
  <si>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</si>
  <si>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</si>
  <si>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</si>
  <si>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</si>
  <si>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</si>
  <si>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</si>
  <si>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</si>
  <si>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</si>
  <si>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</si>
  <si>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</si>
  <si>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</si>
  <si>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</si>
  <si>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</si>
  <si>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</si>
  <si>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</si>
  <si>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</si>
  <si>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</si>
  <si>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</si>
  <si>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</si>
  <si>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</si>
  <si>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</si>
  <si>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</si>
  <si>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</si>
  <si>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</si>
  <si>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</si>
  <si>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</si>
  <si>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</si>
  <si>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</si>
  <si>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</si>
  <si>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</si>
  <si>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</si>
  <si>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</si>
  <si>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</si>
  <si>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</si>
  <si>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</si>
  <si>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</si>
  <si>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</si>
  <si>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</si>
  <si>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</si>
  <si>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</si>
  <si>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</si>
  <si>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</si>
  <si>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</si>
  <si>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</si>
  <si>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</si>
  <si>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</si>
  <si>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</si>
  <si>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</si>
  <si>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</si>
  <si>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</si>
  <si>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</si>
  <si>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</si>
  <si>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</si>
  <si>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</si>
  <si>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</si>
  <si>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</si>
  <si>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</si>
  <si>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</si>
  <si>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</si>
  <si>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</si>
  <si>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</si>
  <si>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</si>
  <si>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</si>
  <si>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</si>
  <si>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</si>
  <si>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</si>
  <si>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</si>
  <si>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</si>
  <si>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</si>
  <si>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</si>
  <si>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</si>
  <si>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</si>
  <si>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</si>
  <si>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</si>
  <si>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</si>
  <si>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</si>
  <si>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</si>
  <si>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</si>
  <si>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</si>
  <si>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</si>
  <si>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</si>
  <si>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</si>
  <si>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</si>
  <si>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</si>
  <si>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</si>
  <si>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</si>
  <si>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</si>
  <si>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</si>
  <si>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</si>
  <si>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</si>
  <si>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</si>
  <si>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</si>
  <si>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</si>
  <si>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</si>
  <si>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</si>
  <si>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</si>
  <si>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</si>
  <si>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</si>
  <si>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</si>
  <si>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</si>
  <si>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</si>
  <si>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</si>
  <si>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</si>
  <si>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</si>
  <si>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</si>
  <si>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</si>
  <si>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</si>
  <si>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</si>
  <si>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</si>
  <si>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</si>
  <si>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</si>
  <si>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</si>
  <si>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</si>
  <si>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</si>
  <si>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</si>
  <si>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</si>
  <si>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</si>
  <si>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</si>
  <si>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</si>
  <si>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</si>
  <si>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</si>
  <si>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</si>
  <si>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</si>
  <si>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</si>
  <si>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</si>
  <si>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</si>
  <si>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</si>
  <si>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</si>
  <si>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</si>
  <si>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</si>
  <si>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</si>
  <si>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</si>
  <si>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</si>
  <si>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</si>
  <si>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</si>
  <si>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</si>
  <si>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</si>
  <si>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</si>
  <si>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</si>
  <si>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</si>
  <si>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</si>
  <si>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</si>
  <si>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</si>
  <si>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</si>
  <si>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</si>
  <si>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</si>
  <si>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</si>
  <si>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</si>
  <si>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</si>
  <si>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</si>
  <si>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</si>
  <si>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</si>
  <si>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</si>
  <si>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</si>
  <si>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</si>
  <si>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</si>
  <si>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</si>
  <si>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</si>
  <si>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</si>
  <si>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</si>
  <si>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</si>
  <si>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</si>
  <si>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</si>
  <si>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</si>
  <si>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</si>
  <si>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</si>
  <si>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</si>
  <si>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</si>
  <si>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</si>
  <si>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</si>
  <si>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</si>
  <si>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</si>
  <si>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</si>
  <si>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</si>
  <si>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</si>
  <si>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</si>
  <si>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</si>
  <si>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</si>
  <si>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</si>
  <si>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</si>
  <si>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</si>
  <si>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</si>
  <si>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</si>
  <si>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</si>
  <si>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</si>
  <si>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</si>
  <si>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</si>
  <si>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</si>
  <si>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</si>
  <si>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</si>
  <si>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</si>
  <si>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</si>
  <si>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</si>
  <si>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</si>
  <si>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</si>
  <si>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</si>
  <si>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</si>
  <si>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</si>
  <si>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</si>
  <si>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</si>
  <si>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</si>
  <si>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</si>
  <si>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</si>
  <si>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</si>
  <si>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</si>
  <si>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</si>
  <si>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</si>
  <si>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</si>
  <si>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</si>
  <si>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</si>
  <si>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</si>
  <si>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</si>
  <si>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</si>
  <si>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</si>
  <si>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</si>
  <si>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</si>
  <si>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</si>
  <si>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</si>
  <si>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</si>
  <si>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</si>
  <si>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</si>
  <si>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</si>
  <si>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</si>
  <si>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</si>
  <si>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</si>
  <si>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</si>
  <si>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</si>
  <si>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</si>
  <si>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</si>
  <si>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</si>
  <si>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</si>
  <si>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</si>
  <si>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</si>
  <si>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</si>
  <si>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</si>
  <si>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</si>
  <si>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</si>
  <si>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</si>
  <si>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</si>
  <si>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</si>
  <si>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</si>
  <si>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</si>
  <si>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</si>
  <si>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</si>
  <si>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</si>
  <si>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</si>
  <si>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</si>
  <si>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</si>
  <si>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</si>
  <si>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</si>
  <si>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</si>
  <si>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</si>
  <si>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</si>
  <si>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</si>
  <si>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</si>
  <si>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</si>
  <si>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</si>
  <si>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</si>
  <si>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</si>
  <si>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</si>
  <si>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</si>
  <si>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</si>
  <si>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</si>
  <si>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</si>
  <si>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</si>
  <si>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</si>
  <si>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</si>
  <si>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</si>
  <si>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</si>
  <si>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</si>
  <si>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</si>
  <si>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</si>
  <si>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</si>
  <si>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</si>
  <si>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</si>
  <si>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</si>
  <si>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</si>
  <si>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</si>
  <si>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</si>
  <si>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</si>
  <si>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</si>
  <si>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</si>
  <si>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</si>
  <si>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</si>
  <si>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</si>
  <si>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</si>
  <si>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</si>
  <si>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</si>
  <si>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</si>
  <si>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</si>
  <si>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</si>
  <si>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</si>
  <si>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</si>
  <si>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</si>
  <si>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</si>
  <si>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</si>
  <si>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</si>
  <si>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</si>
  <si>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</si>
  <si>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</si>
  <si>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</si>
  <si>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</si>
  <si>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</si>
  <si>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</si>
  <si>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</si>
  <si>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</si>
  <si>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</si>
  <si>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</si>
  <si>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</si>
  <si>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</si>
  <si>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</si>
  <si>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</si>
  <si>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</si>
  <si>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</si>
  <si>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</si>
  <si>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</si>
  <si>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</si>
  <si>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</si>
  <si>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</si>
  <si>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</si>
  <si>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</si>
  <si>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</si>
  <si>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</si>
  <si>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</si>
  <si>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</si>
  <si>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</si>
  <si>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</si>
  <si>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</si>
  <si>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</si>
  <si>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</si>
  <si>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</si>
  <si>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</si>
  <si>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</si>
  <si>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</si>
  <si>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</si>
  <si>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</si>
  <si>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</si>
  <si>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</si>
  <si>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</si>
  <si>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</si>
  <si>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</si>
  <si>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</si>
  <si>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</si>
  <si>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</si>
  <si>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</si>
  <si>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</si>
  <si>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</si>
  <si>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</si>
  <si>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</si>
  <si>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</si>
  <si>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</si>
  <si>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</si>
  <si>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</si>
  <si>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</si>
  <si>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</si>
  <si>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</si>
  <si>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</si>
  <si>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</si>
  <si>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</si>
  <si>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</si>
  <si>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</si>
  <si>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</si>
  <si>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</si>
  <si>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</si>
  <si>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</si>
  <si>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</si>
  <si>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</si>
  <si>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</si>
  <si>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</si>
  <si>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</si>
  <si>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</si>
  <si>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</si>
  <si>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</si>
  <si>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</si>
  <si>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</si>
  <si>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</si>
  <si>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</si>
  <si>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</si>
  <si>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</si>
  <si>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</si>
  <si>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</si>
  <si>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</si>
  <si>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</si>
  <si>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</si>
  <si>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</si>
  <si>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</si>
  <si>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</si>
  <si>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</si>
  <si>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</si>
  <si>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</si>
  <si>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</si>
  <si>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</si>
  <si>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</si>
  <si>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</si>
  <si>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</si>
  <si>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</si>
  <si>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</si>
  <si>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</si>
  <si>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</si>
  <si>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</si>
  <si>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</si>
  <si>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</si>
  <si>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</si>
  <si>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</si>
  <si>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</si>
  <si>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</si>
  <si>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</si>
  <si>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</si>
  <si>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</si>
  <si>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</si>
  <si>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</si>
  <si>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</si>
  <si>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</si>
  <si>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</si>
  <si>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</si>
  <si>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</si>
  <si>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</si>
  <si>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</si>
  <si>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</si>
  <si>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</si>
  <si>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</si>
  <si>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</si>
  <si>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</si>
  <si>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</si>
  <si>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</si>
  <si>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</si>
  <si>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</si>
  <si>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</si>
  <si>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</si>
  <si>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</si>
  <si>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</si>
  <si>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</si>
  <si>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</si>
  <si>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</si>
  <si>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</si>
  <si>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</si>
  <si>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</si>
  <si>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</si>
  <si>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</si>
  <si>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</si>
  <si>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</si>
  <si>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</si>
  <si>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</si>
  <si>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</si>
  <si>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</si>
  <si>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</si>
  <si>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</si>
  <si>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</si>
  <si>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</si>
  <si>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</si>
  <si>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</si>
  <si>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</si>
  <si>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</si>
  <si>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</si>
  <si>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</si>
  <si>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</si>
  <si>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</si>
  <si>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</si>
  <si>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</si>
  <si>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</si>
  <si>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</si>
  <si>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</si>
  <si>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</si>
  <si>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</si>
  <si>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</si>
  <si>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</si>
  <si>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</si>
  <si>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</si>
  <si>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</si>
  <si>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</si>
  <si>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</si>
  <si>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</si>
  <si>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</si>
  <si>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</si>
  <si>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</si>
  <si>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</si>
  <si>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</si>
  <si>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</si>
  <si>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</si>
  <si>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</si>
  <si>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</si>
  <si>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</si>
  <si>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</si>
  <si>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</si>
  <si>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</si>
  <si>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</si>
  <si>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1_all_subs_pc_ai__yd_1</t>
  </si>
  <si>
    <t>1_vat_fuel_pc_ai__yd_1</t>
  </si>
  <si>
    <t>1_subsidy_elec_pc_ai__yd_1</t>
  </si>
  <si>
    <t>1_all_fuel_pc_ai__yd_1</t>
  </si>
  <si>
    <t>1_all_policies_pc_ai__yd_1</t>
  </si>
  <si>
    <t>1_subsidy_elec_direct_pc_ai__yd_1</t>
  </si>
  <si>
    <t>1_all_elec_pc_ai__yd_1</t>
  </si>
  <si>
    <t>1_subsidy_fuel_pc_ai__yd_1</t>
  </si>
  <si>
    <t>1_subsidy_elec_indirect_pc_ai__yd_1</t>
  </si>
  <si>
    <t>1_subsidy_fuel_indirect_pc_ai__yd_1</t>
  </si>
  <si>
    <t>1_subsidy_fuel_direct_pc_ai__yd_1</t>
  </si>
  <si>
    <t>1_all_tax_pc_ai__yd_1</t>
  </si>
  <si>
    <t>1_all_tax_pc_ai__yd_2</t>
  </si>
  <si>
    <t>1_all_policies_pc_ai__yd_2</t>
  </si>
  <si>
    <t>1_vat_elec_pc_ai__yd_2</t>
  </si>
  <si>
    <t>1_subsidy_elec_indirect_pc_ai__yd_2</t>
  </si>
  <si>
    <t>1_subsidy_fuel_pc_ai__yd_2</t>
  </si>
  <si>
    <t>1_vat_fuel_pc_ai__yd_2</t>
  </si>
  <si>
    <t>1_subsidy_fuel_indirect_pc_ai__yd_2</t>
  </si>
  <si>
    <t>1_subsidy_fuel_direct_pc_ai__yd_2</t>
  </si>
  <si>
    <t>1_all_subs_pc_ai__yd_2</t>
  </si>
  <si>
    <t>1_subsidy_elec_pc_ai__yd_2</t>
  </si>
  <si>
    <t>1_subsidy_elec_direct_pc_ai__yd_2</t>
  </si>
  <si>
    <t>1_all_elec_pc_ai__yd_2</t>
  </si>
  <si>
    <t>1_all_fuel_pc_ai__yd_2</t>
  </si>
  <si>
    <t>1_subsidy_elec_direct_pc_ai__yd_3</t>
  </si>
  <si>
    <t>1_subsidy_fuel_indirect_pc_ai__yd_3</t>
  </si>
  <si>
    <t>1_subsidy_elec_pc_ai__yd_3</t>
  </si>
  <si>
    <t>1_subsidy_fuel_pc_ai__yd_3</t>
  </si>
  <si>
    <t>1_all_policies_pc_ai__yd_3</t>
  </si>
  <si>
    <t>1_vat_fuel_pc_ai__yd_3</t>
  </si>
  <si>
    <t>1_all_subs_pc_ai__yd_3</t>
  </si>
  <si>
    <t>1_subsidy_elec_indirect_pc_ai__yd_3</t>
  </si>
  <si>
    <t>1_all_fuel_pc_ai__yd_3</t>
  </si>
  <si>
    <t>1_all_elec_pc_ai__yd_3</t>
  </si>
  <si>
    <t>1_subsidy_fuel_direct_pc_ai__yd_3</t>
  </si>
  <si>
    <t>1_vat_elec_pc_ai__yd_3</t>
  </si>
  <si>
    <t>1_all_tax_pc_ai__yd_3</t>
  </si>
  <si>
    <t>1_vat_elec_pc_ai__yd_4</t>
  </si>
  <si>
    <t>1_all_policies_pc_ai__yd_4</t>
  </si>
  <si>
    <t>1_subsidy_elec_indirect_pc_ai__yd_4</t>
  </si>
  <si>
    <t>1_all_tax_pc_ai__yd_4</t>
  </si>
  <si>
    <t>1_subsidy_elec_pc_ai__yd_4</t>
  </si>
  <si>
    <t>1_vat_fuel_pc_ai__yd_4</t>
  </si>
  <si>
    <t>1_subsidy_fuel_pc_ai__yd_4</t>
  </si>
  <si>
    <t>1_subsidy_elec_direct_pc_ai__yd_4</t>
  </si>
  <si>
    <t>1_all_subs_pc_ai__yd_4</t>
  </si>
  <si>
    <t>1_all_fuel_pc_ai__yd_4</t>
  </si>
  <si>
    <t>1_subsidy_fuel_direct_pc_ai__yd_4</t>
  </si>
  <si>
    <t>1_subsidy_fuel_indirect_pc_ai__yd_4</t>
  </si>
  <si>
    <t>1_all_elec_pc_ai__yd_4</t>
  </si>
  <si>
    <t>1_vat_fuel_pc_ai__yd_5</t>
  </si>
  <si>
    <t>1_subsidy_fuel_pc_ai__yd_5</t>
  </si>
  <si>
    <t>1_all_tax_pc_ai__yd_5</t>
  </si>
  <si>
    <t>1_all_policies_pc_ai__yd_5</t>
  </si>
  <si>
    <t>1_subsidy_elec_direct_pc_ai__yd_5</t>
  </si>
  <si>
    <t>1_subsidy_elec_pc_ai__yd_5</t>
  </si>
  <si>
    <t>1_all_elec_pc_ai__yd_5</t>
  </si>
  <si>
    <t>1_subsidy_fuel_direct_pc_ai__yd_5</t>
  </si>
  <si>
    <t>1_all_subs_pc_ai__yd_5</t>
  </si>
  <si>
    <t>1_all_fuel_pc_ai__yd_5</t>
  </si>
  <si>
    <t>1_subsidy_fuel_indirect_pc_ai__yd_5</t>
  </si>
  <si>
    <t>1_vat_elec_pc_ai__yd_5</t>
  </si>
  <si>
    <t>1_subsidy_elec_indirect_pc_ai__yd_5</t>
  </si>
  <si>
    <t>1_vat_elec_pc_ai__yd_6</t>
  </si>
  <si>
    <t>1_subsidy_elec_indirect_pc_ai__yd_6</t>
  </si>
  <si>
    <t>1_all_tax_pc_ai__yd_6</t>
  </si>
  <si>
    <t>1_subsidy_elec_pc_ai__yd_6</t>
  </si>
  <si>
    <t>1_subsidy_fuel_direct_pc_ai__yd_6</t>
  </si>
  <si>
    <t>1_all_subs_pc_ai__yd_6</t>
  </si>
  <si>
    <t>1_vat_fuel_pc_ai__yd_6</t>
  </si>
  <si>
    <t>1_all_policies_pc_ai__yd_6</t>
  </si>
  <si>
    <t>1_all_elec_pc_ai__yd_6</t>
  </si>
  <si>
    <t>1_subsidy_elec_direct_pc_ai__yd_6</t>
  </si>
  <si>
    <t>1_all_fuel_pc_ai__yd_6</t>
  </si>
  <si>
    <t>1_subsidy_fuel_indirect_pc_ai__yd_6</t>
  </si>
  <si>
    <t>1_subsidy_fuel_pc_ai__yd_6</t>
  </si>
  <si>
    <t>1_all_policies_pc_ai__yd_7</t>
  </si>
  <si>
    <t>1_subsidy_fuel_direct_pc_ai__yd_7</t>
  </si>
  <si>
    <t>1_vat_fuel_pc_ai__yd_7</t>
  </si>
  <si>
    <t>1_all_subs_pc_ai__yd_7</t>
  </si>
  <si>
    <t>1_all_elec_pc_ai__yd_7</t>
  </si>
  <si>
    <t>1_subsidy_elec_pc_ai__yd_7</t>
  </si>
  <si>
    <t>1_all_fuel_pc_ai__yd_7</t>
  </si>
  <si>
    <t>1_subsidy_elec_indirect_pc_ai__yd_7</t>
  </si>
  <si>
    <t>1_subsidy_elec_direct_pc_ai__yd_7</t>
  </si>
  <si>
    <t>1_vat_elec_pc_ai__yd_7</t>
  </si>
  <si>
    <t>1_subsidy_fuel_indirect_pc_ai__yd_7</t>
  </si>
  <si>
    <t>1_subsidy_fuel_pc_ai__yd_7</t>
  </si>
  <si>
    <t>1_all_tax_pc_ai__yd_7</t>
  </si>
  <si>
    <t>1_subsidy_fuel_pc_ai__yd_8</t>
  </si>
  <si>
    <t>1_all_elec_pc_ai__yd_8</t>
  </si>
  <si>
    <t>1_subsidy_fuel_indirect_pc_ai__yd_8</t>
  </si>
  <si>
    <t>1_vat_elec_pc_ai__yd_8</t>
  </si>
  <si>
    <t>1_subsidy_fuel_direct_pc_ai__yd_8</t>
  </si>
  <si>
    <t>1_all_policies_pc_ai__yd_8</t>
  </si>
  <si>
    <t>1_all_tax_pc_ai__yd_8</t>
  </si>
  <si>
    <t>1_subsidy_elec_direct_pc_ai__yd_8</t>
  </si>
  <si>
    <t>1_vat_fuel_pc_ai__yd_8</t>
  </si>
  <si>
    <t>1_subsidy_elec_pc_ai__yd_8</t>
  </si>
  <si>
    <t>1_subsidy_elec_indirect_pc_ai__yd_8</t>
  </si>
  <si>
    <t>1_all_fuel_pc_ai__yd_8</t>
  </si>
  <si>
    <t>1_all_subs_pc_ai__yd_8</t>
  </si>
  <si>
    <t>1_vat_elec_pc_ai__yd_9</t>
  </si>
  <si>
    <t>1_all_fuel_pc_ai__yd_9</t>
  </si>
  <si>
    <t>1_vat_fuel_pc_ai__yd_9</t>
  </si>
  <si>
    <t>1_all_elec_pc_ai__yd_9</t>
  </si>
  <si>
    <t>1_subsidy_fuel_direct_pc_ai__yd_9</t>
  </si>
  <si>
    <t>1_all_policies_pc_ai__yd_9</t>
  </si>
  <si>
    <t>1_all_subs_pc_ai__yd_9</t>
  </si>
  <si>
    <t>1_subsidy_elec_direct_pc_ai__yd_9</t>
  </si>
  <si>
    <t>1_subsidy_fuel_pc_ai__yd_9</t>
  </si>
  <si>
    <t>1_all_tax_pc_ai__yd_9</t>
  </si>
  <si>
    <t>1_subsidy_elec_pc_ai__yd_9</t>
  </si>
  <si>
    <t>1_subsidy_elec_indirect_pc_ai__yd_9</t>
  </si>
  <si>
    <t>1_subsidy_fuel_indirect_pc_ai__yd_9</t>
  </si>
  <si>
    <t>1_vat_elec_pc_ai__yd_10</t>
  </si>
  <si>
    <t>1_all_policies_pc_ai__yd_10</t>
  </si>
  <si>
    <t>1_all_tax_pc_ai__yd_10</t>
  </si>
  <si>
    <t>1_subsidy_fuel_indirect_pc_ai__yd_10</t>
  </si>
  <si>
    <t>1_subsidy_fuel_pc_ai__yd_10</t>
  </si>
  <si>
    <t>1_all_fuel_pc_ai__yd_10</t>
  </si>
  <si>
    <t>1_subsidy_elec_indirect_pc_ai__yd_10</t>
  </si>
  <si>
    <t>1_subsidy_fuel_direct_pc_ai__yd_10</t>
  </si>
  <si>
    <t>1_subsidy_elec_direct_pc_ai__yd_10</t>
  </si>
  <si>
    <t>1_vat_fuel_pc_ai__yd_10</t>
  </si>
  <si>
    <t>1_all_elec_pc_ai__yd_10</t>
  </si>
  <si>
    <t>1_all_subs_pc_ai__yd_10</t>
  </si>
  <si>
    <t>1_subsidy_elec_pc_ai__yd_10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</si>
  <si>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</si>
  <si>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</si>
  <si>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</si>
  <si>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</si>
  <si>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</si>
  <si>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</si>
  <si>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</si>
  <si>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</si>
  <si>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</si>
  <si>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</si>
  <si>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</si>
  <si>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</si>
  <si>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</si>
  <si>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</si>
  <si>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</si>
  <si>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</si>
  <si>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</si>
  <si>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</si>
  <si>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</si>
  <si>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</si>
  <si>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</si>
  <si>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</si>
  <si>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</si>
  <si>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</si>
  <si>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</si>
  <si>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</si>
  <si>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</si>
  <si>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</si>
  <si>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</si>
  <si>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</si>
  <si>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</si>
  <si>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</si>
  <si>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</si>
  <si>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</si>
  <si>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</si>
  <si>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</si>
  <si>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</si>
  <si>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</si>
  <si>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</si>
  <si>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</si>
  <si>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</si>
  <si>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</si>
  <si>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</si>
  <si>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</si>
  <si>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</si>
  <si>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</si>
  <si>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</si>
  <si>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</si>
  <si>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</si>
  <si>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</si>
  <si>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</si>
  <si>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</si>
  <si>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</si>
  <si>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</si>
  <si>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</si>
  <si>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</si>
  <si>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</si>
  <si>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</si>
  <si>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</si>
  <si>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</si>
  <si>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</si>
  <si>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</si>
  <si>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</si>
  <si>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</si>
  <si>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</si>
  <si>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</si>
  <si>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</si>
  <si>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</si>
  <si>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</si>
  <si>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</si>
  <si>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</si>
  <si>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</si>
  <si>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</si>
  <si>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</si>
  <si>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</si>
  <si>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</si>
  <si>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</si>
  <si>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</si>
  <si>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</si>
  <si>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</si>
  <si>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</si>
  <si>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</si>
  <si>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</si>
  <si>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</si>
  <si>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</si>
  <si>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</si>
  <si>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</si>
  <si>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</si>
  <si>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</si>
  <si>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</si>
  <si>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</si>
  <si>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</si>
  <si>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</si>
  <si>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</si>
  <si>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</si>
  <si>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</si>
  <si>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</si>
  <si>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</si>
  <si>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</si>
  <si>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</si>
  <si>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</si>
  <si>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</si>
  <si>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</si>
  <si>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</si>
  <si>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</si>
  <si>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</si>
  <si>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</si>
  <si>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</si>
  <si>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</si>
  <si>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</si>
  <si>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</si>
  <si>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</si>
  <si>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</si>
  <si>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</si>
  <si>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</si>
  <si>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</si>
  <si>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</si>
  <si>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</si>
  <si>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</si>
  <si>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</si>
  <si>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</si>
  <si>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</si>
  <si>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</si>
  <si>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</si>
  <si>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</si>
  <si>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</si>
  <si>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</si>
  <si>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</si>
  <si>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</si>
  <si>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</si>
  <si>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</si>
  <si>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</si>
  <si>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</si>
  <si>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</si>
  <si>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</si>
  <si>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</si>
  <si>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</si>
  <si>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</si>
  <si>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</si>
  <si>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</si>
  <si>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</si>
  <si>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</si>
  <si>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</si>
  <si>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</si>
  <si>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</si>
  <si>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</si>
  <si>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</si>
  <si>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</si>
  <si>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</si>
  <si>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</si>
  <si>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</si>
  <si>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</si>
  <si>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</si>
  <si>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</si>
  <si>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</si>
  <si>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</si>
  <si>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</si>
  <si>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</si>
  <si>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</si>
  <si>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</si>
  <si>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</si>
  <si>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</si>
  <si>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</si>
  <si>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</si>
  <si>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</si>
  <si>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</si>
  <si>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</si>
  <si>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</si>
  <si>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</si>
  <si>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</si>
  <si>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</si>
  <si>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</si>
  <si>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</si>
  <si>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</si>
  <si>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</si>
  <si>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</si>
  <si>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</si>
  <si>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</si>
  <si>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</si>
  <si>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</si>
  <si>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</si>
  <si>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</si>
  <si>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</si>
  <si>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</si>
  <si>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</si>
  <si>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</si>
  <si>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</si>
  <si>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</si>
  <si>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</si>
  <si>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</si>
  <si>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</si>
  <si>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</si>
  <si>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</si>
  <si>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</si>
  <si>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</si>
  <si>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</si>
  <si>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</si>
  <si>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</si>
  <si>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</si>
  <si>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</si>
  <si>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</si>
  <si>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</si>
  <si>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</si>
  <si>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</si>
  <si>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</si>
  <si>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</si>
  <si>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</si>
  <si>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</si>
  <si>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</si>
  <si>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</si>
  <si>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</si>
  <si>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</si>
  <si>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</si>
  <si>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</si>
  <si>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</si>
  <si>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</si>
  <si>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</si>
  <si>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</si>
  <si>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</si>
  <si>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</si>
  <si>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</si>
  <si>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</si>
  <si>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</si>
  <si>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</si>
  <si>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</si>
  <si>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</si>
  <si>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</si>
  <si>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</si>
  <si>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</si>
  <si>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</si>
  <si>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</si>
  <si>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</si>
  <si>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</si>
  <si>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</si>
  <si>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</si>
  <si>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</si>
  <si>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</si>
  <si>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</si>
  <si>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</si>
  <si>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</si>
  <si>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</si>
  <si>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</si>
  <si>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</si>
  <si>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</si>
  <si>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</si>
  <si>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</si>
  <si>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</si>
  <si>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</si>
  <si>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</si>
  <si>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</si>
  <si>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</si>
  <si>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</si>
  <si>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</si>
  <si>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</si>
  <si>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</si>
  <si>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</si>
  <si>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</si>
  <si>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</si>
  <si>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</si>
  <si>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</si>
  <si>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</si>
  <si>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</si>
  <si>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</si>
  <si>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</si>
  <si>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</si>
  <si>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</si>
  <si>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</si>
  <si>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</si>
  <si>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</si>
  <si>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</si>
  <si>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</si>
  <si>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</si>
  <si>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</si>
  <si>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</si>
  <si>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</si>
  <si>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</si>
  <si>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</si>
  <si>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</si>
  <si>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</si>
  <si>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</si>
  <si>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</si>
  <si>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</si>
  <si>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</si>
  <si>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</si>
  <si>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</si>
  <si>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</si>
  <si>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</si>
  <si>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</si>
  <si>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</si>
  <si>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</si>
  <si>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</si>
  <si>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</si>
  <si>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</si>
  <si>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</si>
  <si>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</si>
  <si>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</si>
  <si>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</si>
  <si>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</si>
  <si>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</si>
  <si>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</si>
  <si>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</si>
  <si>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</si>
  <si>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</si>
  <si>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</si>
  <si>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</si>
  <si>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</si>
  <si>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</si>
  <si>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</si>
  <si>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</si>
  <si>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</si>
  <si>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</si>
  <si>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</si>
  <si>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</si>
  <si>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</si>
  <si>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</si>
  <si>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</si>
  <si>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</si>
  <si>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</si>
  <si>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</si>
  <si>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</si>
  <si>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</si>
  <si>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</si>
  <si>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</si>
  <si>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</si>
  <si>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</si>
  <si>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</si>
  <si>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</si>
  <si>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</si>
  <si>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</si>
  <si>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</si>
  <si>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</si>
  <si>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</si>
  <si>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</si>
  <si>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</si>
  <si>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</si>
  <si>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</si>
  <si>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</si>
  <si>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</si>
  <si>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</si>
  <si>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</si>
  <si>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</si>
  <si>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</si>
  <si>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</si>
  <si>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</si>
  <si>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</si>
  <si>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</si>
  <si>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</si>
  <si>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</si>
  <si>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</si>
  <si>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</si>
  <si>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</si>
  <si>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</si>
  <si>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</si>
  <si>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</si>
  <si>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</si>
  <si>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</si>
  <si>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</si>
  <si>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</si>
  <si>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</si>
  <si>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</si>
  <si>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</si>
  <si>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</si>
  <si>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</si>
  <si>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</si>
  <si>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</si>
  <si>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</si>
  <si>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</si>
  <si>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</si>
  <si>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</si>
  <si>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</si>
  <si>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</si>
  <si>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</si>
  <si>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</si>
  <si>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</si>
  <si>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</si>
  <si>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</si>
  <si>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</si>
  <si>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</si>
  <si>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</si>
  <si>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</si>
  <si>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</si>
  <si>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</si>
  <si>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</si>
  <si>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</si>
  <si>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</si>
  <si>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</si>
  <si>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</si>
  <si>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</si>
  <si>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</si>
  <si>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</si>
  <si>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</si>
  <si>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</si>
  <si>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</si>
  <si>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</si>
  <si>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</si>
  <si>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</si>
  <si>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</si>
  <si>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</si>
  <si>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</si>
  <si>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</si>
  <si>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</si>
  <si>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</si>
  <si>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</si>
  <si>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</si>
  <si>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</si>
  <si>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</si>
  <si>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</si>
  <si>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</si>
  <si>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</si>
  <si>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</si>
  <si>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</si>
  <si>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</si>
  <si>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</si>
  <si>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</si>
  <si>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</si>
  <si>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</si>
  <si>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</si>
  <si>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</si>
  <si>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</si>
  <si>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</si>
  <si>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</si>
  <si>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</si>
  <si>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</si>
  <si>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</si>
  <si>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</si>
  <si>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</si>
  <si>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</si>
  <si>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</si>
  <si>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</si>
  <si>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</si>
  <si>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</si>
  <si>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</si>
  <si>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</si>
  <si>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</si>
  <si>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</si>
  <si>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</si>
  <si>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</si>
  <si>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</si>
  <si>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</si>
  <si>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</si>
  <si>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</si>
  <si>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</si>
  <si>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</si>
  <si>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</si>
  <si>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</si>
  <si>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</si>
  <si>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</si>
  <si>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</si>
  <si>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</si>
  <si>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</si>
  <si>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</si>
  <si>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</si>
  <si>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</si>
  <si>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</si>
  <si>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</si>
  <si>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</si>
  <si>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</si>
  <si>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</si>
  <si>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</si>
  <si>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</si>
  <si>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</si>
  <si>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</si>
  <si>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</si>
  <si>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</si>
  <si>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</si>
  <si>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</si>
  <si>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</si>
  <si>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</si>
  <si>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</si>
  <si>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</si>
  <si>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</si>
  <si>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</si>
  <si>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</si>
  <si>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</si>
  <si>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</si>
  <si>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</si>
  <si>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</si>
  <si>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</si>
  <si>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</si>
  <si>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</si>
  <si>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</si>
  <si>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</si>
  <si>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</si>
  <si>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</si>
  <si>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</si>
  <si>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</si>
  <si>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</si>
  <si>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</si>
  <si>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</si>
  <si>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</si>
  <si>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</si>
  <si>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</si>
  <si>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</si>
  <si>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</si>
  <si>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</si>
  <si>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</si>
  <si>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</si>
  <si>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</si>
  <si>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</si>
  <si>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</si>
  <si>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</si>
  <si>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</si>
  <si>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</si>
  <si>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</si>
  <si>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</si>
  <si>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</si>
  <si>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</si>
  <si>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</si>
  <si>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</si>
  <si>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</si>
  <si>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</si>
  <si>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</si>
  <si>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</si>
  <si>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</si>
  <si>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</si>
  <si>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</si>
  <si>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</si>
  <si>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</si>
  <si>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</si>
  <si>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</si>
  <si>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</si>
  <si>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</si>
  <si>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</si>
  <si>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</si>
  <si>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</si>
  <si>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</si>
  <si>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</si>
  <si>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</si>
  <si>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</si>
  <si>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</si>
  <si>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</si>
  <si>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</si>
  <si>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</si>
  <si>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</si>
  <si>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</si>
  <si>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</si>
  <si>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</si>
  <si>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</si>
  <si>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</si>
  <si>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</si>
  <si>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</si>
  <si>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</si>
  <si>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</si>
  <si>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</si>
  <si>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</si>
  <si>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</si>
  <si>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</si>
  <si>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</si>
  <si>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</si>
  <si>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</si>
  <si>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</si>
  <si>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</si>
  <si>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</si>
  <si>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</si>
  <si>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</si>
  <si>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</si>
  <si>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</si>
  <si>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</si>
  <si>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</si>
  <si>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</si>
  <si>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</si>
  <si>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</si>
  <si>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</si>
  <si>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</si>
  <si>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</si>
  <si>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</si>
  <si>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</si>
  <si>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</si>
  <si>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</si>
  <si>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</si>
  <si>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</si>
  <si>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</si>
  <si>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</si>
  <si>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</si>
  <si>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</si>
  <si>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</si>
  <si>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</si>
  <si>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</si>
  <si>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</si>
  <si>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</si>
  <si>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</si>
  <si>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</si>
  <si>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</si>
  <si>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</si>
  <si>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</si>
  <si>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</si>
  <si>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</si>
  <si>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</si>
  <si>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</si>
  <si>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</si>
  <si>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</si>
  <si>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</si>
  <si>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</si>
  <si>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</si>
  <si>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</si>
  <si>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</si>
  <si>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</si>
  <si>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</si>
  <si>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</si>
  <si>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</si>
  <si>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</si>
  <si>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</si>
  <si>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</si>
  <si>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</si>
  <si>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</si>
  <si>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</si>
  <si>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</si>
  <si>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</si>
  <si>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</si>
  <si>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</si>
  <si>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</si>
  <si>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</si>
  <si>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</si>
  <si>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</si>
  <si>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</si>
  <si>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</si>
  <si>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</si>
  <si>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</si>
  <si>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</si>
  <si>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</si>
  <si>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</si>
  <si>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</si>
  <si>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</si>
  <si>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</si>
  <si>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</si>
  <si>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</si>
  <si>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</si>
  <si>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</si>
  <si>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</si>
  <si>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</si>
  <si>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</si>
  <si>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</si>
  <si>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</si>
  <si>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</si>
  <si>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</si>
  <si>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</si>
  <si>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</si>
  <si>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</si>
  <si>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</si>
  <si>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</si>
  <si>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</si>
  <si>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</si>
  <si>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</si>
  <si>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</si>
  <si>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</si>
  <si>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</si>
  <si>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</si>
  <si>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</si>
  <si>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</si>
  <si>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</si>
  <si>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</si>
  <si>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</si>
  <si>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</si>
  <si>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</si>
  <si>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</si>
  <si>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</si>
  <si>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</si>
  <si>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</si>
  <si>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</si>
  <si>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</si>
  <si>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</si>
  <si>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</si>
  <si>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</si>
  <si>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</si>
  <si>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</si>
  <si>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</si>
  <si>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</si>
  <si>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</si>
  <si>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</si>
  <si>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</si>
  <si>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</si>
  <si>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</si>
  <si>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</si>
  <si>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</si>
  <si>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</si>
  <si>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</si>
  <si>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</si>
  <si>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</si>
  <si>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</si>
  <si>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</si>
  <si>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</si>
  <si>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</si>
  <si>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</si>
  <si>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</si>
  <si>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</si>
  <si>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</si>
  <si>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</si>
  <si>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</si>
  <si>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</si>
  <si>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</si>
  <si>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</si>
  <si>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</si>
  <si>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</si>
  <si>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</si>
  <si>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</si>
  <si>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</si>
  <si>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</si>
  <si>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</si>
  <si>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</si>
  <si>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</si>
  <si>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</si>
  <si>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</si>
  <si>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</si>
  <si>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</si>
  <si>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</si>
  <si>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</si>
  <si>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</si>
  <si>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</si>
  <si>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</si>
  <si>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</si>
  <si>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</si>
  <si>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</si>
  <si>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</si>
  <si>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</si>
  <si>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</si>
  <si>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</si>
  <si>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</si>
  <si>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</si>
  <si>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</si>
  <si>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</si>
  <si>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</si>
  <si>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</si>
  <si>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</si>
  <si>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</si>
  <si>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</si>
  <si>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</si>
  <si>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</si>
  <si>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</si>
  <si>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</si>
  <si>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</si>
  <si>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</si>
  <si>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</si>
  <si>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</si>
  <si>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</si>
  <si>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</si>
  <si>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</si>
  <si>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</si>
  <si>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</si>
  <si>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</si>
  <si>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</si>
  <si>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</si>
  <si>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</si>
  <si>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</si>
  <si>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</si>
  <si>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</si>
  <si>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</si>
  <si>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</si>
  <si>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</si>
  <si>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</si>
  <si>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</si>
  <si>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</si>
  <si>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</si>
  <si>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</si>
  <si>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</si>
  <si>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</si>
  <si>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</si>
  <si>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</si>
  <si>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</si>
  <si>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</si>
  <si>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</si>
  <si>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</si>
  <si>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</si>
  <si>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</si>
  <si>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</si>
  <si>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</si>
  <si>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</si>
  <si>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</si>
  <si>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</si>
  <si>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</si>
  <si>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</si>
  <si>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</si>
  <si>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</si>
  <si>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</si>
  <si>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</si>
  <si>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</si>
  <si>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</si>
  <si>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</si>
  <si>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</si>
  <si>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</si>
  <si>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</si>
  <si>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</si>
  <si>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</si>
  <si>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</si>
  <si>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</si>
  <si>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</si>
  <si>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</si>
  <si>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</si>
  <si>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</si>
  <si>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</si>
  <si>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</si>
  <si>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</si>
  <si>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</si>
  <si>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</si>
  <si>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</si>
  <si>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</si>
  <si>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</si>
  <si>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</si>
  <si>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</si>
  <si>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</si>
  <si>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</si>
  <si>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</si>
  <si>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</si>
  <si>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</si>
  <si>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</si>
  <si>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</si>
  <si>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</si>
  <si>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</si>
  <si>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</si>
  <si>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</si>
  <si>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</si>
  <si>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</si>
  <si>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</si>
  <si>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</si>
  <si>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</si>
  <si>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</si>
  <si>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</si>
  <si>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</si>
  <si>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</si>
  <si>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</si>
  <si>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</si>
  <si>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</si>
  <si>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</si>
  <si>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</si>
  <si>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</si>
  <si>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</si>
  <si>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</si>
  <si>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</si>
  <si>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</si>
  <si>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</si>
  <si>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</si>
  <si>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</si>
  <si>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</si>
  <si>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</si>
  <si>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</si>
  <si>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</si>
  <si>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</si>
  <si>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</si>
  <si>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</si>
  <si>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</si>
  <si>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</si>
  <si>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</si>
  <si>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</si>
  <si>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</si>
  <si>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</si>
  <si>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</si>
  <si>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</si>
  <si>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</si>
  <si>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</si>
  <si>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</si>
  <si>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</si>
  <si>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</si>
  <si>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</si>
  <si>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</si>
  <si>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</si>
  <si>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</si>
  <si>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</si>
  <si>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</si>
  <si>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</si>
  <si>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</si>
  <si>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</si>
  <si>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</si>
  <si>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</si>
  <si>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</si>
  <si>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</si>
  <si>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</si>
  <si>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</si>
  <si>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</si>
  <si>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</si>
  <si>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</si>
  <si>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</si>
  <si>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</si>
  <si>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</si>
  <si>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</si>
  <si>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</si>
  <si>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</si>
  <si>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</si>
  <si>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</si>
  <si>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</si>
  <si>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</si>
  <si>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</si>
  <si>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</si>
  <si>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</si>
  <si>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</si>
  <si>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</si>
  <si>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</si>
  <si>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</si>
  <si>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</si>
  <si>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</si>
  <si>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</si>
  <si>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</si>
  <si>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</si>
  <si>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</si>
  <si>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</si>
  <si>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</si>
  <si>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</si>
  <si>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</si>
  <si>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</si>
  <si>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</si>
  <si>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</si>
  <si>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</si>
  <si>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</si>
  <si>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</si>
  <si>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2_all_tax_pc_ai__yd_1</t>
  </si>
  <si>
    <t>2_all_elec_pc_ai__yd_1</t>
  </si>
  <si>
    <t>2_subsidy_fuel_indirect_pc_ai__yd_1</t>
  </si>
  <si>
    <t>2_vat_fuel_pc_ai__yd_1</t>
  </si>
  <si>
    <t>2_subsidy_fuel_pc_ai__yd_1</t>
  </si>
  <si>
    <t>2_all_policies_pc_ai__yd_1</t>
  </si>
  <si>
    <t>2_all_subs_pc_ai__yd_1</t>
  </si>
  <si>
    <t>2_vat_elec_pc_ai__yd_1</t>
  </si>
  <si>
    <t>2_subsidy_elec_indirect_pc_ai__yd_1</t>
  </si>
  <si>
    <t>2_subsidy_elec_pc_ai__yd_1</t>
  </si>
  <si>
    <t>2_subsidy_fuel_direct_pc_ai__yd_1</t>
  </si>
  <si>
    <t>2_subsidy_elec_direct_pc_ai__yd_1</t>
  </si>
  <si>
    <t>2_all_fuel_pc_ai__yd_1</t>
  </si>
  <si>
    <t>2_vat_fuel_pc_ai__yd_2</t>
  </si>
  <si>
    <t>2_subsidy_fuel_indirect_pc_ai__yd_2</t>
  </si>
  <si>
    <t>2_all_elec_pc_ai__yd_2</t>
  </si>
  <si>
    <t>2_all_policies_pc_ai__yd_2</t>
  </si>
  <si>
    <t>2_subsidy_elec_pc_ai__yd_2</t>
  </si>
  <si>
    <t>2_all_tax_pc_ai__yd_2</t>
  </si>
  <si>
    <t>2_subsidy_fuel_direct_pc_ai__yd_2</t>
  </si>
  <si>
    <t>2_subsidy_elec_direct_pc_ai__yd_2</t>
  </si>
  <si>
    <t>2_all_fuel_pc_ai__yd_2</t>
  </si>
  <si>
    <t>2_subsidy_fuel_pc_ai__yd_2</t>
  </si>
  <si>
    <t>2_subsidy_elec_indirect_pc_ai__yd_2</t>
  </si>
  <si>
    <t>2_all_subs_pc_ai__yd_2</t>
  </si>
  <si>
    <t>2_vat_elec_pc_ai__yd_2</t>
  </si>
  <si>
    <t>2_vat_elec_pc_ai__yd_3</t>
  </si>
  <si>
    <t>2_subsidy_elec_indirect_pc_ai__yd_3</t>
  </si>
  <si>
    <t>2_all_policies_pc_ai__yd_3</t>
  </si>
  <si>
    <t>2_subsidy_elec_direct_pc_ai__yd_3</t>
  </si>
  <si>
    <t>2_all_tax_pc_ai__yd_3</t>
  </si>
  <si>
    <t>2_subsidy_fuel_indirect_pc_ai__yd_3</t>
  </si>
  <si>
    <t>2_all_subs_pc_ai__yd_3</t>
  </si>
  <si>
    <t>2_all_elec_pc_ai__yd_3</t>
  </si>
  <si>
    <t>2_subsidy_fuel_direct_pc_ai__yd_3</t>
  </si>
  <si>
    <t>2_subsidy_fuel_pc_ai__yd_3</t>
  </si>
  <si>
    <t>2_vat_fuel_pc_ai__yd_3</t>
  </si>
  <si>
    <t>2_all_fuel_pc_ai__yd_3</t>
  </si>
  <si>
    <t>2_subsidy_elec_pc_ai__yd_3</t>
  </si>
  <si>
    <t>2_subsidy_fuel_indirect_pc_ai__yd_4</t>
  </si>
  <si>
    <t>2_subsidy_elec_direct_pc_ai__yd_4</t>
  </si>
  <si>
    <t>2_all_fuel_pc_ai__yd_4</t>
  </si>
  <si>
    <t>2_all_elec_pc_ai__yd_4</t>
  </si>
  <si>
    <t>2_all_subs_pc_ai__yd_4</t>
  </si>
  <si>
    <t>2_subsidy_fuel_pc_ai__yd_4</t>
  </si>
  <si>
    <t>2_all_policies_pc_ai__yd_4</t>
  </si>
  <si>
    <t>2_vat_elec_pc_ai__yd_4</t>
  </si>
  <si>
    <t>2_vat_fuel_pc_ai__yd_4</t>
  </si>
  <si>
    <t>2_all_tax_pc_ai__yd_4</t>
  </si>
  <si>
    <t>2_subsidy_elec_indirect_pc_ai__yd_4</t>
  </si>
  <si>
    <t>2_subsidy_fuel_direct_pc_ai__yd_4</t>
  </si>
  <si>
    <t>2_subsidy_elec_pc_ai__yd_4</t>
  </si>
  <si>
    <t>2_subsidy_elec_pc_ai__yd_5</t>
  </si>
  <si>
    <t>2_subsidy_fuel_pc_ai__yd_5</t>
  </si>
  <si>
    <t>2_subsidy_elec_indirect_pc_ai__yd_5</t>
  </si>
  <si>
    <t>2_all_policies_pc_ai__yd_5</t>
  </si>
  <si>
    <t>2_subsidy_fuel_direct_pc_ai__yd_5</t>
  </si>
  <si>
    <t>2_all_fuel_pc_ai__yd_5</t>
  </si>
  <si>
    <t>2_all_elec_pc_ai__yd_5</t>
  </si>
  <si>
    <t>2_all_subs_pc_ai__yd_5</t>
  </si>
  <si>
    <t>2_all_tax_pc_ai__yd_5</t>
  </si>
  <si>
    <t>2_vat_fuel_pc_ai__yd_5</t>
  </si>
  <si>
    <t>2_subsidy_elec_direct_pc_ai__yd_5</t>
  </si>
  <si>
    <t>2_subsidy_fuel_indirect_pc_ai__yd_5</t>
  </si>
  <si>
    <t>2_vat_elec_pc_ai__yd_5</t>
  </si>
  <si>
    <t>2_all_elec_pc_ai__yd_6</t>
  </si>
  <si>
    <t>2_subsidy_elec_pc_ai__yd_6</t>
  </si>
  <si>
    <t>2_all_tax_pc_ai__yd_6</t>
  </si>
  <si>
    <t>2_all_policies_pc_ai__yd_6</t>
  </si>
  <si>
    <t>2_subsidy_fuel_indirect_pc_ai__yd_6</t>
  </si>
  <si>
    <t>2_subsidy_fuel_pc_ai__yd_6</t>
  </si>
  <si>
    <t>2_all_subs_pc_ai__yd_6</t>
  </si>
  <si>
    <t>2_vat_fuel_pc_ai__yd_6</t>
  </si>
  <si>
    <t>2_subsidy_fuel_direct_pc_ai__yd_6</t>
  </si>
  <si>
    <t>2_all_fuel_pc_ai__yd_6</t>
  </si>
  <si>
    <t>2_subsidy_elec_direct_pc_ai__yd_6</t>
  </si>
  <si>
    <t>2_vat_elec_pc_ai__yd_6</t>
  </si>
  <si>
    <t>2_subsidy_elec_indirect_pc_ai__yd_6</t>
  </si>
  <si>
    <t>2_subsidy_fuel_pc_ai__yd_7</t>
  </si>
  <si>
    <t>2_all_elec_pc_ai__yd_7</t>
  </si>
  <si>
    <t>2_subsidy_fuel_indirect_pc_ai__yd_7</t>
  </si>
  <si>
    <t>2_subsidy_elec_indirect_pc_ai__yd_7</t>
  </si>
  <si>
    <t>2_subsidy_fuel_direct_pc_ai__yd_7</t>
  </si>
  <si>
    <t>2_subsidy_elec_direct_pc_ai__yd_7</t>
  </si>
  <si>
    <t>2_vat_elec_pc_ai__yd_7</t>
  </si>
  <si>
    <t>2_all_fuel_pc_ai__yd_7</t>
  </si>
  <si>
    <t>2_subsidy_elec_pc_ai__yd_7</t>
  </si>
  <si>
    <t>2_all_policies_pc_ai__yd_7</t>
  </si>
  <si>
    <t>2_vat_fuel_pc_ai__yd_7</t>
  </si>
  <si>
    <t>2_all_tax_pc_ai__yd_7</t>
  </si>
  <si>
    <t>2_all_subs_pc_ai__yd_7</t>
  </si>
  <si>
    <t>2_subsidy_fuel_pc_ai__yd_8</t>
  </si>
  <si>
    <t>2_all_elec_pc_ai__yd_8</t>
  </si>
  <si>
    <t>2_all_tax_pc_ai__yd_8</t>
  </si>
  <si>
    <t>2_vat_elec_pc_ai__yd_8</t>
  </si>
  <si>
    <t>2_subsidy_elec_indirect_pc_ai__yd_8</t>
  </si>
  <si>
    <t>2_subsidy_elec_pc_ai__yd_8</t>
  </si>
  <si>
    <t>2_all_fuel_pc_ai__yd_8</t>
  </si>
  <si>
    <t>2_vat_fuel_pc_ai__yd_8</t>
  </si>
  <si>
    <t>2_all_subs_pc_ai__yd_8</t>
  </si>
  <si>
    <t>2_subsidy_fuel_indirect_pc_ai__yd_8</t>
  </si>
  <si>
    <t>2_subsidy_fuel_direct_pc_ai__yd_8</t>
  </si>
  <si>
    <t>2_all_policies_pc_ai__yd_8</t>
  </si>
  <si>
    <t>2_subsidy_elec_direct_pc_ai__yd_8</t>
  </si>
  <si>
    <t>2_all_fuel_pc_ai__yd_9</t>
  </si>
  <si>
    <t>2_subsidy_fuel_indirect_pc_ai__yd_9</t>
  </si>
  <si>
    <t>2_all_policies_pc_ai__yd_9</t>
  </si>
  <si>
    <t>2_all_tax_pc_ai__yd_9</t>
  </si>
  <si>
    <t>2_subsidy_elec_pc_ai__yd_9</t>
  </si>
  <si>
    <t>2_subsidy_elec_direct_pc_ai__yd_9</t>
  </si>
  <si>
    <t>2_subsidy_fuel_pc_ai__yd_9</t>
  </si>
  <si>
    <t>2_subsidy_fuel_direct_pc_ai__yd_9</t>
  </si>
  <si>
    <t>2_vat_fuel_pc_ai__yd_9</t>
  </si>
  <si>
    <t>2_subsidy_elec_indirect_pc_ai__yd_9</t>
  </si>
  <si>
    <t>2_vat_elec_pc_ai__yd_9</t>
  </si>
  <si>
    <t>2_all_elec_pc_ai__yd_9</t>
  </si>
  <si>
    <t>2_all_subs_pc_ai__yd_9</t>
  </si>
  <si>
    <t>2_subsidy_fuel_indirect_pc_ai__yd_10</t>
  </si>
  <si>
    <t>2_all_subs_pc_ai__yd_10</t>
  </si>
  <si>
    <t>2_all_fuel_pc_ai__yd_10</t>
  </si>
  <si>
    <t>2_subsidy_elec_pc_ai__yd_10</t>
  </si>
  <si>
    <t>2_all_tax_pc_ai__yd_10</t>
  </si>
  <si>
    <t>2_subsidy_fuel_direct_pc_ai__yd_10</t>
  </si>
  <si>
    <t>2_subsidy_elec_direct_pc_ai__yd_10</t>
  </si>
  <si>
    <t>2_all_policies_pc_ai__yd_10</t>
  </si>
  <si>
    <t>2_subsidy_fuel_pc_ai__yd_10</t>
  </si>
  <si>
    <t>2_all_elec_pc_ai__yd_10</t>
  </si>
  <si>
    <t>2_vat_elec_pc_ai__yd_10</t>
  </si>
  <si>
    <t>2_subsidy_elec_indirect_pc_ai__yd_10</t>
  </si>
  <si>
    <t>2_vat_fuel_pc_ai__yd_10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</si>
  <si>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</si>
  <si>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</si>
  <si>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</si>
  <si>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</si>
  <si>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</si>
  <si>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</si>
  <si>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</si>
  <si>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</si>
  <si>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</si>
  <si>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</si>
  <si>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</si>
  <si>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</si>
  <si>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</si>
  <si>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</si>
  <si>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</si>
  <si>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</si>
  <si>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</si>
  <si>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</si>
  <si>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</si>
  <si>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</si>
  <si>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</si>
  <si>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</si>
  <si>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</si>
  <si>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</si>
  <si>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</si>
  <si>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</si>
  <si>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</si>
  <si>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</si>
  <si>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</si>
  <si>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</si>
  <si>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</si>
  <si>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</si>
  <si>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</si>
  <si>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</si>
  <si>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</si>
  <si>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</si>
  <si>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</si>
  <si>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</si>
  <si>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</si>
  <si>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</si>
  <si>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</si>
  <si>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</si>
  <si>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</si>
  <si>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</si>
  <si>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</si>
  <si>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</si>
  <si>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</si>
  <si>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</si>
  <si>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</si>
  <si>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</si>
  <si>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</si>
  <si>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</si>
  <si>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</si>
  <si>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</si>
  <si>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</si>
  <si>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</si>
  <si>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</si>
  <si>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</si>
  <si>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</si>
  <si>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</si>
  <si>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</si>
  <si>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</si>
  <si>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</si>
  <si>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</si>
  <si>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</si>
  <si>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</si>
  <si>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</si>
  <si>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</si>
  <si>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</si>
  <si>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</si>
  <si>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</si>
  <si>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</si>
  <si>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</si>
  <si>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</si>
  <si>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</si>
  <si>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</si>
  <si>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</si>
  <si>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</si>
  <si>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</si>
  <si>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</si>
  <si>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</si>
  <si>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</si>
  <si>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</si>
  <si>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</si>
  <si>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</si>
  <si>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</si>
  <si>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</si>
  <si>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</si>
  <si>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</si>
  <si>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</si>
  <si>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</si>
  <si>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</si>
  <si>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</si>
  <si>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</si>
  <si>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</si>
  <si>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</si>
  <si>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</si>
  <si>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</si>
  <si>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</si>
  <si>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</si>
  <si>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</si>
  <si>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</si>
  <si>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</si>
  <si>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</si>
  <si>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</si>
  <si>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</si>
  <si>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</si>
  <si>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</si>
  <si>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</si>
  <si>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</si>
  <si>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</si>
  <si>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</si>
  <si>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</si>
  <si>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</si>
  <si>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</si>
  <si>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</si>
  <si>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</si>
  <si>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</si>
  <si>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</si>
  <si>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</si>
  <si>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</si>
  <si>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</si>
  <si>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</si>
  <si>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</si>
  <si>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</si>
  <si>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</si>
  <si>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</si>
  <si>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</si>
  <si>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</si>
  <si>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</si>
  <si>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</si>
  <si>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</si>
  <si>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</si>
  <si>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</si>
  <si>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</si>
  <si>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</si>
  <si>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</si>
  <si>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</si>
  <si>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</si>
  <si>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</si>
  <si>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</si>
  <si>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</si>
  <si>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</si>
  <si>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</si>
  <si>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</si>
  <si>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</si>
  <si>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</si>
  <si>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</si>
  <si>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</si>
  <si>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</si>
  <si>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</si>
  <si>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</si>
  <si>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</si>
  <si>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</si>
  <si>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</si>
  <si>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</si>
  <si>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</si>
  <si>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</si>
  <si>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</si>
  <si>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</si>
  <si>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</si>
  <si>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</si>
  <si>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</si>
  <si>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</si>
  <si>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</si>
  <si>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</si>
  <si>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</si>
  <si>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</si>
  <si>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</si>
  <si>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</si>
  <si>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</si>
  <si>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</si>
  <si>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</si>
  <si>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</si>
  <si>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</si>
  <si>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</si>
  <si>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</si>
  <si>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</si>
  <si>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</si>
  <si>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</si>
  <si>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</si>
  <si>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</si>
  <si>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</si>
  <si>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</si>
  <si>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</si>
  <si>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</si>
  <si>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</si>
  <si>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</si>
  <si>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</si>
  <si>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</si>
  <si>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</si>
  <si>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</si>
  <si>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</si>
  <si>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</si>
  <si>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</si>
  <si>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</si>
  <si>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</si>
  <si>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</si>
  <si>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</si>
  <si>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</si>
  <si>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</si>
  <si>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</si>
  <si>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</si>
  <si>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</si>
  <si>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</si>
  <si>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</si>
  <si>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</si>
  <si>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</si>
  <si>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</si>
  <si>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</si>
  <si>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</si>
  <si>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</si>
  <si>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</si>
  <si>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</si>
  <si>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</si>
  <si>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</si>
  <si>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</si>
  <si>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</si>
  <si>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</si>
  <si>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</si>
  <si>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</si>
  <si>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</si>
  <si>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</si>
  <si>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</si>
  <si>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</si>
  <si>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</si>
  <si>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</si>
  <si>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</si>
  <si>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</si>
  <si>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</si>
  <si>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</si>
  <si>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</si>
  <si>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</si>
  <si>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</si>
  <si>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</si>
  <si>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</si>
  <si>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</si>
  <si>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</si>
  <si>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</si>
  <si>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</si>
  <si>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</si>
  <si>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</si>
  <si>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</si>
  <si>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</si>
  <si>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</si>
  <si>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</si>
  <si>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</si>
  <si>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</si>
  <si>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</si>
  <si>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</si>
  <si>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</si>
  <si>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</si>
  <si>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</si>
  <si>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</si>
  <si>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</si>
  <si>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</si>
  <si>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</si>
  <si>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</si>
  <si>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</si>
  <si>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</si>
  <si>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</si>
  <si>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</si>
  <si>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</si>
  <si>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</si>
  <si>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</si>
  <si>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</si>
  <si>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</si>
  <si>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</si>
  <si>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</si>
  <si>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</si>
  <si>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</si>
  <si>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</si>
  <si>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</si>
  <si>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</si>
  <si>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</si>
  <si>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</si>
  <si>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</si>
  <si>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</si>
  <si>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</si>
  <si>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</si>
  <si>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</si>
  <si>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</si>
  <si>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</si>
  <si>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</si>
  <si>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</si>
  <si>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</si>
  <si>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</si>
  <si>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</si>
  <si>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</si>
  <si>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</si>
  <si>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</si>
  <si>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</si>
  <si>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</si>
  <si>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</si>
  <si>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</si>
  <si>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</si>
  <si>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</si>
  <si>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</si>
  <si>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</si>
  <si>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</si>
  <si>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</si>
  <si>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</si>
  <si>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</si>
  <si>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</si>
  <si>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</si>
  <si>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</si>
  <si>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</si>
  <si>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</si>
  <si>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</si>
  <si>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</si>
  <si>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</si>
  <si>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</si>
  <si>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</si>
  <si>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</si>
  <si>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</si>
  <si>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</si>
  <si>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</si>
  <si>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</si>
  <si>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</si>
  <si>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</si>
  <si>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</si>
  <si>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</si>
  <si>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</si>
  <si>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</si>
  <si>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</si>
  <si>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</si>
  <si>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</si>
  <si>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</si>
  <si>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</si>
  <si>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</si>
  <si>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</si>
  <si>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</si>
  <si>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</si>
  <si>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</si>
  <si>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</si>
  <si>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</si>
  <si>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</si>
  <si>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</si>
  <si>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</si>
  <si>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</si>
  <si>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</si>
  <si>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</si>
  <si>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</si>
  <si>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</si>
  <si>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</si>
  <si>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</si>
  <si>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</si>
  <si>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</si>
  <si>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</si>
  <si>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</si>
  <si>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</si>
  <si>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</si>
  <si>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</si>
  <si>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</si>
  <si>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</si>
  <si>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</si>
  <si>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</si>
  <si>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</si>
  <si>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</si>
  <si>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</si>
  <si>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</si>
  <si>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</si>
  <si>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</si>
  <si>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</si>
  <si>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</si>
  <si>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</si>
  <si>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</si>
  <si>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</si>
  <si>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</si>
  <si>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</si>
  <si>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</si>
  <si>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</si>
  <si>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</si>
  <si>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</si>
  <si>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</si>
  <si>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</si>
  <si>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</si>
  <si>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</si>
  <si>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</si>
  <si>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</si>
  <si>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</si>
  <si>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</si>
  <si>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</si>
  <si>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</si>
  <si>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</si>
  <si>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</si>
  <si>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</si>
  <si>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</si>
  <si>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</si>
  <si>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</si>
  <si>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</si>
  <si>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</si>
  <si>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</si>
  <si>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</si>
  <si>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</si>
  <si>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</si>
  <si>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</si>
  <si>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</si>
  <si>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</si>
  <si>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</si>
  <si>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</si>
  <si>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</si>
  <si>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</si>
  <si>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</si>
  <si>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</si>
  <si>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</si>
  <si>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</si>
  <si>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</si>
  <si>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</si>
  <si>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</si>
  <si>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</si>
  <si>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</si>
  <si>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</si>
  <si>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</si>
  <si>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</si>
  <si>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</si>
  <si>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</si>
  <si>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</si>
  <si>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</si>
  <si>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</si>
  <si>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</si>
  <si>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</si>
  <si>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</si>
  <si>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</si>
  <si>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</si>
  <si>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</si>
  <si>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</si>
  <si>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</si>
  <si>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</si>
  <si>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</si>
  <si>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</si>
  <si>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</si>
  <si>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</si>
  <si>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</si>
  <si>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</si>
  <si>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</si>
  <si>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</si>
  <si>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</si>
  <si>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</si>
  <si>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</si>
  <si>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</si>
  <si>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</si>
  <si>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</si>
  <si>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</si>
  <si>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</si>
  <si>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</si>
  <si>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</si>
  <si>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</si>
  <si>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</si>
  <si>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</si>
  <si>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</si>
  <si>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</si>
  <si>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</si>
  <si>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</si>
  <si>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</si>
  <si>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</si>
  <si>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</si>
  <si>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</si>
  <si>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</si>
  <si>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</si>
  <si>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</si>
  <si>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</si>
  <si>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</si>
  <si>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</si>
  <si>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</si>
  <si>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</si>
  <si>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</si>
  <si>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</si>
  <si>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</si>
  <si>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</si>
  <si>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</si>
  <si>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</si>
  <si>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</si>
  <si>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</si>
  <si>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</si>
  <si>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</si>
  <si>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</si>
  <si>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</si>
  <si>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</si>
  <si>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</si>
  <si>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</si>
  <si>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</si>
  <si>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</si>
  <si>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</si>
  <si>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</si>
  <si>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</si>
  <si>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</si>
  <si>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</si>
  <si>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</si>
  <si>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</si>
  <si>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</si>
  <si>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</si>
  <si>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</si>
  <si>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</si>
  <si>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</si>
  <si>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</si>
  <si>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</si>
  <si>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</si>
  <si>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</si>
  <si>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</si>
  <si>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</si>
  <si>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</si>
  <si>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</si>
  <si>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</si>
  <si>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</si>
  <si>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</si>
  <si>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</si>
  <si>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</si>
  <si>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</si>
  <si>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</si>
  <si>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</si>
  <si>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</si>
  <si>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</si>
  <si>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</si>
  <si>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</si>
  <si>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</si>
  <si>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</si>
  <si>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</si>
  <si>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</si>
  <si>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</si>
  <si>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</si>
  <si>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</si>
  <si>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</si>
  <si>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</si>
  <si>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</si>
  <si>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</si>
  <si>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</si>
  <si>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</si>
  <si>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</si>
  <si>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</si>
  <si>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</si>
  <si>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</si>
  <si>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</si>
  <si>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</si>
  <si>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</si>
  <si>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</si>
  <si>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</si>
  <si>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</si>
  <si>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</si>
  <si>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</si>
  <si>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</si>
  <si>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</si>
  <si>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</si>
  <si>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</si>
  <si>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</si>
  <si>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</si>
  <si>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</si>
  <si>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</si>
  <si>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</si>
  <si>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</si>
  <si>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</si>
  <si>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</si>
  <si>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</si>
  <si>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</si>
  <si>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</si>
  <si>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</si>
  <si>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</si>
  <si>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</si>
  <si>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</si>
  <si>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</si>
  <si>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</si>
  <si>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</si>
  <si>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</si>
  <si>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</si>
  <si>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</si>
  <si>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</si>
  <si>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</si>
  <si>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</si>
  <si>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</si>
  <si>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</si>
  <si>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</si>
  <si>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</si>
  <si>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</si>
  <si>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</si>
  <si>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</si>
  <si>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</si>
  <si>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</si>
  <si>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</si>
  <si>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</si>
  <si>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</si>
  <si>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</si>
  <si>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</si>
  <si>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</si>
  <si>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</si>
  <si>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</si>
  <si>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</si>
  <si>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</si>
  <si>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</si>
  <si>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</si>
  <si>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</si>
  <si>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</si>
  <si>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</si>
  <si>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</si>
  <si>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</si>
  <si>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</si>
  <si>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</si>
  <si>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</si>
  <si>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</si>
  <si>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</si>
  <si>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</si>
  <si>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</si>
  <si>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</si>
  <si>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</si>
  <si>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</si>
  <si>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</si>
  <si>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</si>
  <si>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</si>
  <si>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</si>
  <si>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</si>
  <si>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</si>
  <si>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</si>
  <si>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</si>
  <si>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</si>
  <si>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</si>
  <si>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</si>
  <si>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</si>
  <si>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</si>
  <si>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</si>
  <si>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</si>
  <si>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</si>
  <si>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</si>
  <si>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</si>
  <si>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</si>
  <si>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</si>
  <si>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</si>
  <si>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</si>
  <si>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</si>
  <si>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</si>
  <si>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</si>
  <si>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</si>
  <si>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</si>
  <si>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</si>
  <si>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</si>
  <si>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</si>
  <si>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</si>
  <si>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</si>
  <si>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</si>
  <si>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</si>
  <si>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</si>
  <si>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</si>
  <si>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</si>
  <si>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</si>
  <si>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</si>
  <si>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</si>
  <si>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</si>
  <si>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</si>
  <si>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</si>
  <si>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</si>
  <si>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</si>
  <si>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</si>
  <si>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</si>
  <si>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</si>
  <si>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</si>
  <si>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</si>
  <si>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</si>
  <si>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</si>
  <si>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</si>
  <si>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</si>
  <si>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</si>
  <si>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</si>
  <si>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</si>
  <si>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</si>
  <si>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</si>
  <si>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</si>
  <si>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</si>
  <si>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</si>
  <si>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</si>
  <si>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</si>
  <si>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</si>
  <si>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</si>
  <si>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</si>
  <si>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</si>
  <si>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</si>
  <si>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</si>
  <si>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</si>
  <si>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</si>
  <si>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</si>
  <si>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</si>
  <si>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</si>
  <si>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</si>
  <si>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</si>
  <si>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</si>
  <si>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</si>
  <si>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</si>
  <si>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</si>
  <si>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</si>
  <si>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</si>
  <si>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</si>
  <si>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</si>
  <si>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</si>
  <si>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</si>
  <si>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</si>
  <si>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</si>
  <si>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</si>
  <si>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</si>
  <si>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</si>
  <si>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</si>
  <si>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</si>
  <si>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</si>
  <si>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</si>
  <si>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</si>
  <si>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</si>
  <si>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</si>
  <si>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</si>
  <si>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</si>
  <si>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</si>
  <si>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</si>
  <si>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</si>
  <si>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</si>
  <si>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</si>
  <si>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</si>
  <si>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</si>
  <si>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</si>
  <si>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</si>
  <si>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</si>
  <si>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</si>
  <si>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</si>
  <si>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</si>
  <si>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</si>
  <si>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</si>
  <si>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</si>
  <si>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</si>
  <si>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</si>
  <si>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</si>
  <si>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</si>
  <si>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</si>
  <si>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</si>
  <si>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</si>
  <si>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</si>
  <si>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</si>
  <si>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</si>
  <si>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</si>
  <si>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</si>
  <si>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</si>
  <si>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</si>
  <si>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</si>
  <si>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</si>
  <si>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</si>
  <si>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</si>
  <si>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</si>
  <si>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</si>
  <si>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</si>
  <si>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</si>
  <si>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</si>
  <si>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</si>
  <si>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</si>
  <si>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</si>
  <si>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</si>
  <si>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</si>
  <si>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</si>
  <si>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</si>
  <si>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</si>
  <si>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</si>
  <si>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</si>
  <si>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</si>
  <si>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</si>
  <si>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</si>
  <si>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</si>
  <si>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</si>
  <si>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</si>
  <si>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</si>
  <si>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</si>
  <si>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</si>
  <si>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</si>
  <si>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</si>
  <si>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</si>
  <si>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</si>
  <si>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</si>
  <si>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</si>
  <si>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</si>
  <si>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</si>
  <si>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</si>
  <si>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</si>
  <si>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</si>
  <si>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</si>
  <si>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</si>
  <si>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</si>
  <si>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</si>
  <si>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</si>
  <si>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</si>
  <si>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</si>
  <si>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</si>
  <si>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</si>
  <si>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</si>
  <si>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</si>
  <si>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</si>
  <si>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</si>
  <si>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</si>
  <si>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</si>
  <si>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</si>
  <si>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</si>
  <si>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</si>
  <si>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</si>
  <si>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</si>
  <si>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</si>
  <si>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</si>
  <si>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</si>
  <si>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</si>
  <si>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</si>
  <si>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</si>
  <si>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</si>
  <si>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</si>
  <si>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</si>
  <si>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</si>
  <si>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</si>
  <si>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</si>
  <si>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</si>
  <si>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</si>
  <si>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</si>
  <si>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</si>
  <si>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</si>
  <si>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</si>
  <si>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</si>
  <si>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</si>
  <si>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</si>
  <si>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</si>
  <si>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</si>
  <si>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</si>
  <si>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</si>
  <si>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</si>
  <si>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</si>
  <si>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</si>
  <si>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</si>
  <si>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</si>
  <si>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</si>
  <si>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</si>
  <si>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</si>
  <si>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</si>
  <si>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</si>
  <si>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</si>
  <si>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</si>
  <si>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</si>
  <si>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</si>
  <si>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</si>
  <si>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</si>
  <si>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</si>
  <si>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</si>
  <si>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</si>
  <si>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</si>
  <si>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</si>
  <si>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</si>
  <si>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</si>
  <si>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</si>
  <si>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</si>
  <si>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</si>
  <si>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</si>
  <si>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</si>
  <si>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</si>
  <si>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</si>
  <si>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</si>
  <si>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</si>
  <si>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</si>
  <si>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</si>
  <si>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</si>
  <si>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</si>
  <si>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</si>
  <si>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</si>
  <si>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</si>
  <si>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</si>
  <si>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</si>
  <si>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</si>
  <si>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</si>
  <si>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</si>
  <si>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</si>
  <si>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</si>
  <si>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</si>
  <si>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</si>
  <si>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</si>
  <si>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</si>
  <si>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</si>
  <si>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</si>
  <si>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</si>
  <si>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</si>
  <si>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</si>
  <si>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</si>
  <si>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</si>
  <si>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</si>
  <si>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</si>
  <si>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</si>
  <si>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</si>
  <si>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</si>
  <si>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</si>
  <si>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</si>
  <si>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</si>
  <si>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</si>
  <si>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</si>
  <si>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</si>
  <si>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</si>
  <si>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</si>
  <si>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</si>
  <si>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</si>
  <si>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</si>
  <si>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</si>
  <si>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</si>
  <si>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</si>
  <si>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</si>
  <si>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</si>
  <si>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</si>
  <si>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</si>
  <si>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</si>
  <si>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</si>
  <si>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</si>
  <si>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3_subsidy_elec_direct_pc_ai__yd_1</t>
  </si>
  <si>
    <t>3_all_policies_pc_ai__yd_1</t>
  </si>
  <si>
    <t>3_subsidy_fuel_indirect_pc_ai__yd_1</t>
  </si>
  <si>
    <t>3_subsidy_elec_pc_ai__yd_1</t>
  </si>
  <si>
    <t>3_all_tax_pc_ai__yd_1</t>
  </si>
  <si>
    <t>3_all_elec_pc_ai__yd_1</t>
  </si>
  <si>
    <t>3_subsidy_elec_indirect_pc_ai__yd_1</t>
  </si>
  <si>
    <t>3_subsidy_fuel_pc_ai__yd_1</t>
  </si>
  <si>
    <t>3_vat_elec_pc_ai__yd_1</t>
  </si>
  <si>
    <t>3_all_subs_pc_ai__yd_1</t>
  </si>
  <si>
    <t>3_all_fuel_pc_ai__yd_1</t>
  </si>
  <si>
    <t>3_subsidy_fuel_direct_pc_ai__yd_1</t>
  </si>
  <si>
    <t>3_vat_fuel_pc_ai__yd_1</t>
  </si>
  <si>
    <t>3_subsidy_fuel_direct_pc_ai__yd_2</t>
  </si>
  <si>
    <t>3_subsidy_elec_pc_ai__yd_2</t>
  </si>
  <si>
    <t>3_vat_elec_pc_ai__yd_2</t>
  </si>
  <si>
    <t>3_subsidy_elec_indirect_pc_ai__yd_2</t>
  </si>
  <si>
    <t>3_subsidy_fuel_indirect_pc_ai__yd_2</t>
  </si>
  <si>
    <t>3_all_fuel_pc_ai__yd_2</t>
  </si>
  <si>
    <t>3_subsidy_fuel_pc_ai__yd_2</t>
  </si>
  <si>
    <t>3_all_subs_pc_ai__yd_2</t>
  </si>
  <si>
    <t>3_all_policies_pc_ai__yd_2</t>
  </si>
  <si>
    <t>3_all_elec_pc_ai__yd_2</t>
  </si>
  <si>
    <t>3_subsidy_elec_direct_pc_ai__yd_2</t>
  </si>
  <si>
    <t>3_all_tax_pc_ai__yd_2</t>
  </si>
  <si>
    <t>3_vat_fuel_pc_ai__yd_2</t>
  </si>
  <si>
    <t>3_subsidy_elec_indirect_pc_ai__yd_3</t>
  </si>
  <si>
    <t>3_all_subs_pc_ai__yd_3</t>
  </si>
  <si>
    <t>3_all_policies_pc_ai__yd_3</t>
  </si>
  <si>
    <t>3_subsidy_elec_direct_pc_ai__yd_3</t>
  </si>
  <si>
    <t>3_subsidy_fuel_pc_ai__yd_3</t>
  </si>
  <si>
    <t>3_all_tax_pc_ai__yd_3</t>
  </si>
  <si>
    <t>3_all_fuel_pc_ai__yd_3</t>
  </si>
  <si>
    <t>3_subsidy_fuel_indirect_pc_ai__yd_3</t>
  </si>
  <si>
    <t>3_all_elec_pc_ai__yd_3</t>
  </si>
  <si>
    <t>3_vat_elec_pc_ai__yd_3</t>
  </si>
  <si>
    <t>3_vat_fuel_pc_ai__yd_3</t>
  </si>
  <si>
    <t>3_subsidy_elec_pc_ai__yd_3</t>
  </si>
  <si>
    <t>3_subsidy_fuel_direct_pc_ai__yd_3</t>
  </si>
  <si>
    <t>3_vat_fuel_pc_ai__yd_4</t>
  </si>
  <si>
    <t>3_subsidy_elec_pc_ai__yd_4</t>
  </si>
  <si>
    <t>3_all_tax_pc_ai__yd_4</t>
  </si>
  <si>
    <t>3_subsidy_fuel_indirect_pc_ai__yd_4</t>
  </si>
  <si>
    <t>3_subsidy_elec_direct_pc_ai__yd_4</t>
  </si>
  <si>
    <t>3_subsidy_elec_indirect_pc_ai__yd_4</t>
  </si>
  <si>
    <t>3_all_policies_pc_ai__yd_4</t>
  </si>
  <si>
    <t>3_subsidy_fuel_direct_pc_ai__yd_4</t>
  </si>
  <si>
    <t>3_vat_elec_pc_ai__yd_4</t>
  </si>
  <si>
    <t>3_all_subs_pc_ai__yd_4</t>
  </si>
  <si>
    <t>3_all_elec_pc_ai__yd_4</t>
  </si>
  <si>
    <t>3_subsidy_fuel_pc_ai__yd_4</t>
  </si>
  <si>
    <t>3_all_fuel_pc_ai__yd_4</t>
  </si>
  <si>
    <t>3_all_policies_pc_ai__yd_5</t>
  </si>
  <si>
    <t>3_all_subs_pc_ai__yd_5</t>
  </si>
  <si>
    <t>3_subsidy_fuel_indirect_pc_ai__yd_5</t>
  </si>
  <si>
    <t>3_vat_elec_pc_ai__yd_5</t>
  </si>
  <si>
    <t>3_all_fuel_pc_ai__yd_5</t>
  </si>
  <si>
    <t>3_subsidy_fuel_pc_ai__yd_5</t>
  </si>
  <si>
    <t>3_all_tax_pc_ai__yd_5</t>
  </si>
  <si>
    <t>3_subsidy_elec_pc_ai__yd_5</t>
  </si>
  <si>
    <t>3_vat_fuel_pc_ai__yd_5</t>
  </si>
  <si>
    <t>3_all_elec_pc_ai__yd_5</t>
  </si>
  <si>
    <t>3_subsidy_elec_indirect_pc_ai__yd_5</t>
  </si>
  <si>
    <t>3_subsidy_fuel_direct_pc_ai__yd_5</t>
  </si>
  <si>
    <t>3_subsidy_elec_direct_pc_ai__yd_5</t>
  </si>
  <si>
    <t>3_subsidy_elec_pc_ai__yd_6</t>
  </si>
  <si>
    <t>3_all_tax_pc_ai__yd_6</t>
  </si>
  <si>
    <t>3_all_subs_pc_ai__yd_6</t>
  </si>
  <si>
    <t>3_vat_fuel_pc_ai__yd_6</t>
  </si>
  <si>
    <t>3_subsidy_fuel_pc_ai__yd_6</t>
  </si>
  <si>
    <t>3_subsidy_fuel_indirect_pc_ai__yd_6</t>
  </si>
  <si>
    <t>3_vat_elec_pc_ai__yd_6</t>
  </si>
  <si>
    <t>3_subsidy_elec_indirect_pc_ai__yd_6</t>
  </si>
  <si>
    <t>3_subsidy_elec_direct_pc_ai__yd_6</t>
  </si>
  <si>
    <t>3_all_elec_pc_ai__yd_6</t>
  </si>
  <si>
    <t>3_subsidy_fuel_direct_pc_ai__yd_6</t>
  </si>
  <si>
    <t>3_all_fuel_pc_ai__yd_6</t>
  </si>
  <si>
    <t>3_all_policies_pc_ai__yd_6</t>
  </si>
  <si>
    <t>3_subsidy_elec_direct_pc_ai__yd_7</t>
  </si>
  <si>
    <t>3_vat_elec_pc_ai__yd_7</t>
  </si>
  <si>
    <t>3_all_subs_pc_ai__yd_7</t>
  </si>
  <si>
    <t>3_all_fuel_pc_ai__yd_7</t>
  </si>
  <si>
    <t>3_subsidy_elec_pc_ai__yd_7</t>
  </si>
  <si>
    <t>3_subsidy_fuel_direct_pc_ai__yd_7</t>
  </si>
  <si>
    <t>3_subsidy_fuel_indirect_pc_ai__yd_7</t>
  </si>
  <si>
    <t>3_subsidy_fuel_pc_ai__yd_7</t>
  </si>
  <si>
    <t>3_all_tax_pc_ai__yd_7</t>
  </si>
  <si>
    <t>3_all_policies_pc_ai__yd_7</t>
  </si>
  <si>
    <t>3_subsidy_elec_indirect_pc_ai__yd_7</t>
  </si>
  <si>
    <t>3_vat_fuel_pc_ai__yd_7</t>
  </si>
  <si>
    <t>3_all_elec_pc_ai__yd_7</t>
  </si>
  <si>
    <t>3_subsidy_elec_pc_ai__yd_8</t>
  </si>
  <si>
    <t>3_all_elec_pc_ai__yd_8</t>
  </si>
  <si>
    <t>3_subsidy_fuel_pc_ai__yd_8</t>
  </si>
  <si>
    <t>3_vat_fuel_pc_ai__yd_8</t>
  </si>
  <si>
    <t>3_subsidy_elec_direct_pc_ai__yd_8</t>
  </si>
  <si>
    <t>3_vat_elec_pc_ai__yd_8</t>
  </si>
  <si>
    <t>3_subsidy_fuel_indirect_pc_ai__yd_8</t>
  </si>
  <si>
    <t>3_all_fuel_pc_ai__yd_8</t>
  </si>
  <si>
    <t>3_subsidy_fuel_direct_pc_ai__yd_8</t>
  </si>
  <si>
    <t>3_all_subs_pc_ai__yd_8</t>
  </si>
  <si>
    <t>3_subsidy_elec_indirect_pc_ai__yd_8</t>
  </si>
  <si>
    <t>3_all_tax_pc_ai__yd_8</t>
  </si>
  <si>
    <t>3_all_policies_pc_ai__yd_8</t>
  </si>
  <si>
    <t>3_subsidy_elec_direct_pc_ai__yd_9</t>
  </si>
  <si>
    <t>3_subsidy_elec_indirect_pc_ai__yd_9</t>
  </si>
  <si>
    <t>3_subsidy_elec_pc_ai__yd_9</t>
  </si>
  <si>
    <t>3_all_policies_pc_ai__yd_9</t>
  </si>
  <si>
    <t>3_all_tax_pc_ai__yd_9</t>
  </si>
  <si>
    <t>3_vat_fuel_pc_ai__yd_9</t>
  </si>
  <si>
    <t>3_all_subs_pc_ai__yd_9</t>
  </si>
  <si>
    <t>3_subsidy_fuel_direct_pc_ai__yd_9</t>
  </si>
  <si>
    <t>3_subsidy_fuel_pc_ai__yd_9</t>
  </si>
  <si>
    <t>3_subsidy_fuel_indirect_pc_ai__yd_9</t>
  </si>
  <si>
    <t>3_all_fuel_pc_ai__yd_9</t>
  </si>
  <si>
    <t>3_all_elec_pc_ai__yd_9</t>
  </si>
  <si>
    <t>3_vat_elec_pc_ai__yd_9</t>
  </si>
  <si>
    <t>3_subsidy_fuel_direct_pc_ai__yd_10</t>
  </si>
  <si>
    <t>3_subsidy_fuel_pc_ai__yd_10</t>
  </si>
  <si>
    <t>3_vat_elec_pc_ai__yd_10</t>
  </si>
  <si>
    <t>3_vat_fuel_pc_ai__yd_10</t>
  </si>
  <si>
    <t>3_all_elec_pc_ai__yd_10</t>
  </si>
  <si>
    <t>3_all_subs_pc_ai__yd_10</t>
  </si>
  <si>
    <t>3_subsidy_elec_indirect_pc_ai__yd_10</t>
  </si>
  <si>
    <t>3_subsidy_elec_pc_ai__yd_10</t>
  </si>
  <si>
    <t>3_subsidy_elec_direct_pc_ai__yd_10</t>
  </si>
  <si>
    <t>3_all_policies_pc_ai__yd_10</t>
  </si>
  <si>
    <t>3_all_tax_pc_ai__yd_10</t>
  </si>
  <si>
    <t>3_all_fuel_pc_ai__yd_10</t>
  </si>
  <si>
    <t>3_subsidy_fuel_indirect_pc_ai__yd_10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</si>
  <si>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</si>
  <si>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</si>
  <si>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</si>
  <si>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</si>
  <si>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</si>
  <si>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</si>
  <si>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</si>
  <si>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</si>
  <si>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</si>
  <si>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</si>
  <si>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</si>
  <si>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</si>
  <si>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</si>
  <si>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</si>
  <si>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</si>
  <si>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</si>
  <si>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</si>
  <si>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</si>
  <si>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</si>
  <si>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</si>
  <si>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</si>
  <si>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</si>
  <si>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</si>
  <si>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</si>
  <si>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</si>
  <si>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</si>
  <si>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</si>
  <si>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</si>
  <si>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</si>
  <si>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</si>
  <si>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</si>
  <si>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</si>
  <si>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</si>
  <si>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</si>
  <si>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</si>
  <si>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</si>
  <si>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</si>
  <si>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</si>
  <si>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</si>
  <si>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</si>
  <si>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</si>
  <si>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</si>
  <si>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</si>
  <si>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</si>
  <si>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</si>
  <si>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</si>
  <si>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</si>
  <si>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</si>
  <si>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</si>
  <si>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</si>
  <si>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</si>
  <si>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</si>
  <si>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</si>
  <si>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</si>
  <si>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</si>
  <si>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</si>
  <si>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</si>
  <si>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</si>
  <si>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</si>
  <si>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</si>
  <si>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</si>
  <si>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</si>
  <si>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</si>
  <si>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</si>
  <si>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</si>
  <si>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</si>
  <si>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</si>
  <si>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</si>
  <si>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</si>
  <si>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</si>
  <si>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</si>
  <si>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</si>
  <si>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</si>
  <si>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</si>
  <si>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</si>
  <si>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</si>
  <si>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</si>
  <si>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</si>
  <si>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</si>
  <si>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</si>
  <si>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</si>
  <si>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</si>
  <si>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</si>
  <si>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</si>
  <si>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</si>
  <si>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</si>
  <si>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</si>
  <si>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</si>
  <si>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</si>
  <si>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</si>
  <si>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</si>
  <si>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</si>
  <si>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</si>
  <si>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</si>
  <si>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</si>
  <si>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</si>
  <si>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</si>
  <si>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</si>
  <si>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</si>
  <si>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</si>
  <si>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</si>
  <si>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</si>
  <si>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</si>
  <si>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</si>
  <si>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</si>
  <si>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</si>
  <si>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</si>
  <si>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</si>
  <si>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</si>
  <si>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</si>
  <si>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</si>
  <si>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</si>
  <si>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</si>
  <si>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</si>
  <si>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</si>
  <si>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</si>
  <si>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</si>
  <si>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</si>
  <si>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</si>
  <si>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</si>
  <si>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</si>
  <si>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</si>
  <si>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</si>
  <si>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</si>
  <si>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</si>
  <si>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</si>
  <si>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</si>
  <si>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</si>
  <si>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</si>
  <si>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</si>
  <si>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</si>
  <si>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</si>
  <si>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</si>
  <si>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</si>
  <si>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</si>
  <si>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</si>
  <si>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</si>
  <si>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</si>
  <si>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</si>
  <si>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</si>
  <si>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</si>
  <si>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</si>
  <si>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</si>
  <si>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</si>
  <si>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</si>
  <si>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</si>
  <si>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</si>
  <si>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</si>
  <si>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</si>
  <si>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</si>
  <si>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</si>
  <si>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</si>
  <si>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</si>
  <si>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</si>
  <si>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</si>
  <si>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</si>
  <si>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</si>
  <si>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</si>
  <si>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</si>
  <si>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</si>
  <si>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</si>
  <si>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</si>
  <si>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</si>
  <si>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</si>
  <si>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</si>
  <si>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</si>
  <si>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</si>
  <si>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</si>
  <si>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</si>
  <si>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</si>
  <si>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</si>
  <si>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</si>
  <si>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</si>
  <si>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</si>
  <si>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</si>
  <si>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</si>
  <si>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</si>
  <si>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</si>
  <si>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</si>
  <si>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</si>
  <si>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</si>
  <si>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</si>
  <si>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</si>
  <si>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</si>
  <si>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</si>
  <si>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</si>
  <si>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</si>
  <si>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</si>
  <si>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</si>
  <si>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</si>
  <si>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</si>
  <si>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</si>
  <si>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</si>
  <si>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</si>
  <si>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</si>
  <si>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</si>
  <si>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</si>
  <si>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</si>
  <si>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</si>
  <si>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</si>
  <si>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</si>
  <si>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</si>
  <si>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</si>
  <si>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</si>
  <si>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</si>
  <si>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</si>
  <si>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</si>
  <si>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</si>
  <si>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</si>
  <si>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</si>
  <si>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</si>
  <si>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</si>
  <si>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</si>
  <si>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</si>
  <si>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</si>
  <si>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</si>
  <si>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</si>
  <si>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</si>
  <si>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</si>
  <si>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</si>
  <si>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</si>
  <si>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</si>
  <si>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</si>
  <si>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</si>
  <si>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</si>
  <si>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</si>
  <si>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</si>
  <si>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</si>
  <si>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</si>
  <si>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</si>
  <si>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</si>
  <si>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</si>
  <si>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</si>
  <si>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</si>
  <si>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</si>
  <si>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</si>
  <si>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</si>
  <si>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</si>
  <si>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</si>
  <si>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</si>
  <si>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</si>
  <si>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</si>
  <si>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</si>
  <si>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</si>
  <si>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</si>
  <si>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</si>
  <si>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</si>
  <si>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</si>
  <si>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</si>
  <si>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</si>
  <si>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</si>
  <si>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</si>
  <si>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</si>
  <si>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</si>
  <si>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</si>
  <si>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</si>
  <si>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</si>
  <si>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</si>
  <si>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</si>
  <si>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</si>
  <si>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</si>
  <si>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</si>
  <si>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</si>
  <si>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</si>
  <si>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</si>
  <si>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</si>
  <si>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</si>
  <si>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</si>
  <si>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</si>
  <si>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</si>
  <si>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</si>
  <si>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</si>
  <si>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</si>
  <si>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</si>
  <si>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</si>
  <si>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</si>
  <si>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</si>
  <si>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</si>
  <si>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</si>
  <si>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</si>
  <si>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</si>
  <si>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</si>
  <si>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</si>
  <si>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</si>
  <si>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</si>
  <si>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</si>
  <si>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</si>
  <si>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</si>
  <si>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</si>
  <si>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</si>
  <si>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</si>
  <si>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</si>
  <si>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</si>
  <si>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</si>
  <si>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</si>
  <si>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</si>
  <si>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</si>
  <si>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</si>
  <si>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</si>
  <si>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</si>
  <si>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</si>
  <si>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</si>
  <si>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</si>
  <si>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</si>
  <si>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</si>
  <si>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</si>
  <si>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</si>
  <si>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</si>
  <si>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</si>
  <si>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</si>
  <si>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</si>
  <si>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</si>
  <si>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</si>
  <si>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</si>
  <si>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</si>
  <si>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</si>
  <si>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</si>
  <si>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</si>
  <si>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</si>
  <si>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</si>
  <si>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</si>
  <si>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</si>
  <si>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</si>
  <si>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</si>
  <si>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</si>
  <si>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</si>
  <si>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</si>
  <si>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</si>
  <si>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</si>
  <si>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</si>
  <si>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</si>
  <si>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</si>
  <si>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</si>
  <si>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</si>
  <si>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</si>
  <si>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</si>
  <si>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</si>
  <si>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</si>
  <si>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</si>
  <si>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</si>
  <si>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</si>
  <si>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</si>
  <si>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</si>
  <si>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</si>
  <si>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</si>
  <si>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</si>
  <si>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</si>
  <si>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</si>
  <si>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</si>
  <si>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</si>
  <si>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</si>
  <si>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</si>
  <si>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</si>
  <si>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</si>
  <si>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</si>
  <si>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</si>
  <si>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</si>
  <si>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</si>
  <si>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</si>
  <si>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</si>
  <si>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</si>
  <si>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</si>
  <si>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</si>
  <si>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</si>
  <si>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</si>
  <si>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</si>
  <si>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</si>
  <si>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</si>
  <si>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</si>
  <si>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</si>
  <si>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</si>
  <si>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</si>
  <si>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</si>
  <si>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</si>
  <si>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</si>
  <si>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</si>
  <si>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</si>
  <si>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</si>
  <si>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</si>
  <si>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</si>
  <si>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</si>
  <si>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</si>
  <si>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</si>
  <si>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</si>
  <si>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</si>
  <si>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</si>
  <si>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</si>
  <si>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</si>
  <si>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</si>
  <si>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</si>
  <si>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</si>
  <si>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</si>
  <si>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</si>
  <si>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</si>
  <si>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</si>
  <si>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</si>
  <si>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</si>
  <si>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</si>
  <si>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</si>
  <si>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</si>
  <si>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</si>
  <si>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</si>
  <si>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</si>
  <si>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</si>
  <si>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</si>
  <si>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</si>
  <si>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</si>
  <si>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</si>
  <si>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</si>
  <si>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</si>
  <si>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</si>
  <si>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</si>
  <si>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</si>
  <si>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</si>
  <si>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</si>
  <si>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</si>
  <si>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</si>
  <si>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</si>
  <si>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</si>
  <si>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</si>
  <si>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</si>
  <si>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</si>
  <si>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</si>
  <si>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</si>
  <si>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</si>
  <si>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</si>
  <si>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</si>
  <si>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</si>
  <si>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</si>
  <si>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</si>
  <si>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</si>
  <si>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</si>
  <si>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</si>
  <si>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</si>
  <si>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</si>
  <si>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</si>
  <si>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</si>
  <si>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</si>
  <si>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</si>
  <si>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</si>
  <si>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</si>
  <si>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</si>
  <si>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</si>
  <si>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</si>
  <si>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</si>
  <si>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</si>
  <si>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</si>
  <si>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</si>
  <si>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</si>
  <si>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</si>
  <si>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</si>
  <si>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</si>
  <si>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</si>
  <si>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</si>
  <si>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</si>
  <si>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</si>
  <si>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</si>
  <si>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</si>
  <si>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</si>
  <si>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</si>
  <si>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</si>
  <si>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</si>
  <si>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</si>
  <si>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</si>
  <si>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</si>
  <si>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</si>
  <si>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</si>
  <si>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</si>
  <si>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</si>
  <si>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</si>
  <si>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</si>
  <si>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</si>
  <si>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</si>
  <si>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</si>
  <si>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</si>
  <si>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</si>
  <si>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</si>
  <si>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</si>
  <si>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</si>
  <si>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</si>
  <si>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</si>
  <si>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</si>
  <si>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</si>
  <si>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</si>
  <si>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</si>
  <si>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</si>
  <si>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</si>
  <si>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</si>
  <si>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</si>
  <si>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</si>
  <si>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</si>
  <si>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</si>
  <si>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</si>
  <si>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</si>
  <si>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</si>
  <si>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</si>
  <si>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</si>
  <si>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</si>
  <si>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</si>
  <si>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</si>
  <si>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</si>
  <si>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</si>
  <si>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</si>
  <si>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</si>
  <si>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</si>
  <si>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</si>
  <si>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</si>
  <si>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</si>
  <si>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</si>
  <si>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</si>
  <si>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</si>
  <si>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</si>
  <si>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</si>
  <si>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</si>
  <si>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</si>
  <si>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</si>
  <si>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</si>
  <si>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</si>
  <si>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</si>
  <si>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</si>
  <si>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</si>
  <si>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</si>
  <si>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</si>
  <si>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</si>
  <si>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</si>
  <si>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</si>
  <si>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</si>
  <si>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</si>
  <si>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</si>
  <si>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</si>
  <si>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</si>
  <si>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</si>
  <si>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</si>
  <si>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</si>
  <si>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</si>
  <si>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</si>
  <si>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</si>
  <si>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</si>
  <si>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</si>
  <si>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</si>
  <si>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</si>
  <si>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</si>
  <si>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</si>
  <si>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</si>
  <si>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</si>
  <si>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</si>
  <si>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</si>
  <si>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</si>
  <si>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</si>
  <si>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</si>
  <si>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</si>
  <si>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</si>
  <si>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</si>
  <si>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</si>
  <si>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</si>
  <si>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</si>
  <si>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</si>
  <si>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</si>
  <si>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</si>
  <si>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</si>
  <si>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</si>
  <si>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</si>
  <si>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</si>
  <si>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</si>
  <si>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</si>
  <si>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</si>
  <si>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</si>
  <si>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</si>
  <si>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</si>
  <si>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</si>
  <si>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</si>
  <si>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</si>
  <si>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</si>
  <si>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</si>
  <si>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</si>
  <si>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</si>
  <si>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</si>
  <si>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</si>
  <si>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</si>
  <si>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</si>
  <si>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</si>
  <si>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</si>
  <si>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</si>
  <si>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</si>
  <si>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</si>
  <si>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</si>
  <si>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</si>
  <si>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</si>
  <si>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</si>
  <si>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</si>
  <si>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</si>
  <si>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</si>
  <si>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</si>
  <si>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</si>
  <si>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</si>
  <si>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</si>
  <si>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</si>
  <si>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</si>
  <si>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</si>
  <si>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</si>
  <si>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</si>
  <si>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</si>
  <si>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</si>
  <si>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</si>
  <si>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</si>
  <si>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</si>
  <si>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</si>
  <si>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</si>
  <si>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</si>
  <si>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</si>
  <si>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</si>
  <si>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</si>
  <si>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</si>
  <si>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</si>
  <si>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</si>
  <si>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</si>
  <si>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</si>
  <si>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</si>
  <si>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</si>
  <si>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</si>
  <si>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</si>
  <si>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</si>
  <si>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</si>
  <si>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</si>
  <si>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</si>
  <si>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</si>
  <si>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</si>
  <si>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</si>
  <si>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</si>
  <si>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</si>
  <si>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</si>
  <si>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</si>
  <si>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</si>
  <si>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</si>
  <si>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</si>
  <si>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</si>
  <si>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</si>
  <si>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</si>
  <si>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</si>
  <si>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</si>
  <si>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</si>
  <si>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</si>
  <si>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</si>
  <si>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</si>
  <si>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</si>
  <si>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</si>
  <si>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</si>
  <si>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</si>
  <si>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</si>
  <si>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</si>
  <si>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</si>
  <si>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</si>
  <si>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</si>
  <si>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</si>
  <si>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</si>
  <si>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</si>
  <si>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</si>
  <si>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</si>
  <si>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</si>
  <si>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</si>
  <si>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</si>
  <si>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</si>
  <si>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</si>
  <si>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</si>
  <si>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</si>
  <si>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</si>
  <si>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</si>
  <si>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</si>
  <si>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</si>
  <si>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</si>
  <si>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</si>
  <si>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</si>
  <si>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</si>
  <si>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</si>
  <si>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</si>
  <si>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</si>
  <si>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</si>
  <si>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</si>
  <si>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</si>
  <si>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</si>
  <si>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</si>
  <si>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</si>
  <si>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</si>
  <si>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</si>
  <si>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</si>
  <si>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</si>
  <si>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</si>
  <si>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</si>
  <si>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</si>
  <si>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</si>
  <si>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</si>
  <si>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</si>
  <si>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</si>
  <si>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</si>
  <si>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</si>
  <si>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</si>
  <si>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</si>
  <si>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</si>
  <si>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</si>
  <si>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</si>
  <si>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</si>
  <si>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</si>
  <si>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</si>
  <si>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</si>
  <si>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</si>
  <si>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</si>
  <si>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</si>
  <si>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</si>
  <si>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</si>
  <si>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</si>
  <si>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</si>
  <si>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</si>
  <si>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</si>
  <si>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</si>
  <si>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</si>
  <si>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</si>
  <si>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</si>
  <si>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</si>
  <si>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</si>
  <si>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</si>
  <si>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</si>
  <si>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</si>
  <si>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</si>
  <si>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</si>
  <si>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</si>
  <si>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</si>
  <si>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</si>
  <si>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</si>
  <si>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</si>
  <si>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</si>
  <si>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</si>
  <si>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</si>
  <si>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</si>
  <si>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</si>
  <si>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</si>
  <si>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</si>
  <si>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</si>
  <si>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</si>
  <si>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</si>
  <si>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</si>
  <si>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</si>
  <si>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</si>
  <si>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</si>
  <si>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</si>
  <si>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</si>
  <si>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</si>
  <si>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</si>
  <si>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</si>
  <si>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</si>
  <si>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</si>
  <si>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</si>
  <si>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</si>
  <si>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</si>
  <si>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</si>
  <si>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</si>
  <si>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</si>
  <si>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</si>
  <si>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</si>
  <si>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</si>
  <si>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</si>
  <si>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</si>
  <si>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</si>
  <si>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</si>
  <si>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</si>
  <si>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</si>
  <si>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</si>
  <si>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</si>
  <si>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</si>
  <si>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</si>
  <si>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</si>
  <si>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</si>
  <si>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</si>
  <si>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</si>
  <si>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</si>
  <si>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</si>
  <si>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</si>
  <si>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</si>
  <si>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</si>
  <si>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</si>
  <si>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</si>
  <si>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</si>
  <si>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</si>
  <si>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</si>
  <si>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</si>
  <si>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</si>
  <si>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</si>
  <si>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</si>
  <si>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</si>
  <si>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</si>
  <si>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</si>
  <si>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</si>
  <si>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</si>
  <si>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</si>
  <si>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</si>
  <si>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</si>
  <si>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</si>
  <si>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</si>
  <si>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</si>
  <si>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</si>
  <si>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</si>
  <si>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</si>
  <si>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</si>
  <si>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</si>
  <si>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</si>
  <si>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</si>
  <si>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</si>
  <si>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</si>
  <si>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</si>
  <si>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</si>
  <si>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</si>
  <si>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</si>
  <si>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</si>
  <si>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</si>
  <si>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</si>
  <si>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</si>
  <si>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</si>
  <si>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</si>
  <si>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</si>
  <si>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</si>
  <si>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</si>
  <si>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</si>
  <si>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</si>
  <si>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</si>
  <si>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</si>
  <si>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</si>
  <si>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</si>
  <si>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</si>
  <si>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</si>
  <si>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</si>
  <si>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</si>
  <si>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</si>
  <si>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</si>
  <si>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</si>
  <si>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</si>
  <si>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</si>
  <si>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</si>
  <si>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</si>
  <si>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</si>
  <si>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</si>
  <si>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</si>
  <si>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</si>
  <si>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</si>
  <si>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</si>
  <si>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</si>
  <si>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</si>
  <si>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</si>
  <si>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</si>
  <si>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</si>
  <si>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</si>
  <si>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</si>
  <si>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</si>
  <si>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</si>
  <si>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</si>
  <si>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</si>
  <si>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</si>
  <si>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</si>
  <si>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</si>
  <si>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</si>
  <si>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</si>
  <si>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</si>
  <si>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</si>
  <si>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</si>
  <si>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</si>
  <si>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</si>
  <si>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</si>
  <si>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</si>
  <si>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</si>
  <si>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</si>
  <si>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</si>
  <si>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</si>
  <si>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</si>
  <si>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</si>
  <si>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</si>
  <si>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</si>
  <si>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</si>
  <si>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</si>
  <si>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</si>
  <si>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</si>
  <si>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</si>
  <si>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</si>
  <si>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</si>
  <si>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</si>
  <si>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</si>
  <si>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</si>
  <si>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</si>
  <si>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</si>
  <si>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</si>
  <si>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</si>
  <si>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</si>
  <si>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</si>
  <si>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</si>
  <si>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</si>
  <si>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</si>
  <si>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</si>
  <si>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</si>
  <si>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</si>
  <si>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</si>
  <si>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</si>
  <si>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</si>
  <si>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</si>
  <si>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</si>
  <si>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</si>
  <si>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4_all_fuel_pc_ai__yd_1</t>
  </si>
  <si>
    <t>4_subsidy_fuel_direct_pc_ai__yd_1</t>
  </si>
  <si>
    <t>4_subsidy_elec_pc_ai__yd_1</t>
  </si>
  <si>
    <t>4_vat_elec_pc_ai__yd_1</t>
  </si>
  <si>
    <t>4_subsidy_elec_direct_pc_ai__yd_1</t>
  </si>
  <si>
    <t>4_subsidy_elec_indirect_pc_ai__yd_1</t>
  </si>
  <si>
    <t>4_all_policies_pc_ai__yd_1</t>
  </si>
  <si>
    <t>4_all_elec_pc_ai__yd_1</t>
  </si>
  <si>
    <t>4_all_subs_pc_ai__yd_1</t>
  </si>
  <si>
    <t>4_all_tax_pc_ai__yd_1</t>
  </si>
  <si>
    <t>4_subsidy_fuel_pc_ai__yd_1</t>
  </si>
  <si>
    <t>4_subsidy_fuel_indirect_pc_ai__yd_1</t>
  </si>
  <si>
    <t>4_vat_fuel_pc_ai__yd_1</t>
  </si>
  <si>
    <t>4_subsidy_fuel_pc_ai__yd_2</t>
  </si>
  <si>
    <t>4_subsidy_elec_direct_pc_ai__yd_2</t>
  </si>
  <si>
    <t>4_all_subs_pc_ai__yd_2</t>
  </si>
  <si>
    <t>4_subsidy_elec_pc_ai__yd_2</t>
  </si>
  <si>
    <t>4_all_elec_pc_ai__yd_2</t>
  </si>
  <si>
    <t>4_subsidy_fuel_direct_pc_ai__yd_2</t>
  </si>
  <si>
    <t>4_vat_elec_pc_ai__yd_2</t>
  </si>
  <si>
    <t>4_all_policies_pc_ai__yd_2</t>
  </si>
  <si>
    <t>4_vat_fuel_pc_ai__yd_2</t>
  </si>
  <si>
    <t>4_subsidy_elec_indirect_pc_ai__yd_2</t>
  </si>
  <si>
    <t>4_all_fuel_pc_ai__yd_2</t>
  </si>
  <si>
    <t>4_subsidy_fuel_indirect_pc_ai__yd_2</t>
  </si>
  <si>
    <t>4_all_tax_pc_ai__yd_2</t>
  </si>
  <si>
    <t>4_all_policies_pc_ai__yd_3</t>
  </si>
  <si>
    <t>4_all_tax_pc_ai__yd_3</t>
  </si>
  <si>
    <t>4_subsidy_fuel_pc_ai__yd_3</t>
  </si>
  <si>
    <t>4_subsidy_elec_pc_ai__yd_3</t>
  </si>
  <si>
    <t>4_all_subs_pc_ai__yd_3</t>
  </si>
  <si>
    <t>4_subsidy_elec_indirect_pc_ai__yd_3</t>
  </si>
  <si>
    <t>4_vat_fuel_pc_ai__yd_3</t>
  </si>
  <si>
    <t>4_subsidy_elec_direct_pc_ai__yd_3</t>
  </si>
  <si>
    <t>4_all_elec_pc_ai__yd_3</t>
  </si>
  <si>
    <t>4_all_fuel_pc_ai__yd_3</t>
  </si>
  <si>
    <t>4_vat_elec_pc_ai__yd_3</t>
  </si>
  <si>
    <t>4_subsidy_fuel_indirect_pc_ai__yd_3</t>
  </si>
  <si>
    <t>4_subsidy_fuel_direct_pc_ai__yd_3</t>
  </si>
  <si>
    <t>4_subsidy_fuel_direct_pc_ai__yd_4</t>
  </si>
  <si>
    <t>4_subsidy_fuel_pc_ai__yd_4</t>
  </si>
  <si>
    <t>4_subsidy_elec_pc_ai__yd_4</t>
  </si>
  <si>
    <t>4_all_policies_pc_ai__yd_4</t>
  </si>
  <si>
    <t>4_subsidy_elec_direct_pc_ai__yd_4</t>
  </si>
  <si>
    <t>4_subsidy_fuel_indirect_pc_ai__yd_4</t>
  </si>
  <si>
    <t>4_all_fuel_pc_ai__yd_4</t>
  </si>
  <si>
    <t>4_all_tax_pc_ai__yd_4</t>
  </si>
  <si>
    <t>4_vat_fuel_pc_ai__yd_4</t>
  </si>
  <si>
    <t>4_subsidy_elec_indirect_pc_ai__yd_4</t>
  </si>
  <si>
    <t>4_all_elec_pc_ai__yd_4</t>
  </si>
  <si>
    <t>4_vat_elec_pc_ai__yd_4</t>
  </si>
  <si>
    <t>4_all_subs_pc_ai__yd_4</t>
  </si>
  <si>
    <t>4_all_tax_pc_ai__yd_5</t>
  </si>
  <si>
    <t>4_subsidy_elec_direct_pc_ai__yd_5</t>
  </si>
  <si>
    <t>4_vat_elec_pc_ai__yd_5</t>
  </si>
  <si>
    <t>4_all_fuel_pc_ai__yd_5</t>
  </si>
  <si>
    <t>4_subsidy_fuel_pc_ai__yd_5</t>
  </si>
  <si>
    <t>4_all_subs_pc_ai__yd_5</t>
  </si>
  <si>
    <t>4_vat_fuel_pc_ai__yd_5</t>
  </si>
  <si>
    <t>4_subsidy_elec_pc_ai__yd_5</t>
  </si>
  <si>
    <t>4_subsidy_fuel_indirect_pc_ai__yd_5</t>
  </si>
  <si>
    <t>4_subsidy_elec_indirect_pc_ai__yd_5</t>
  </si>
  <si>
    <t>4_all_elec_pc_ai__yd_5</t>
  </si>
  <si>
    <t>4_subsidy_fuel_direct_pc_ai__yd_5</t>
  </si>
  <si>
    <t>4_all_policies_pc_ai__yd_5</t>
  </si>
  <si>
    <t>4_vat_elec_pc_ai__yd_6</t>
  </si>
  <si>
    <t>4_vat_fuel_pc_ai__yd_6</t>
  </si>
  <si>
    <t>4_subsidy_elec_pc_ai__yd_6</t>
  </si>
  <si>
    <t>4_subsidy_fuel_pc_ai__yd_6</t>
  </si>
  <si>
    <t>4_subsidy_fuel_indirect_pc_ai__yd_6</t>
  </si>
  <si>
    <t>4_subsidy_fuel_direct_pc_ai__yd_6</t>
  </si>
  <si>
    <t>4_all_policies_pc_ai__yd_6</t>
  </si>
  <si>
    <t>4_all_subs_pc_ai__yd_6</t>
  </si>
  <si>
    <t>4_all_tax_pc_ai__yd_6</t>
  </si>
  <si>
    <t>4_all_elec_pc_ai__yd_6</t>
  </si>
  <si>
    <t>4_subsidy_elec_indirect_pc_ai__yd_6</t>
  </si>
  <si>
    <t>4_subsidy_elec_direct_pc_ai__yd_6</t>
  </si>
  <si>
    <t>4_all_fuel_pc_ai__yd_6</t>
  </si>
  <si>
    <t>4_subsidy_fuel_pc_ai__yd_7</t>
  </si>
  <si>
    <t>4_subsidy_fuel_direct_pc_ai__yd_7</t>
  </si>
  <si>
    <t>4_all_policies_pc_ai__yd_7</t>
  </si>
  <si>
    <t>4_all_tax_pc_ai__yd_7</t>
  </si>
  <si>
    <t>4_vat_elec_pc_ai__yd_7</t>
  </si>
  <si>
    <t>4_all_fuel_pc_ai__yd_7</t>
  </si>
  <si>
    <t>4_all_subs_pc_ai__yd_7</t>
  </si>
  <si>
    <t>4_subsidy_elec_indirect_pc_ai__yd_7</t>
  </si>
  <si>
    <t>4_subsidy_elec_pc_ai__yd_7</t>
  </si>
  <si>
    <t>4_vat_fuel_pc_ai__yd_7</t>
  </si>
  <si>
    <t>4_all_elec_pc_ai__yd_7</t>
  </si>
  <si>
    <t>4_subsidy_elec_direct_pc_ai__yd_7</t>
  </si>
  <si>
    <t>4_subsidy_fuel_indirect_pc_ai__yd_7</t>
  </si>
  <si>
    <t>4_all_elec_pc_ai__yd_8</t>
  </si>
  <si>
    <t>4_all_subs_pc_ai__yd_8</t>
  </si>
  <si>
    <t>4_subsidy_elec_indirect_pc_ai__yd_8</t>
  </si>
  <si>
    <t>4_all_policies_pc_ai__yd_8</t>
  </si>
  <si>
    <t>4_subsidy_fuel_indirect_pc_ai__yd_8</t>
  </si>
  <si>
    <t>4_subsidy_elec_pc_ai__yd_8</t>
  </si>
  <si>
    <t>4_all_tax_pc_ai__yd_8</t>
  </si>
  <si>
    <t>4_subsidy_elec_direct_pc_ai__yd_8</t>
  </si>
  <si>
    <t>4_vat_elec_pc_ai__yd_8</t>
  </si>
  <si>
    <t>4_subsidy_fuel_direct_pc_ai__yd_8</t>
  </si>
  <si>
    <t>4_subsidy_fuel_pc_ai__yd_8</t>
  </si>
  <si>
    <t>4_all_fuel_pc_ai__yd_8</t>
  </si>
  <si>
    <t>4_vat_fuel_pc_ai__yd_8</t>
  </si>
  <si>
    <t>4_all_tax_pc_ai__yd_9</t>
  </si>
  <si>
    <t>4_subsidy_fuel_pc_ai__yd_9</t>
  </si>
  <si>
    <t>4_subsidy_elec_indirect_pc_ai__yd_9</t>
  </si>
  <si>
    <t>4_all_subs_pc_ai__yd_9</t>
  </si>
  <si>
    <t>4_subsidy_elec_direct_pc_ai__yd_9</t>
  </si>
  <si>
    <t>4_all_elec_pc_ai__yd_9</t>
  </si>
  <si>
    <t>4_vat_elec_pc_ai__yd_9</t>
  </si>
  <si>
    <t>4_subsidy_fuel_direct_pc_ai__yd_9</t>
  </si>
  <si>
    <t>4_subsidy_fuel_indirect_pc_ai__yd_9</t>
  </si>
  <si>
    <t>4_all_policies_pc_ai__yd_9</t>
  </si>
  <si>
    <t>4_subsidy_elec_pc_ai__yd_9</t>
  </si>
  <si>
    <t>4_all_fuel_pc_ai__yd_9</t>
  </si>
  <si>
    <t>4_vat_fuel_pc_ai__yd_9</t>
  </si>
  <si>
    <t>4_subsidy_fuel_direct_pc_ai__yd_10</t>
  </si>
  <si>
    <t>4_subsidy_elec_indirect_pc_ai__yd_10</t>
  </si>
  <si>
    <t>4_subsidy_fuel_pc_ai__yd_10</t>
  </si>
  <si>
    <t>4_vat_elec_pc_ai__yd_10</t>
  </si>
  <si>
    <t>4_vat_fuel_pc_ai__yd_10</t>
  </si>
  <si>
    <t>4_all_elec_pc_ai__yd_10</t>
  </si>
  <si>
    <t>4_all_tax_pc_ai__yd_10</t>
  </si>
  <si>
    <t>4_all_policies_pc_ai__yd_10</t>
  </si>
  <si>
    <t>4_subsidy_elec_direct_pc_ai__yd_10</t>
  </si>
  <si>
    <t>4_all_fuel_pc_ai__yd_10</t>
  </si>
  <si>
    <t>4_all_subs_pc_ai__yd_10</t>
  </si>
  <si>
    <t>4_subsidy_fuel_indirect_pc_ai__yd_10</t>
  </si>
  <si>
    <t>4_subsidy_elec_pc_ai__yd_10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</si>
  <si>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</si>
  <si>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</si>
  <si>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</si>
  <si>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</si>
  <si>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</si>
  <si>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</si>
  <si>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</si>
  <si>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</si>
  <si>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</si>
  <si>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</si>
  <si>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</si>
  <si>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</si>
  <si>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</si>
  <si>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</si>
  <si>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</si>
  <si>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</si>
  <si>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</si>
  <si>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</si>
  <si>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</si>
  <si>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</si>
  <si>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</si>
  <si>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</si>
  <si>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</si>
  <si>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</si>
  <si>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</si>
  <si>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</si>
  <si>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</si>
  <si>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</si>
  <si>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</si>
  <si>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</si>
  <si>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</si>
  <si>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</si>
  <si>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</si>
  <si>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</si>
  <si>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</si>
  <si>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</si>
  <si>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</si>
  <si>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</si>
  <si>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</si>
  <si>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</si>
  <si>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</si>
  <si>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</si>
  <si>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</si>
  <si>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</si>
  <si>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</si>
  <si>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</si>
  <si>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</si>
  <si>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</si>
  <si>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</si>
  <si>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</si>
  <si>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</si>
  <si>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</si>
  <si>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</si>
  <si>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</si>
  <si>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</si>
  <si>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</si>
  <si>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</si>
  <si>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</si>
  <si>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</si>
  <si>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</si>
  <si>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</si>
  <si>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</si>
  <si>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</si>
  <si>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</si>
  <si>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</si>
  <si>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</si>
  <si>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</si>
  <si>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</si>
  <si>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</si>
  <si>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</si>
  <si>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</si>
  <si>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</si>
  <si>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</si>
  <si>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</si>
  <si>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</si>
  <si>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</si>
  <si>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</si>
  <si>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</si>
  <si>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</si>
  <si>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</si>
  <si>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</si>
  <si>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</si>
  <si>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</si>
  <si>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</si>
  <si>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</si>
  <si>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</si>
  <si>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</si>
  <si>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</si>
  <si>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</si>
  <si>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</si>
  <si>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</si>
  <si>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</si>
  <si>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</si>
  <si>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</si>
  <si>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</si>
  <si>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</si>
  <si>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</si>
  <si>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</si>
  <si>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</si>
  <si>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</si>
  <si>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</si>
  <si>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</si>
  <si>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</si>
  <si>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</si>
  <si>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</si>
  <si>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</si>
  <si>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</si>
  <si>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</si>
  <si>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</si>
  <si>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</si>
  <si>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</si>
  <si>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</si>
  <si>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</si>
  <si>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</si>
  <si>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</si>
  <si>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</si>
  <si>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</si>
  <si>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</si>
  <si>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</si>
  <si>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</si>
  <si>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</si>
  <si>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</si>
  <si>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</si>
  <si>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</si>
  <si>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</si>
  <si>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</si>
  <si>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</si>
  <si>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</si>
  <si>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</si>
  <si>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</si>
  <si>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</si>
  <si>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</si>
  <si>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</si>
  <si>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</si>
  <si>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</si>
  <si>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</si>
  <si>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</si>
  <si>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</si>
  <si>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</si>
  <si>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</si>
  <si>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</si>
  <si>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</si>
  <si>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</si>
  <si>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</si>
  <si>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</si>
  <si>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</si>
  <si>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</si>
  <si>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</si>
  <si>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</si>
  <si>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</si>
  <si>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</si>
  <si>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</si>
  <si>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</si>
  <si>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</si>
  <si>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</si>
  <si>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</si>
  <si>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</si>
  <si>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</si>
  <si>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</si>
  <si>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</si>
  <si>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</si>
  <si>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</si>
  <si>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</si>
  <si>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</si>
  <si>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</si>
  <si>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</si>
  <si>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</si>
  <si>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</si>
  <si>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</si>
  <si>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</si>
  <si>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</si>
  <si>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</si>
  <si>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</si>
  <si>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</si>
  <si>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</si>
  <si>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</si>
  <si>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</si>
  <si>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</si>
  <si>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</si>
  <si>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</si>
  <si>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</si>
  <si>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</si>
  <si>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</si>
  <si>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</si>
  <si>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</si>
  <si>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</si>
  <si>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</si>
  <si>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</si>
  <si>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</si>
  <si>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</si>
  <si>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</si>
  <si>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</si>
  <si>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</si>
  <si>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</si>
  <si>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</si>
  <si>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</si>
  <si>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</si>
  <si>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</si>
  <si>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</si>
  <si>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</si>
  <si>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</si>
  <si>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</si>
  <si>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</si>
  <si>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</si>
  <si>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</si>
  <si>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</si>
  <si>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</si>
  <si>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</si>
  <si>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</si>
  <si>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</si>
  <si>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</si>
  <si>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</si>
  <si>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</si>
  <si>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</si>
  <si>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</si>
  <si>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</si>
  <si>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</si>
  <si>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</si>
  <si>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</si>
  <si>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</si>
  <si>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</si>
  <si>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</si>
  <si>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</si>
  <si>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</si>
  <si>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</si>
  <si>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</si>
  <si>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</si>
  <si>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</si>
  <si>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</si>
  <si>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</si>
  <si>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</si>
  <si>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</si>
  <si>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</si>
  <si>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</si>
  <si>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</si>
  <si>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</si>
  <si>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</si>
  <si>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</si>
  <si>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</si>
  <si>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</si>
  <si>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</si>
  <si>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</si>
  <si>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</si>
  <si>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</si>
  <si>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</si>
  <si>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</si>
  <si>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</si>
  <si>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</si>
  <si>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</si>
  <si>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</si>
  <si>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</si>
  <si>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</si>
  <si>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</si>
  <si>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</si>
  <si>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</si>
  <si>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</si>
  <si>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</si>
  <si>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</si>
  <si>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</si>
  <si>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</si>
  <si>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</si>
  <si>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</si>
  <si>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</si>
  <si>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</si>
  <si>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</si>
  <si>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</si>
  <si>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</si>
  <si>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</si>
  <si>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</si>
  <si>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</si>
  <si>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</si>
  <si>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</si>
  <si>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</si>
  <si>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</si>
  <si>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</si>
  <si>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</si>
  <si>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</si>
  <si>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</si>
  <si>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</si>
  <si>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</si>
  <si>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</si>
  <si>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</si>
  <si>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</si>
  <si>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</si>
  <si>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</si>
  <si>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</si>
  <si>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</si>
  <si>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</si>
  <si>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</si>
  <si>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</si>
  <si>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</si>
  <si>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</si>
  <si>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</si>
  <si>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</si>
  <si>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</si>
  <si>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</si>
  <si>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</si>
  <si>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</si>
  <si>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</si>
  <si>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</si>
  <si>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</si>
  <si>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</si>
  <si>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</si>
  <si>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</si>
  <si>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</si>
  <si>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</si>
  <si>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</si>
  <si>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</si>
  <si>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</si>
  <si>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</si>
  <si>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</si>
  <si>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</si>
  <si>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</si>
  <si>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</si>
  <si>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</si>
  <si>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</si>
  <si>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</si>
  <si>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</si>
  <si>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</si>
  <si>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</si>
  <si>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</si>
  <si>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</si>
  <si>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</si>
  <si>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</si>
  <si>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</si>
  <si>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</si>
  <si>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</si>
  <si>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</si>
  <si>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</si>
  <si>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</si>
  <si>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</si>
  <si>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</si>
  <si>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</si>
  <si>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</si>
  <si>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</si>
  <si>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</si>
  <si>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</si>
  <si>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</si>
  <si>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</si>
  <si>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</si>
  <si>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</si>
  <si>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</si>
  <si>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</si>
  <si>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</si>
  <si>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</si>
  <si>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</si>
  <si>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</si>
  <si>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</si>
  <si>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</si>
  <si>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</si>
  <si>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</si>
  <si>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</si>
  <si>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</si>
  <si>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</si>
  <si>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</si>
  <si>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</si>
  <si>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</si>
  <si>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</si>
  <si>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</si>
  <si>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</si>
  <si>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</si>
  <si>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</si>
  <si>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</si>
  <si>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</si>
  <si>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</si>
  <si>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</si>
  <si>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</si>
  <si>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</si>
  <si>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</si>
  <si>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</si>
  <si>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</si>
  <si>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</si>
  <si>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</si>
  <si>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</si>
  <si>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</si>
  <si>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</si>
  <si>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</si>
  <si>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</si>
  <si>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</si>
  <si>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</si>
  <si>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</si>
  <si>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</si>
  <si>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</si>
  <si>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</si>
  <si>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</si>
  <si>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</si>
  <si>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</si>
  <si>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</si>
  <si>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</si>
  <si>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</si>
  <si>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</si>
  <si>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</si>
  <si>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</si>
  <si>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</si>
  <si>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</si>
  <si>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</si>
  <si>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</si>
  <si>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</si>
  <si>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</si>
  <si>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</si>
  <si>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</si>
  <si>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</si>
  <si>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</si>
  <si>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</si>
  <si>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</si>
  <si>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</si>
  <si>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</si>
  <si>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</si>
  <si>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</si>
  <si>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</si>
  <si>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</si>
  <si>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</si>
  <si>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</si>
  <si>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</si>
  <si>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</si>
  <si>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</si>
  <si>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</si>
  <si>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</si>
  <si>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</si>
  <si>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</si>
  <si>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</si>
  <si>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</si>
  <si>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</si>
  <si>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</si>
  <si>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</si>
  <si>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</si>
  <si>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</si>
  <si>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</si>
  <si>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</si>
  <si>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</si>
  <si>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</si>
  <si>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</si>
  <si>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</si>
  <si>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</si>
  <si>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</si>
  <si>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</si>
  <si>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</si>
  <si>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</si>
  <si>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</si>
  <si>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</si>
  <si>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</si>
  <si>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</si>
  <si>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</si>
  <si>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</si>
  <si>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</si>
  <si>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</si>
  <si>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</si>
  <si>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</si>
  <si>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</si>
  <si>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</si>
  <si>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</si>
  <si>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</si>
  <si>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</si>
  <si>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</si>
  <si>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</si>
  <si>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</si>
  <si>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</si>
  <si>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</si>
  <si>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</si>
  <si>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</si>
  <si>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</si>
  <si>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</si>
  <si>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</si>
  <si>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</si>
  <si>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</si>
  <si>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</si>
  <si>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</si>
  <si>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</si>
  <si>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</si>
  <si>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</si>
  <si>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</si>
  <si>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</si>
  <si>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</si>
  <si>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</si>
  <si>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</si>
  <si>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</si>
  <si>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</si>
  <si>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</si>
  <si>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</si>
  <si>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</si>
  <si>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</si>
  <si>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</si>
  <si>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</si>
  <si>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</si>
  <si>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</si>
  <si>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</si>
  <si>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</si>
  <si>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</si>
  <si>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</si>
  <si>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</si>
  <si>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</si>
  <si>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</si>
  <si>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</si>
  <si>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</si>
  <si>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</si>
  <si>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</si>
  <si>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</si>
  <si>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</si>
  <si>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</si>
  <si>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</si>
  <si>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</si>
  <si>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</si>
  <si>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</si>
  <si>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</si>
  <si>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</si>
  <si>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</si>
  <si>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</si>
  <si>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</si>
  <si>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</si>
  <si>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</si>
  <si>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</si>
  <si>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</si>
  <si>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</si>
  <si>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</si>
  <si>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</si>
  <si>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</si>
  <si>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</si>
  <si>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</si>
  <si>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</si>
  <si>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</si>
  <si>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</si>
  <si>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</si>
  <si>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</si>
  <si>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</si>
  <si>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</si>
  <si>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</si>
  <si>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</si>
  <si>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</si>
  <si>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</si>
  <si>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</si>
  <si>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</si>
  <si>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</si>
  <si>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</si>
  <si>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</si>
  <si>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</si>
  <si>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</si>
  <si>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</si>
  <si>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</si>
  <si>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</si>
  <si>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</si>
  <si>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</si>
  <si>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</si>
  <si>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</si>
  <si>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</si>
  <si>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</si>
  <si>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</si>
  <si>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</si>
  <si>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</si>
  <si>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</si>
  <si>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</si>
  <si>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</si>
  <si>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</si>
  <si>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</si>
  <si>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</si>
  <si>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</si>
  <si>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</si>
  <si>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</si>
  <si>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</si>
  <si>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</si>
  <si>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</si>
  <si>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</si>
  <si>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</si>
  <si>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</si>
  <si>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</si>
  <si>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</si>
  <si>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</si>
  <si>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</si>
  <si>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</si>
  <si>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</si>
  <si>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</si>
  <si>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</si>
  <si>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</si>
  <si>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</si>
  <si>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</si>
  <si>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</si>
  <si>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</si>
  <si>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</si>
  <si>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</si>
  <si>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</si>
  <si>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</si>
  <si>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</si>
  <si>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</si>
  <si>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</si>
  <si>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</si>
  <si>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</si>
  <si>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</si>
  <si>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</si>
  <si>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</si>
  <si>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</si>
  <si>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</si>
  <si>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</si>
  <si>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</si>
  <si>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</si>
  <si>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</si>
  <si>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</si>
  <si>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</si>
  <si>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</si>
  <si>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</si>
  <si>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</si>
  <si>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</si>
  <si>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</si>
  <si>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</si>
  <si>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</si>
  <si>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</si>
  <si>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</si>
  <si>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</si>
  <si>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</si>
  <si>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</si>
  <si>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</si>
  <si>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</si>
  <si>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</si>
  <si>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</si>
  <si>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</si>
  <si>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</si>
  <si>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</si>
  <si>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</si>
  <si>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</si>
  <si>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</si>
  <si>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</si>
  <si>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</si>
  <si>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</si>
  <si>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</si>
  <si>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</si>
  <si>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</si>
  <si>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</si>
  <si>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</si>
  <si>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</si>
  <si>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</si>
  <si>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</si>
  <si>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</si>
  <si>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</si>
  <si>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</si>
  <si>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</si>
  <si>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</si>
  <si>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</si>
  <si>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</si>
  <si>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</si>
  <si>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</si>
  <si>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</si>
  <si>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</si>
  <si>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</si>
  <si>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</si>
  <si>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</si>
  <si>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</si>
  <si>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</si>
  <si>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</si>
  <si>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</si>
  <si>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</si>
  <si>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</si>
  <si>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</si>
  <si>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</si>
  <si>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</si>
  <si>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</si>
  <si>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</si>
  <si>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</si>
  <si>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</si>
  <si>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</si>
  <si>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</si>
  <si>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</si>
  <si>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</si>
  <si>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</si>
  <si>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</si>
  <si>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</si>
  <si>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</si>
  <si>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</si>
  <si>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</si>
  <si>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</si>
  <si>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</si>
  <si>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</si>
  <si>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</si>
  <si>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</si>
  <si>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</si>
  <si>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</si>
  <si>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</si>
  <si>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</si>
  <si>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</si>
  <si>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</si>
  <si>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</si>
  <si>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</si>
  <si>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</si>
  <si>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</si>
  <si>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</si>
  <si>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</si>
  <si>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</si>
  <si>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</si>
  <si>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</si>
  <si>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</si>
  <si>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</si>
  <si>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</si>
  <si>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</si>
  <si>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</si>
  <si>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</si>
  <si>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</si>
  <si>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</si>
  <si>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</si>
  <si>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</si>
  <si>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</si>
  <si>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</si>
  <si>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</si>
  <si>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</si>
  <si>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</si>
  <si>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</si>
  <si>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</si>
  <si>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</si>
  <si>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</si>
  <si>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</si>
  <si>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</si>
  <si>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</si>
  <si>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</si>
  <si>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</si>
  <si>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</si>
  <si>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</si>
  <si>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</si>
  <si>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</si>
  <si>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</si>
  <si>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</si>
  <si>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</si>
  <si>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</si>
  <si>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</si>
  <si>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</si>
  <si>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</si>
  <si>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</si>
  <si>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</si>
  <si>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</si>
  <si>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</si>
  <si>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</si>
  <si>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</si>
  <si>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</si>
  <si>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</si>
  <si>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</si>
  <si>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</si>
  <si>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</si>
  <si>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</si>
  <si>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</si>
  <si>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</si>
  <si>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</si>
  <si>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</si>
  <si>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</si>
  <si>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</si>
  <si>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</si>
  <si>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</si>
  <si>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</si>
  <si>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</si>
  <si>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</si>
  <si>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</si>
  <si>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</si>
  <si>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</si>
  <si>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</si>
  <si>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</si>
  <si>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</si>
  <si>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</si>
  <si>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</si>
  <si>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</si>
  <si>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</si>
  <si>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</si>
  <si>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</si>
  <si>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</si>
  <si>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</si>
  <si>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</si>
  <si>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</si>
  <si>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</si>
  <si>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</si>
  <si>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</si>
  <si>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</si>
  <si>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</si>
  <si>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</si>
  <si>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</si>
  <si>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</si>
  <si>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</si>
  <si>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</si>
  <si>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</si>
  <si>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</si>
  <si>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</si>
  <si>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</si>
  <si>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</si>
  <si>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</si>
  <si>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</si>
  <si>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</si>
  <si>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</si>
  <si>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</si>
  <si>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</si>
  <si>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</si>
  <si>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</si>
  <si>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</si>
  <si>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</si>
  <si>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</si>
  <si>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</si>
  <si>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</si>
  <si>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</si>
  <si>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</si>
  <si>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</si>
  <si>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</si>
  <si>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</si>
  <si>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</si>
  <si>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</si>
  <si>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</si>
  <si>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</si>
  <si>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</si>
  <si>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</si>
  <si>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</si>
  <si>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</si>
  <si>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</si>
  <si>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</si>
  <si>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</si>
  <si>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</si>
  <si>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</si>
  <si>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</si>
  <si>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</si>
  <si>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</si>
  <si>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</si>
  <si>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</si>
  <si>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</si>
  <si>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</si>
  <si>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</si>
  <si>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</si>
  <si>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</si>
  <si>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</si>
  <si>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</si>
  <si>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</si>
  <si>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</si>
  <si>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</si>
  <si>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</si>
  <si>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</si>
  <si>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</si>
  <si>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</si>
  <si>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</si>
  <si>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</si>
  <si>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</si>
  <si>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</si>
  <si>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</si>
  <si>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</si>
  <si>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</si>
  <si>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</si>
  <si>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</si>
  <si>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</si>
  <si>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</si>
  <si>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</si>
  <si>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</si>
  <si>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</si>
  <si>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</si>
  <si>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</si>
  <si>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</si>
  <si>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</si>
  <si>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</si>
  <si>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</si>
  <si>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</si>
  <si>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</si>
  <si>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</si>
  <si>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</si>
  <si>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</si>
  <si>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</si>
  <si>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</si>
  <si>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</si>
  <si>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</si>
  <si>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</si>
  <si>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</si>
  <si>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</si>
  <si>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</si>
  <si>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</si>
  <si>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</si>
  <si>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</si>
  <si>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</si>
  <si>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</si>
  <si>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</si>
  <si>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</si>
  <si>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</si>
  <si>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</si>
  <si>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</si>
  <si>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</si>
  <si>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</si>
  <si>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</si>
  <si>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</si>
  <si>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</si>
  <si>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</si>
  <si>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</si>
  <si>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</si>
  <si>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</si>
  <si>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</si>
  <si>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</si>
  <si>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</si>
  <si>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</si>
  <si>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</si>
  <si>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</si>
  <si>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</si>
  <si>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</si>
  <si>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</si>
  <si>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</si>
  <si>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</si>
  <si>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</si>
  <si>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</si>
  <si>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</si>
  <si>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</si>
  <si>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</si>
  <si>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</si>
  <si>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</si>
  <si>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</si>
  <si>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</si>
  <si>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</si>
  <si>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</si>
  <si>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</si>
  <si>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</si>
  <si>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</si>
  <si>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</si>
  <si>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</si>
  <si>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</si>
  <si>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</si>
  <si>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</si>
  <si>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</si>
  <si>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</si>
  <si>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</si>
  <si>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</si>
  <si>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</si>
  <si>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</si>
  <si>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</si>
  <si>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</si>
  <si>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</si>
  <si>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</si>
  <si>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</si>
  <si>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</si>
  <si>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</si>
  <si>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</si>
  <si>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</si>
  <si>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</si>
  <si>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</si>
  <si>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</si>
  <si>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</si>
  <si>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</si>
  <si>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</si>
  <si>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</si>
  <si>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</si>
  <si>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</si>
  <si>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</si>
  <si>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</si>
  <si>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</si>
  <si>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</si>
  <si>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</si>
  <si>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</si>
  <si>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</si>
  <si>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</si>
  <si>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</si>
  <si>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</si>
  <si>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</si>
  <si>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</si>
  <si>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</si>
  <si>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</si>
  <si>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</si>
  <si>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</si>
  <si>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</si>
  <si>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</si>
  <si>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</si>
  <si>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</si>
  <si>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</si>
  <si>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</si>
  <si>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</si>
  <si>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</si>
  <si>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</si>
  <si>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</si>
  <si>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</si>
  <si>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</si>
  <si>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</si>
  <si>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</si>
  <si>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</si>
  <si>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</si>
  <si>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</si>
  <si>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</si>
  <si>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</si>
  <si>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</si>
  <si>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</si>
  <si>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</si>
  <si>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</si>
  <si>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</si>
  <si>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</si>
  <si>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</si>
  <si>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</si>
  <si>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</si>
  <si>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</si>
  <si>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</si>
  <si>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</si>
  <si>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</si>
  <si>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</si>
  <si>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</si>
  <si>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</si>
  <si>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</si>
  <si>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</si>
  <si>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</si>
  <si>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</si>
  <si>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</si>
  <si>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</si>
  <si>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</si>
  <si>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</si>
  <si>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</si>
  <si>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</si>
  <si>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</si>
  <si>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</si>
  <si>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</si>
  <si>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</si>
  <si>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</si>
  <si>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</si>
  <si>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</si>
  <si>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</si>
  <si>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</si>
  <si>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</si>
  <si>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</si>
  <si>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</si>
  <si>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</si>
  <si>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</si>
  <si>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</si>
  <si>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</si>
  <si>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</si>
  <si>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</si>
  <si>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</si>
  <si>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</si>
  <si>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</si>
  <si>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</si>
  <si>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</si>
  <si>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</si>
  <si>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</si>
  <si>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</si>
  <si>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</si>
  <si>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</si>
  <si>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</si>
  <si>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</si>
  <si>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</si>
  <si>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</si>
  <si>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</si>
  <si>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</si>
  <si>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</si>
  <si>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</si>
  <si>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</si>
  <si>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</si>
  <si>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</si>
  <si>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</si>
  <si>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</si>
  <si>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</si>
  <si>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</si>
  <si>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</si>
  <si>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</si>
  <si>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</si>
  <si>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</si>
  <si>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</si>
  <si>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</si>
  <si>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</si>
  <si>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</si>
  <si>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</si>
  <si>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</si>
  <si>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</si>
  <si>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</si>
  <si>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</si>
  <si>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</si>
  <si>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</si>
  <si>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</si>
  <si>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</si>
  <si>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</si>
  <si>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</si>
  <si>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</si>
  <si>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</si>
  <si>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</si>
  <si>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</si>
  <si>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</si>
  <si>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</si>
  <si>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</si>
  <si>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</si>
  <si>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</si>
  <si>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</si>
  <si>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</si>
  <si>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</si>
  <si>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</si>
  <si>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</si>
  <si>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</si>
  <si>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</si>
  <si>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</si>
  <si>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</si>
  <si>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</si>
  <si>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</si>
  <si>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</si>
  <si>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</si>
  <si>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</si>
  <si>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</si>
  <si>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</si>
  <si>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</si>
  <si>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</si>
  <si>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</si>
  <si>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</si>
  <si>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</si>
  <si>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</si>
  <si>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</si>
  <si>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</si>
  <si>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</si>
  <si>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</si>
  <si>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</si>
  <si>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</si>
  <si>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</si>
  <si>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</si>
  <si>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</si>
  <si>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</si>
  <si>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</si>
  <si>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</si>
  <si>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</si>
  <si>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</si>
  <si>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</si>
  <si>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</si>
  <si>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</si>
  <si>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</si>
  <si>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</si>
  <si>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</si>
  <si>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</si>
  <si>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</si>
  <si>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</si>
  <si>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</si>
  <si>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</si>
  <si>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</si>
  <si>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</si>
  <si>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</si>
  <si>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</si>
  <si>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</si>
  <si>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</si>
  <si>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</si>
  <si>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</si>
  <si>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</si>
  <si>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</si>
  <si>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</si>
  <si>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</si>
  <si>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</si>
  <si>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</si>
  <si>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</si>
  <si>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</si>
  <si>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</si>
  <si>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</si>
  <si>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</si>
  <si>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</si>
  <si>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</si>
  <si>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</si>
  <si>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</si>
  <si>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</si>
  <si>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</si>
  <si>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</si>
  <si>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</si>
  <si>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</si>
  <si>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</si>
  <si>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</si>
  <si>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</si>
  <si>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</si>
  <si>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</si>
  <si>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</si>
  <si>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</si>
  <si>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</si>
  <si>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</si>
  <si>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</si>
  <si>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</si>
  <si>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</si>
  <si>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</si>
  <si>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</si>
  <si>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</si>
  <si>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</si>
  <si>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</si>
  <si>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</si>
  <si>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</si>
  <si>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</si>
  <si>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</si>
  <si>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</si>
  <si>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</si>
  <si>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</si>
  <si>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</si>
  <si>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</si>
  <si>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</si>
  <si>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</si>
  <si>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</si>
  <si>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</si>
  <si>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</si>
  <si>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</si>
  <si>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</si>
  <si>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</si>
  <si>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</si>
  <si>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</si>
  <si>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</si>
  <si>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</si>
  <si>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</si>
  <si>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</si>
  <si>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</si>
  <si>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</si>
  <si>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</si>
  <si>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</si>
  <si>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</si>
  <si>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</si>
  <si>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</si>
  <si>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</si>
  <si>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</si>
  <si>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</si>
  <si>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</si>
  <si>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</si>
  <si>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</si>
  <si>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</si>
  <si>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</si>
  <si>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</si>
  <si>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</si>
  <si>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</si>
  <si>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</si>
  <si>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</si>
  <si>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</si>
  <si>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</si>
  <si>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</si>
  <si>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</si>
  <si>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</si>
  <si>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</si>
  <si>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</si>
  <si>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</si>
  <si>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</si>
  <si>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</si>
  <si>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</si>
  <si>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</si>
  <si>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</si>
  <si>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</si>
  <si>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</si>
  <si>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</si>
  <si>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</si>
  <si>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</si>
  <si>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</si>
  <si>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</si>
  <si>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</si>
  <si>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</si>
  <si>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</si>
  <si>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</si>
  <si>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</si>
  <si>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</si>
  <si>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</si>
  <si>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</si>
  <si>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</si>
  <si>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</si>
  <si>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</si>
  <si>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</si>
  <si>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</si>
  <si>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</si>
  <si>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</si>
  <si>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</si>
  <si>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</si>
  <si>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</si>
  <si>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</si>
  <si>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</si>
  <si>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</si>
  <si>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</si>
  <si>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</si>
  <si>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</si>
  <si>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</si>
  <si>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</si>
  <si>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</si>
  <si>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</si>
  <si>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</si>
  <si>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</si>
  <si>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</si>
  <si>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</si>
  <si>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</si>
  <si>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</si>
  <si>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</si>
  <si>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</si>
  <si>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</si>
  <si>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</si>
  <si>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</si>
  <si>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</si>
  <si>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</si>
  <si>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</si>
  <si>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</si>
  <si>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</si>
  <si>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</si>
  <si>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</si>
  <si>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</si>
  <si>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</si>
  <si>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</si>
  <si>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</si>
  <si>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</si>
  <si>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</si>
  <si>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</si>
  <si>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</si>
  <si>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</si>
  <si>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</si>
  <si>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</si>
  <si>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</si>
  <si>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</si>
  <si>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</si>
  <si>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</si>
  <si>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</si>
  <si>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</si>
  <si>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</si>
  <si>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</si>
  <si>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</si>
  <si>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</si>
  <si>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</si>
  <si>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</si>
  <si>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</si>
  <si>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</si>
  <si>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</si>
  <si>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</si>
  <si>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</si>
  <si>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</si>
  <si>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</si>
  <si>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</si>
  <si>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</si>
  <si>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</si>
  <si>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</si>
  <si>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</si>
  <si>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</si>
  <si>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</si>
  <si>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</si>
  <si>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</si>
  <si>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</si>
  <si>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</si>
  <si>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</si>
  <si>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</si>
  <si>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</si>
  <si>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</si>
  <si>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</si>
  <si>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</si>
  <si>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</si>
  <si>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</si>
  <si>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</si>
  <si>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</si>
  <si>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</si>
  <si>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</si>
  <si>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</si>
  <si>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</si>
  <si>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</si>
  <si>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</si>
  <si>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</si>
  <si>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</si>
  <si>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</si>
  <si>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</si>
  <si>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</si>
  <si>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</si>
  <si>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</si>
  <si>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</si>
  <si>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</si>
  <si>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</si>
  <si>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</si>
  <si>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</si>
  <si>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</si>
  <si>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</si>
  <si>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</si>
  <si>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</si>
  <si>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</si>
  <si>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</si>
  <si>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</si>
  <si>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</si>
  <si>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</si>
  <si>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</si>
  <si>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</si>
  <si>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</si>
  <si>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</si>
  <si>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</si>
  <si>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</si>
  <si>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</si>
  <si>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</si>
  <si>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</si>
  <si>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</si>
  <si>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</si>
  <si>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</si>
  <si>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</si>
  <si>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</si>
  <si>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</si>
  <si>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</si>
  <si>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</si>
  <si>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</si>
  <si>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</si>
  <si>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</si>
  <si>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</si>
  <si>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</si>
  <si>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</si>
  <si>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</si>
  <si>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</si>
  <si>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</si>
  <si>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</si>
  <si>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</si>
  <si>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</si>
  <si>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</si>
  <si>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</si>
  <si>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</si>
  <si>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</si>
  <si>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</si>
  <si>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</si>
  <si>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</si>
  <si>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</si>
  <si>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</si>
  <si>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</si>
  <si>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</si>
  <si>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</si>
  <si>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</si>
  <si>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</si>
  <si>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</si>
  <si>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</si>
  <si>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</si>
  <si>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</si>
  <si>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</si>
  <si>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</si>
  <si>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</si>
  <si>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</si>
  <si>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</si>
  <si>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</si>
  <si>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</si>
  <si>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</si>
  <si>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</si>
  <si>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</si>
  <si>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</si>
  <si>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</si>
  <si>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</si>
  <si>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</si>
  <si>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</si>
  <si>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</si>
  <si>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</si>
  <si>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</si>
  <si>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</si>
  <si>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</si>
  <si>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</si>
  <si>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</si>
  <si>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</si>
  <si>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</si>
  <si>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</si>
  <si>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</si>
  <si>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</si>
  <si>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</si>
  <si>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</si>
  <si>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</si>
  <si>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</si>
  <si>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</si>
  <si>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</si>
  <si>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</si>
  <si>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</si>
  <si>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</si>
  <si>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</si>
  <si>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</si>
  <si>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</si>
  <si>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</si>
  <si>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</si>
  <si>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</si>
  <si>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</si>
  <si>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</si>
  <si>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</si>
  <si>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</si>
  <si>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</si>
  <si>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</si>
  <si>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</si>
  <si>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</si>
  <si>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</si>
  <si>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</si>
  <si>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</si>
  <si>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</si>
  <si>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</si>
  <si>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</si>
  <si>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</si>
  <si>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</si>
  <si>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</si>
  <si>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</si>
  <si>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</si>
  <si>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</si>
  <si>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</si>
  <si>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</si>
  <si>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</si>
  <si>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</si>
  <si>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</si>
  <si>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</si>
  <si>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</si>
  <si>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</si>
  <si>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</si>
  <si>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</si>
  <si>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</si>
  <si>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</si>
  <si>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</si>
  <si>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</si>
  <si>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</si>
  <si>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</si>
  <si>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</si>
  <si>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</si>
  <si>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</si>
  <si>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</si>
  <si>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</si>
  <si>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</si>
  <si>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</si>
  <si>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</si>
  <si>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</si>
  <si>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</si>
  <si>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</si>
  <si>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</si>
  <si>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</si>
  <si>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</si>
  <si>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</si>
  <si>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</si>
  <si>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</si>
  <si>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</si>
  <si>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</si>
  <si>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</si>
  <si>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</si>
  <si>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</si>
  <si>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</si>
  <si>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</si>
  <si>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</si>
  <si>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</si>
  <si>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</si>
  <si>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</si>
  <si>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</si>
  <si>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</si>
  <si>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</si>
  <si>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</si>
  <si>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</si>
  <si>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</si>
  <si>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</si>
  <si>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</si>
  <si>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</si>
  <si>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</si>
  <si>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</si>
  <si>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</si>
  <si>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</si>
  <si>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</si>
  <si>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</si>
  <si>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</si>
  <si>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</si>
  <si>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</si>
  <si>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</si>
  <si>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</si>
  <si>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</si>
  <si>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</si>
  <si>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</si>
  <si>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</si>
  <si>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</si>
  <si>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</si>
  <si>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</si>
  <si>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</si>
  <si>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</si>
  <si>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</si>
  <si>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</si>
  <si>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</si>
  <si>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</si>
  <si>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</si>
  <si>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</si>
  <si>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</si>
  <si>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</si>
  <si>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</si>
  <si>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</si>
  <si>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</si>
  <si>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</si>
  <si>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</si>
  <si>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</si>
  <si>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</si>
  <si>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</si>
  <si>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</si>
  <si>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</si>
  <si>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</si>
  <si>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</si>
  <si>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</si>
  <si>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</si>
  <si>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</si>
  <si>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</si>
  <si>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</si>
  <si>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</si>
  <si>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</si>
  <si>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</si>
  <si>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</si>
  <si>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</si>
  <si>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</si>
  <si>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</si>
  <si>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</si>
  <si>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</si>
  <si>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</si>
  <si>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</si>
  <si>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</si>
  <si>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</si>
  <si>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</si>
  <si>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</si>
  <si>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</si>
  <si>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</si>
  <si>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</si>
  <si>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</si>
  <si>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</si>
  <si>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</si>
  <si>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</si>
  <si>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</si>
  <si>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</si>
  <si>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</si>
  <si>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</si>
  <si>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</si>
  <si>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</si>
  <si>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</si>
  <si>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</si>
  <si>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</si>
  <si>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</si>
  <si>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</si>
  <si>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</si>
  <si>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</si>
  <si>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</si>
  <si>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</si>
  <si>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</si>
  <si>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</si>
  <si>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</si>
  <si>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</si>
  <si>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</si>
  <si>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</si>
  <si>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</si>
  <si>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</si>
  <si>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</si>
  <si>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</si>
  <si>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</si>
  <si>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</si>
  <si>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</si>
  <si>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</si>
  <si>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</si>
  <si>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</si>
  <si>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</si>
  <si>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</si>
  <si>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</si>
  <si>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</si>
  <si>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</si>
  <si>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</si>
  <si>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</si>
  <si>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</si>
  <si>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</si>
  <si>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</si>
  <si>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</si>
  <si>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</si>
  <si>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</si>
  <si>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</si>
  <si>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</si>
  <si>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</si>
  <si>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</si>
  <si>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</si>
  <si>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</si>
  <si>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</si>
  <si>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</si>
  <si>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</si>
  <si>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</si>
  <si>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</si>
  <si>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</si>
  <si>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</si>
  <si>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</si>
  <si>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</si>
  <si>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</si>
  <si>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</si>
  <si>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</si>
  <si>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</si>
  <si>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</si>
  <si>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</si>
  <si>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</si>
  <si>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</si>
  <si>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</si>
  <si>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</si>
  <si>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</si>
  <si>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</si>
  <si>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</si>
  <si>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</si>
  <si>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</si>
  <si>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</si>
  <si>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</si>
  <si>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</si>
  <si>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</si>
  <si>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</si>
  <si>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</si>
  <si>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</si>
  <si>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</si>
  <si>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</si>
  <si>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</si>
  <si>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</si>
  <si>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</si>
  <si>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</si>
  <si>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</si>
  <si>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</si>
  <si>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</si>
  <si>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</si>
  <si>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</si>
  <si>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</si>
  <si>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</si>
  <si>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</si>
  <si>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</si>
  <si>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</si>
  <si>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</si>
  <si>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</si>
  <si>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</si>
  <si>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</si>
  <si>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</si>
  <si>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</si>
  <si>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</si>
  <si>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</si>
  <si>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</si>
  <si>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</si>
  <si>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</si>
  <si>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</si>
  <si>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</si>
  <si>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</si>
  <si>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</si>
  <si>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</si>
  <si>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</si>
  <si>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</si>
  <si>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</si>
  <si>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</si>
  <si>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</si>
  <si>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</si>
  <si>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</si>
  <si>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</si>
  <si>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</si>
  <si>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</si>
  <si>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</si>
  <si>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</si>
  <si>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</si>
  <si>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</si>
  <si>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</si>
  <si>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</si>
  <si>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</si>
  <si>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</si>
  <si>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</si>
  <si>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</si>
  <si>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</si>
  <si>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</si>
  <si>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</si>
  <si>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</si>
  <si>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</si>
  <si>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</si>
  <si>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</si>
  <si>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</si>
  <si>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</si>
  <si>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</si>
  <si>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</si>
  <si>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</si>
  <si>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</si>
  <si>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</si>
  <si>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</si>
  <si>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</si>
  <si>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</si>
  <si>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</si>
  <si>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</si>
  <si>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</si>
  <si>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</si>
  <si>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</si>
  <si>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</si>
  <si>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</si>
  <si>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</si>
  <si>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</si>
  <si>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</si>
  <si>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</si>
  <si>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</si>
  <si>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</si>
  <si>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</si>
  <si>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</si>
  <si>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</si>
  <si>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</si>
  <si>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</si>
  <si>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</si>
  <si>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</si>
  <si>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</si>
  <si>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</si>
  <si>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</si>
  <si>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</si>
  <si>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</si>
  <si>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</si>
  <si>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</si>
  <si>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</si>
  <si>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</si>
  <si>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</si>
  <si>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</si>
  <si>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</si>
  <si>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</si>
  <si>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</si>
  <si>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</si>
  <si>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</si>
  <si>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</si>
  <si>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</si>
  <si>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</si>
  <si>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</si>
  <si>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</si>
  <si>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</si>
  <si>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</si>
  <si>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</si>
  <si>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</si>
  <si>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</si>
  <si>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</si>
  <si>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</si>
  <si>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</si>
  <si>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</si>
  <si>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</si>
  <si>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</si>
  <si>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</si>
  <si>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</si>
  <si>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</si>
  <si>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</si>
  <si>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</si>
  <si>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</si>
  <si>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</si>
  <si>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</si>
  <si>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</si>
  <si>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</si>
  <si>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</si>
  <si>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</si>
  <si>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</si>
  <si>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</si>
  <si>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</si>
  <si>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</si>
  <si>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</si>
  <si>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</si>
  <si>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</si>
  <si>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</si>
  <si>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</si>
  <si>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</si>
  <si>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</si>
  <si>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</si>
  <si>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</si>
  <si>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</si>
  <si>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</si>
  <si>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</si>
  <si>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</si>
  <si>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</si>
  <si>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</si>
  <si>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</si>
  <si>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</si>
  <si>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</si>
  <si>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</si>
  <si>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</si>
  <si>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</si>
  <si>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</si>
  <si>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</si>
  <si>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</si>
  <si>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</si>
  <si>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</si>
  <si>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</si>
  <si>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</si>
  <si>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</si>
  <si>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</si>
  <si>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</si>
  <si>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</si>
  <si>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</si>
  <si>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</si>
  <si>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</si>
  <si>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</si>
  <si>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</si>
  <si>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</si>
  <si>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</si>
  <si>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</si>
  <si>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</si>
  <si>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</si>
  <si>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</si>
  <si>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</si>
  <si>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</si>
  <si>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</si>
  <si>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</si>
  <si>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</si>
  <si>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</si>
  <si>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</si>
  <si>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</si>
  <si>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</si>
  <si>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</si>
  <si>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</si>
  <si>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</si>
  <si>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</si>
  <si>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</si>
  <si>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</si>
  <si>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</si>
  <si>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</si>
  <si>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</si>
  <si>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</si>
  <si>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</si>
  <si>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</si>
  <si>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</si>
  <si>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</si>
  <si>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</si>
  <si>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</si>
  <si>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</si>
  <si>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</si>
  <si>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</si>
  <si>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</si>
  <si>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</si>
  <si>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</si>
  <si>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</si>
  <si>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</si>
  <si>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</si>
  <si>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</si>
  <si>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</si>
  <si>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</si>
  <si>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</si>
  <si>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</si>
  <si>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</si>
  <si>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</si>
  <si>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</si>
  <si>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</si>
  <si>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</si>
  <si>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</si>
  <si>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</si>
  <si>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</si>
  <si>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</si>
  <si>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</si>
  <si>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</si>
  <si>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</si>
  <si>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</si>
  <si>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</si>
  <si>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</si>
  <si>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</si>
  <si>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</si>
  <si>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</si>
  <si>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</si>
  <si>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</si>
  <si>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</si>
  <si>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</si>
  <si>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</si>
  <si>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</si>
  <si>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</si>
  <si>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</si>
  <si>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</si>
  <si>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</si>
  <si>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</si>
  <si>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</si>
  <si>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</si>
  <si>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</si>
  <si>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</si>
  <si>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</si>
  <si>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</si>
  <si>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</si>
  <si>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</si>
  <si>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</si>
  <si>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</si>
  <si>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</si>
  <si>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</si>
  <si>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</si>
  <si>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</si>
  <si>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</si>
  <si>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</si>
  <si>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</si>
  <si>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</si>
  <si>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</si>
  <si>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</si>
  <si>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</si>
  <si>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</si>
  <si>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</si>
  <si>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</si>
  <si>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</si>
  <si>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</si>
  <si>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</si>
  <si>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</si>
  <si>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</si>
  <si>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</si>
  <si>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</si>
  <si>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</si>
  <si>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</si>
  <si>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</si>
  <si>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</si>
  <si>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</si>
  <si>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</si>
  <si>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</si>
  <si>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</si>
  <si>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</si>
  <si>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</si>
  <si>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</si>
  <si>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</si>
  <si>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</si>
  <si>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</si>
  <si>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</si>
  <si>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</si>
  <si>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</si>
  <si>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</si>
  <si>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</si>
  <si>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</si>
  <si>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</si>
  <si>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</si>
  <si>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</si>
  <si>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</si>
  <si>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</si>
  <si>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</si>
  <si>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</si>
  <si>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</si>
  <si>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</si>
  <si>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</si>
  <si>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</si>
  <si>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</si>
  <si>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</si>
  <si>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</si>
  <si>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</si>
  <si>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</si>
  <si>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</si>
  <si>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</si>
  <si>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</si>
  <si>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</si>
  <si>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</si>
  <si>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</si>
  <si>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</si>
  <si>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</si>
  <si>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</si>
  <si>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</si>
  <si>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</si>
  <si>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</si>
  <si>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</si>
  <si>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</si>
  <si>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</si>
  <si>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</si>
  <si>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</si>
  <si>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</si>
  <si>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</si>
  <si>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</si>
  <si>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</si>
  <si>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</si>
  <si>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</si>
  <si>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</si>
  <si>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</si>
  <si>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</si>
  <si>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</si>
  <si>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</si>
  <si>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</si>
  <si>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</si>
  <si>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</si>
  <si>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</si>
  <si>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</si>
  <si>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</si>
  <si>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</si>
  <si>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</si>
  <si>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</si>
  <si>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</si>
  <si>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</si>
  <si>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</si>
  <si>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</si>
  <si>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</si>
  <si>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</si>
  <si>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</si>
  <si>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</si>
  <si>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</si>
  <si>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</si>
  <si>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</si>
  <si>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</si>
  <si>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</si>
  <si>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</si>
  <si>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</si>
  <si>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</si>
  <si>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</si>
  <si>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</si>
  <si>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</si>
  <si>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</si>
  <si>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</si>
  <si>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</si>
  <si>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</si>
  <si>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</si>
  <si>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</si>
  <si>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</si>
  <si>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</si>
  <si>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</si>
  <si>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</si>
  <si>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</si>
  <si>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</si>
  <si>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</si>
  <si>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</si>
  <si>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</si>
  <si>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</si>
  <si>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</si>
  <si>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</si>
  <si>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</si>
  <si>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</si>
  <si>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</si>
  <si>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</si>
  <si>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</si>
  <si>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</si>
  <si>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</si>
  <si>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</si>
  <si>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</si>
  <si>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</si>
  <si>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</si>
  <si>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</si>
  <si>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</si>
  <si>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</si>
  <si>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</si>
  <si>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</si>
  <si>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</si>
  <si>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</si>
  <si>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</si>
  <si>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</si>
  <si>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</si>
  <si>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</si>
  <si>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</si>
  <si>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</si>
  <si>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</si>
  <si>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</si>
  <si>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</si>
  <si>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</si>
  <si>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</si>
  <si>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</si>
  <si>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</si>
  <si>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</si>
  <si>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</si>
  <si>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</si>
  <si>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</si>
  <si>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</si>
  <si>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</si>
  <si>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</si>
  <si>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</si>
  <si>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</si>
  <si>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</si>
  <si>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</si>
  <si>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</si>
  <si>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</si>
  <si>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</si>
  <si>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</si>
  <si>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</si>
  <si>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</si>
  <si>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</si>
  <si>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</si>
  <si>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</si>
  <si>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</si>
  <si>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</si>
  <si>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</si>
  <si>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</si>
  <si>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</si>
  <si>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</si>
  <si>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</si>
  <si>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</si>
  <si>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</si>
  <si>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</si>
  <si>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</si>
  <si>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</si>
  <si>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</si>
  <si>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</si>
  <si>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</si>
  <si>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</si>
  <si>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</si>
  <si>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</si>
  <si>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</si>
  <si>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</si>
  <si>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</si>
  <si>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</si>
  <si>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</si>
  <si>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</si>
  <si>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</si>
  <si>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</si>
  <si>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</si>
  <si>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</si>
  <si>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</si>
  <si>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</si>
  <si>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</si>
  <si>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</si>
  <si>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</si>
  <si>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</si>
  <si>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</si>
  <si>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</si>
  <si>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</si>
  <si>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</si>
  <si>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</si>
  <si>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</si>
  <si>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</si>
  <si>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</si>
  <si>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</si>
  <si>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</si>
  <si>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</si>
  <si>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</si>
  <si>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</si>
  <si>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</si>
  <si>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</si>
  <si>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</si>
  <si>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</si>
  <si>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</si>
  <si>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</si>
  <si>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</si>
  <si>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</si>
  <si>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</si>
  <si>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</si>
  <si>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</si>
  <si>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</si>
  <si>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</si>
  <si>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</si>
  <si>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</si>
  <si>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</si>
  <si>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</si>
  <si>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</si>
  <si>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</si>
  <si>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</si>
  <si>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</si>
  <si>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</si>
  <si>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</si>
  <si>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</si>
  <si>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</si>
  <si>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</si>
  <si>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</si>
  <si>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</si>
  <si>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</si>
  <si>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</si>
  <si>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</si>
  <si>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</si>
  <si>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</si>
  <si>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</si>
  <si>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</si>
  <si>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</si>
  <si>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</si>
  <si>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</si>
  <si>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</si>
  <si>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</si>
  <si>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</si>
  <si>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</si>
  <si>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</si>
  <si>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</si>
  <si>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</si>
  <si>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</si>
  <si>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</si>
  <si>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</si>
  <si>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</si>
  <si>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</si>
  <si>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</si>
  <si>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</si>
  <si>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</si>
  <si>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</si>
  <si>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</si>
  <si>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</si>
  <si>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</si>
  <si>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</si>
  <si>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</si>
  <si>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</si>
  <si>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</si>
  <si>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</si>
  <si>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</si>
  <si>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</si>
  <si>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</si>
  <si>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</si>
  <si>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</si>
  <si>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</si>
  <si>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</si>
  <si>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</si>
  <si>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</si>
  <si>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</si>
  <si>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</si>
  <si>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</si>
  <si>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</si>
  <si>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</si>
  <si>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</si>
  <si>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</si>
  <si>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</si>
  <si>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</si>
  <si>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</si>
  <si>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</si>
  <si>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</si>
  <si>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</si>
  <si>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</si>
  <si>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</si>
  <si>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</si>
  <si>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</si>
  <si>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</si>
  <si>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</si>
  <si>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</si>
  <si>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</si>
  <si>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</si>
  <si>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</si>
  <si>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</si>
  <si>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</si>
  <si>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</si>
  <si>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</si>
  <si>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</si>
  <si>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</si>
  <si>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</si>
  <si>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</si>
  <si>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</si>
  <si>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</si>
  <si>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</si>
  <si>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</si>
  <si>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</si>
  <si>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</si>
  <si>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</si>
  <si>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</si>
  <si>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</si>
  <si>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</si>
  <si>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</si>
  <si>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</si>
  <si>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</si>
  <si>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</si>
  <si>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</si>
  <si>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</si>
  <si>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</si>
  <si>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</si>
  <si>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</si>
  <si>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</si>
  <si>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</si>
  <si>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</si>
  <si>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</si>
  <si>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</si>
  <si>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</si>
  <si>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</si>
  <si>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</si>
  <si>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</si>
  <si>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</si>
  <si>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</si>
  <si>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</si>
  <si>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</si>
  <si>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</si>
  <si>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</si>
  <si>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</si>
  <si>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</si>
  <si>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</si>
  <si>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</si>
  <si>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</si>
  <si>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</si>
  <si>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</si>
  <si>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</si>
  <si>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</si>
  <si>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</si>
  <si>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</si>
  <si>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</si>
  <si>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</si>
  <si>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</si>
  <si>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</si>
  <si>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</si>
  <si>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</si>
  <si>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</si>
  <si>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</si>
  <si>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</si>
  <si>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</si>
  <si>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</si>
  <si>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</si>
  <si>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</si>
  <si>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</si>
  <si>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</si>
  <si>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</si>
  <si>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</si>
  <si>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</si>
  <si>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</si>
  <si>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</si>
  <si>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</si>
  <si>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</si>
  <si>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</si>
  <si>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</si>
  <si>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</si>
  <si>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</si>
  <si>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</si>
  <si>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</si>
  <si>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</si>
  <si>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</si>
  <si>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</si>
  <si>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</si>
  <si>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</si>
  <si>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</si>
  <si>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</si>
  <si>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</si>
  <si>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</si>
  <si>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</si>
  <si>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</si>
  <si>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</si>
  <si>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</si>
  <si>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</si>
  <si>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</si>
  <si>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</si>
  <si>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</si>
  <si>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</si>
  <si>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</si>
  <si>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</si>
  <si>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</si>
  <si>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</si>
  <si>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</si>
  <si>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</si>
  <si>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</si>
  <si>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</si>
  <si>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</si>
  <si>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</si>
  <si>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</si>
  <si>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</si>
  <si>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</si>
  <si>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</si>
  <si>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</si>
  <si>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</si>
  <si>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</si>
  <si>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</si>
  <si>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</si>
  <si>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</si>
  <si>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</si>
  <si>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</si>
  <si>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</si>
  <si>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</si>
  <si>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</si>
  <si>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</si>
  <si>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</si>
  <si>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</si>
  <si>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</si>
  <si>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</si>
  <si>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</si>
  <si>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</si>
  <si>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</si>
  <si>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</si>
  <si>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</si>
  <si>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</si>
  <si>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</si>
  <si>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</si>
  <si>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</si>
  <si>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</si>
  <si>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</si>
  <si>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</si>
  <si>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</si>
  <si>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</si>
  <si>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</si>
  <si>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</si>
  <si>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</si>
  <si>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</si>
  <si>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</si>
  <si>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</si>
  <si>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</si>
  <si>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</si>
  <si>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</si>
  <si>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</si>
  <si>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</si>
  <si>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</si>
  <si>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</si>
  <si>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</si>
  <si>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</si>
  <si>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</si>
  <si>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</si>
  <si>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</si>
  <si>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</si>
  <si>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</si>
  <si>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</si>
  <si>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</si>
  <si>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</si>
  <si>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</si>
  <si>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</si>
  <si>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</si>
  <si>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</si>
  <si>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</si>
  <si>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</si>
  <si>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</si>
  <si>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</si>
  <si>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</si>
  <si>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</si>
  <si>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</si>
  <si>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</si>
  <si>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</si>
  <si>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</si>
  <si>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</si>
  <si>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</si>
  <si>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</si>
  <si>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</si>
  <si>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</si>
  <si>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</si>
  <si>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</si>
  <si>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</si>
  <si>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</si>
  <si>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</si>
  <si>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</si>
  <si>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</si>
  <si>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</si>
  <si>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</si>
  <si>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</si>
  <si>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</si>
  <si>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</si>
  <si>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</si>
  <si>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</si>
  <si>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</si>
  <si>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</si>
  <si>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</si>
  <si>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</si>
  <si>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</si>
  <si>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</si>
  <si>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</si>
  <si>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</si>
  <si>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</si>
  <si>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</si>
  <si>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</si>
  <si>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</si>
  <si>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</si>
  <si>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</si>
  <si>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</si>
  <si>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</si>
  <si>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</si>
  <si>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</si>
  <si>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</si>
  <si>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</si>
  <si>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</si>
  <si>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</si>
  <si>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</si>
  <si>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</si>
  <si>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</si>
  <si>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</si>
  <si>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</si>
  <si>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</si>
  <si>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</si>
  <si>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</si>
  <si>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</si>
  <si>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</si>
  <si>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</si>
  <si>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</si>
  <si>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</si>
  <si>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</si>
  <si>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</si>
  <si>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</si>
  <si>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</si>
  <si>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</si>
  <si>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</si>
  <si>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</si>
  <si>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</si>
  <si>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</si>
  <si>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</si>
  <si>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</si>
  <si>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</si>
  <si>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</si>
  <si>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</si>
  <si>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</si>
  <si>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</si>
  <si>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</si>
  <si>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</si>
  <si>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</si>
  <si>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</si>
  <si>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</si>
  <si>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</si>
  <si>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</si>
  <si>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</si>
  <si>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</si>
  <si>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</si>
  <si>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</si>
  <si>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</si>
  <si>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</si>
  <si>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</si>
  <si>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</si>
  <si>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</si>
  <si>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</si>
  <si>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</si>
  <si>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</si>
  <si>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</si>
  <si>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</si>
  <si>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</si>
  <si>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</si>
  <si>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</si>
  <si>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</si>
  <si>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</si>
  <si>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</si>
  <si>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</si>
  <si>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</si>
  <si>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</si>
  <si>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</si>
  <si>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</si>
  <si>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</si>
  <si>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</si>
  <si>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</si>
  <si>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</si>
  <si>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</si>
  <si>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</si>
  <si>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</si>
  <si>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</si>
  <si>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</si>
  <si>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</si>
  <si>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</si>
  <si>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</si>
  <si>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</si>
  <si>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</si>
  <si>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</si>
  <si>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</si>
  <si>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</si>
  <si>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</si>
  <si>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</si>
  <si>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</si>
  <si>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</si>
  <si>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</si>
  <si>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</si>
  <si>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</si>
  <si>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</si>
  <si>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</si>
  <si>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</si>
  <si>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</si>
  <si>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</si>
  <si>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</si>
  <si>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</si>
  <si>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</si>
  <si>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</si>
  <si>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</si>
  <si>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</si>
  <si>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</si>
  <si>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</si>
  <si>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</si>
  <si>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</si>
  <si>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</si>
  <si>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</si>
  <si>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</si>
  <si>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</si>
  <si>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</si>
  <si>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</si>
  <si>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</si>
  <si>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</si>
  <si>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</si>
  <si>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</si>
  <si>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</si>
  <si>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</si>
  <si>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</si>
  <si>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</si>
  <si>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</si>
  <si>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</si>
  <si>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</si>
  <si>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</si>
  <si>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</si>
  <si>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</si>
  <si>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</si>
  <si>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</si>
  <si>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</si>
  <si>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</si>
  <si>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</si>
  <si>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</si>
  <si>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</si>
  <si>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</si>
  <si>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</si>
  <si>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</si>
  <si>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</si>
  <si>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</si>
  <si>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</si>
  <si>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</si>
  <si>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</si>
  <si>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</si>
  <si>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</si>
  <si>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</si>
  <si>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</si>
  <si>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</si>
  <si>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</si>
  <si>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</si>
  <si>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</si>
  <si>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</si>
  <si>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</si>
  <si>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</si>
  <si>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</si>
  <si>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</si>
  <si>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</si>
  <si>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</si>
  <si>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</si>
  <si>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</si>
  <si>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</si>
  <si>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</si>
  <si>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</si>
  <si>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</si>
  <si>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</si>
  <si>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</si>
  <si>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</si>
  <si>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</si>
  <si>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</si>
  <si>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</si>
  <si>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</si>
  <si>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</si>
  <si>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</si>
  <si>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</si>
  <si>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</si>
  <si>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</si>
  <si>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</si>
  <si>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</si>
  <si>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</si>
  <si>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</si>
  <si>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</si>
  <si>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</si>
  <si>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</si>
  <si>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</si>
  <si>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</si>
  <si>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</si>
  <si>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</si>
  <si>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</si>
  <si>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</si>
  <si>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</si>
  <si>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</si>
  <si>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</si>
  <si>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</si>
  <si>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</si>
  <si>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</si>
  <si>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</si>
  <si>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</si>
  <si>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</si>
  <si>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</si>
  <si>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</si>
  <si>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</si>
  <si>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</si>
  <si>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</si>
  <si>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</si>
  <si>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</si>
  <si>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</si>
  <si>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</si>
  <si>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</si>
  <si>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</si>
  <si>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</si>
  <si>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</si>
  <si>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</si>
  <si>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</si>
  <si>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</si>
  <si>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</si>
  <si>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</si>
  <si>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</si>
  <si>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</si>
  <si>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</si>
  <si>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</si>
  <si>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</si>
  <si>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</si>
  <si>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</si>
  <si>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</si>
  <si>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</si>
  <si>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</si>
  <si>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</si>
  <si>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</si>
  <si>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</si>
  <si>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</si>
  <si>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</si>
  <si>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</si>
  <si>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</si>
  <si>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</si>
  <si>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</si>
  <si>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</si>
  <si>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</si>
  <si>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</si>
  <si>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</si>
  <si>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</si>
  <si>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</si>
  <si>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</si>
  <si>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</si>
  <si>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</si>
  <si>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</si>
  <si>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</si>
  <si>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</si>
  <si>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</si>
  <si>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</si>
  <si>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</si>
  <si>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</si>
  <si>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</si>
  <si>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</si>
  <si>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</si>
  <si>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</si>
  <si>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</si>
  <si>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</si>
  <si>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</si>
  <si>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</si>
  <si>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</si>
  <si>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</si>
  <si>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</si>
  <si>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</si>
  <si>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</si>
  <si>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</si>
  <si>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</si>
  <si>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</si>
  <si>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</si>
  <si>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</si>
  <si>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</si>
  <si>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</si>
  <si>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</si>
  <si>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</si>
  <si>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</si>
  <si>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</si>
  <si>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</si>
  <si>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</si>
  <si>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</si>
  <si>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</si>
  <si>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</si>
  <si>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</si>
  <si>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</si>
  <si>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</si>
  <si>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</si>
  <si>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</si>
  <si>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</si>
  <si>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</si>
  <si>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</si>
  <si>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</si>
  <si>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</si>
  <si>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</si>
  <si>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</si>
  <si>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</si>
  <si>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</si>
  <si>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</si>
  <si>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</si>
  <si>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</si>
  <si>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</si>
  <si>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</si>
  <si>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</si>
  <si>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</si>
  <si>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</si>
  <si>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</si>
  <si>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</si>
  <si>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</si>
  <si>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</si>
  <si>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</si>
  <si>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</si>
  <si>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</si>
  <si>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</si>
  <si>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</si>
  <si>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</si>
  <si>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</si>
  <si>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</si>
  <si>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</si>
  <si>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</si>
  <si>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</si>
  <si>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</si>
  <si>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</si>
  <si>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</si>
  <si>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</si>
  <si>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</si>
  <si>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</si>
  <si>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</si>
  <si>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</si>
  <si>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</si>
  <si>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</si>
  <si>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</si>
  <si>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</si>
  <si>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</si>
  <si>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</si>
  <si>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</si>
  <si>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</si>
  <si>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</si>
  <si>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</si>
  <si>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</si>
  <si>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</si>
  <si>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</si>
  <si>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</si>
  <si>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</si>
  <si>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</si>
  <si>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</si>
  <si>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</si>
  <si>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</si>
  <si>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</si>
  <si>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</si>
  <si>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</si>
  <si>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</si>
  <si>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</si>
  <si>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</si>
  <si>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</si>
  <si>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</si>
  <si>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</si>
  <si>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</si>
  <si>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</si>
  <si>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</si>
  <si>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</si>
  <si>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</si>
  <si>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</si>
  <si>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</si>
  <si>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</si>
  <si>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</si>
  <si>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</si>
  <si>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</si>
  <si>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</si>
  <si>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</si>
  <si>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</si>
  <si>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</si>
  <si>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</si>
  <si>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</si>
  <si>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</si>
  <si>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</si>
  <si>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</si>
  <si>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</si>
  <si>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</si>
  <si>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</si>
  <si>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</si>
  <si>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</si>
  <si>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</si>
  <si>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</si>
  <si>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</si>
  <si>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</si>
  <si>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</si>
  <si>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</si>
  <si>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</si>
  <si>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</si>
  <si>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</si>
  <si>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</si>
  <si>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</si>
  <si>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</si>
  <si>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</si>
  <si>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</si>
  <si>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</si>
  <si>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</si>
  <si>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</si>
  <si>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</si>
  <si>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</si>
  <si>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</si>
  <si>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</si>
  <si>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</si>
  <si>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</si>
  <si>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</si>
  <si>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</si>
  <si>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</si>
  <si>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</si>
  <si>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</si>
  <si>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</si>
  <si>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</si>
  <si>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</si>
  <si>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</si>
  <si>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</si>
  <si>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</si>
  <si>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</si>
  <si>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</si>
  <si>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</si>
  <si>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</si>
  <si>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</si>
  <si>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</si>
  <si>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</si>
  <si>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</si>
  <si>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</si>
  <si>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</si>
  <si>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</si>
  <si>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</si>
  <si>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</si>
  <si>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</si>
  <si>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</si>
  <si>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</si>
  <si>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</si>
  <si>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</si>
  <si>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</si>
  <si>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</si>
  <si>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</si>
  <si>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</si>
  <si>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</si>
  <si>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</si>
  <si>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</si>
  <si>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</si>
  <si>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</si>
  <si>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</si>
  <si>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</si>
  <si>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</si>
  <si>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</si>
  <si>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</si>
  <si>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</si>
  <si>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</si>
  <si>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</si>
  <si>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</si>
  <si>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</si>
  <si>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</si>
  <si>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</si>
  <si>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</si>
  <si>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</si>
  <si>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</si>
  <si>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</si>
  <si>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</si>
  <si>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</si>
  <si>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</si>
  <si>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</si>
  <si>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</si>
  <si>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</si>
  <si>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</si>
  <si>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</si>
  <si>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</si>
  <si>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</si>
  <si>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</si>
  <si>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</si>
  <si>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</si>
  <si>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</si>
  <si>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</si>
  <si>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</si>
  <si>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</si>
  <si>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</si>
  <si>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</si>
  <si>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</si>
  <si>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</si>
  <si>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</si>
  <si>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</si>
  <si>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</si>
  <si>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</si>
  <si>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</si>
  <si>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</si>
  <si>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</si>
  <si>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</si>
  <si>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</si>
  <si>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</si>
  <si>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</si>
  <si>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</si>
  <si>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</si>
  <si>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</si>
  <si>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</si>
  <si>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</si>
  <si>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</si>
  <si>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</si>
  <si>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</si>
  <si>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</si>
  <si>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</si>
  <si>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</si>
  <si>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</si>
  <si>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</si>
  <si>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</si>
  <si>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</si>
  <si>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</si>
  <si>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</si>
  <si>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</si>
  <si>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</si>
  <si>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</si>
  <si>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</si>
  <si>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</si>
  <si>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</si>
  <si>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</si>
  <si>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</si>
  <si>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</si>
  <si>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</si>
  <si>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</si>
  <si>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</si>
  <si>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</si>
  <si>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</si>
  <si>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</si>
  <si>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</si>
  <si>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</si>
  <si>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</si>
  <si>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</si>
  <si>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</si>
  <si>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</si>
  <si>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</si>
  <si>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</si>
  <si>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</si>
  <si>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</si>
  <si>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</si>
  <si>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</si>
  <si>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</si>
  <si>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</si>
  <si>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</si>
  <si>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</si>
  <si>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</si>
  <si>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</si>
  <si>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</si>
  <si>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</si>
  <si>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</si>
  <si>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</si>
  <si>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</si>
  <si>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</si>
  <si>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</si>
  <si>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</si>
  <si>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</si>
  <si>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</si>
  <si>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</si>
  <si>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</si>
  <si>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</si>
  <si>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</si>
  <si>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</si>
  <si>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</si>
  <si>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</si>
  <si>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</si>
  <si>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</si>
  <si>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</si>
  <si>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</si>
  <si>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</si>
  <si>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</si>
  <si>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</si>
  <si>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</si>
  <si>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</si>
  <si>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</si>
  <si>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</si>
  <si>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</si>
  <si>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</si>
  <si>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</si>
  <si>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</si>
  <si>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</si>
  <si>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</si>
  <si>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</si>
  <si>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</si>
  <si>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</si>
  <si>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</si>
  <si>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</si>
  <si>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</si>
  <si>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</si>
  <si>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</si>
  <si>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</si>
  <si>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</si>
  <si>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</si>
  <si>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</si>
  <si>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</si>
  <si>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</si>
  <si>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</si>
  <si>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</si>
  <si>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</si>
  <si>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</si>
  <si>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</si>
  <si>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</si>
  <si>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</si>
  <si>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</si>
  <si>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</si>
  <si>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</si>
  <si>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</si>
  <si>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</si>
  <si>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</si>
  <si>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</si>
  <si>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</si>
  <si>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</si>
  <si>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</si>
  <si>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</si>
  <si>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</si>
  <si>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</si>
  <si>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</si>
  <si>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</si>
  <si>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</si>
  <si>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</si>
  <si>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</si>
  <si>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</si>
  <si>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</si>
  <si>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</si>
  <si>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</si>
  <si>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</si>
  <si>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</si>
  <si>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</si>
  <si>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</si>
  <si>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</si>
  <si>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</si>
  <si>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</si>
  <si>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</si>
  <si>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</si>
  <si>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</si>
  <si>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</si>
  <si>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</si>
  <si>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</si>
  <si>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</si>
  <si>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</si>
  <si>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</si>
  <si>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</si>
  <si>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</si>
  <si>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</si>
  <si>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</si>
  <si>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</si>
  <si>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</si>
  <si>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</si>
  <si>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</si>
  <si>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</si>
  <si>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</si>
  <si>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</si>
  <si>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</si>
  <si>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</si>
  <si>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</si>
  <si>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</si>
  <si>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</si>
  <si>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</si>
  <si>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</si>
  <si>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</si>
  <si>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</si>
  <si>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</si>
  <si>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vat_elec_pc</t>
  </si>
  <si>
    <t>all_subs_pc</t>
  </si>
  <si>
    <t>vat_fuel_pc</t>
  </si>
  <si>
    <t>subsidy_elec_pc</t>
  </si>
  <si>
    <t>all_fuel_pc</t>
  </si>
  <si>
    <t>all_policies_pc</t>
  </si>
  <si>
    <t>subsidy_elec_direct_pc</t>
  </si>
  <si>
    <t>all_elec_pc</t>
  </si>
  <si>
    <t>subsidy_fuel_pc</t>
  </si>
  <si>
    <t>subsidy_elec_indirect_pc</t>
  </si>
  <si>
    <t>subsidy_fuel_indirect_pc</t>
  </si>
  <si>
    <t>subsidy_fuel_direct_pc</t>
  </si>
  <si>
    <t>all_tax_pc</t>
  </si>
  <si>
    <t>all_policies_pc</t>
  </si>
  <si>
    <t>vat_elec_pc</t>
  </si>
  <si>
    <t>subsidy_elec_indirect_pc</t>
  </si>
  <si>
    <t>subsidy_fuel_pc</t>
  </si>
  <si>
    <t>vat_fuel_pc</t>
  </si>
  <si>
    <t>subsidy_fuel_indirect_pc</t>
  </si>
  <si>
    <t>subsidy_fuel_direct_pc</t>
  </si>
  <si>
    <t>all_subs_pc</t>
  </si>
  <si>
    <t>subsidy_elec_pc</t>
  </si>
  <si>
    <t>subsidy_elec_direct_pc</t>
  </si>
  <si>
    <t>all_elec_pc</t>
  </si>
  <si>
    <t>all_fuel_pc</t>
  </si>
  <si>
    <t>subsidy_elec_direct_pc</t>
  </si>
  <si>
    <t>subsidy_fuel_indirect_pc</t>
  </si>
  <si>
    <t>subsidy_elec_pc</t>
  </si>
  <si>
    <t>subsidy_fuel_pc</t>
  </si>
  <si>
    <t>all_policies_pc</t>
  </si>
  <si>
    <t>vat_fuel_pc</t>
  </si>
  <si>
    <t>all_subs_pc</t>
  </si>
  <si>
    <t>subsidy_elec_indirect_pc</t>
  </si>
  <si>
    <t>all_fuel_pc</t>
  </si>
  <si>
    <t>all_elec_pc</t>
  </si>
  <si>
    <t>subsidy_fuel_direct_pc</t>
  </si>
  <si>
    <t>vat_elec_pc</t>
  </si>
  <si>
    <t>all_tax_pc</t>
  </si>
  <si>
    <t>vat_elec_pc</t>
  </si>
  <si>
    <t>all_policies_pc</t>
  </si>
  <si>
    <t>subsidy_elec_indirect_pc</t>
  </si>
  <si>
    <t>all_tax_pc</t>
  </si>
  <si>
    <t>subsidy_elec_pc</t>
  </si>
  <si>
    <t>vat_fuel_pc</t>
  </si>
  <si>
    <t>subsidy_fuel_pc</t>
  </si>
  <si>
    <t>subsidy_elec_direct_pc</t>
  </si>
  <si>
    <t>all_subs_pc</t>
  </si>
  <si>
    <t>all_fuel_pc</t>
  </si>
  <si>
    <t>subsidy_fuel_direct_pc</t>
  </si>
  <si>
    <t>subsidy_fuel_indirect_pc</t>
  </si>
  <si>
    <t>all_elec_pc</t>
  </si>
  <si>
    <t>vat_fuel_pc</t>
  </si>
  <si>
    <t>subsidy_fuel_pc</t>
  </si>
  <si>
    <t>all_tax_pc</t>
  </si>
  <si>
    <t>all_policies_pc</t>
  </si>
  <si>
    <t>subsidy_elec_direct_pc</t>
  </si>
  <si>
    <t>subsidy_elec_pc</t>
  </si>
  <si>
    <t>all_elec_pc</t>
  </si>
  <si>
    <t>subsidy_fuel_direct_pc</t>
  </si>
  <si>
    <t>all_subs_pc</t>
  </si>
  <si>
    <t>all_fuel_pc</t>
  </si>
  <si>
    <t>subsidy_fuel_indirect_pc</t>
  </si>
  <si>
    <t>vat_elec_pc</t>
  </si>
  <si>
    <t>subsidy_elec_indirect_pc</t>
  </si>
  <si>
    <t>vat_elec_pc</t>
  </si>
  <si>
    <t>subsidy_elec_indirect_pc</t>
  </si>
  <si>
    <t>all_tax_pc</t>
  </si>
  <si>
    <t>subsidy_elec_pc</t>
  </si>
  <si>
    <t>subsidy_fuel_direct_pc</t>
  </si>
  <si>
    <t>all_subs_pc</t>
  </si>
  <si>
    <t>vat_fuel_pc</t>
  </si>
  <si>
    <t>all_policies_pc</t>
  </si>
  <si>
    <t>all_elec_pc</t>
  </si>
  <si>
    <t>subsidy_elec_direct_pc</t>
  </si>
  <si>
    <t>all_fuel_pc</t>
  </si>
  <si>
    <t>subsidy_fuel_indirect_pc</t>
  </si>
  <si>
    <t>subsidy_fuel_pc</t>
  </si>
  <si>
    <t>all_policies_pc</t>
  </si>
  <si>
    <t>subsidy_fuel_direct_pc</t>
  </si>
  <si>
    <t>vat_fuel_pc</t>
  </si>
  <si>
    <t>all_subs_pc</t>
  </si>
  <si>
    <t>all_elec_pc</t>
  </si>
  <si>
    <t>subsidy_elec_pc</t>
  </si>
  <si>
    <t>all_fuel_pc</t>
  </si>
  <si>
    <t>subsidy_elec_indirect_pc</t>
  </si>
  <si>
    <t>subsidy_elec_direct_pc</t>
  </si>
  <si>
    <t>vat_elec_pc</t>
  </si>
  <si>
    <t>subsidy_fuel_indirect_pc</t>
  </si>
  <si>
    <t>subsidy_fuel_pc</t>
  </si>
  <si>
    <t>all_tax_pc</t>
  </si>
  <si>
    <t>subsidy_fuel_pc</t>
  </si>
  <si>
    <t>all_elec_pc</t>
  </si>
  <si>
    <t>subsidy_fuel_indirect_pc</t>
  </si>
  <si>
    <t>vat_elec_pc</t>
  </si>
  <si>
    <t>subsidy_fuel_direct_pc</t>
  </si>
  <si>
    <t>all_policies_pc</t>
  </si>
  <si>
    <t>all_tax_pc</t>
  </si>
  <si>
    <t>subsidy_elec_direct_pc</t>
  </si>
  <si>
    <t>vat_fuel_pc</t>
  </si>
  <si>
    <t>subsidy_elec_pc</t>
  </si>
  <si>
    <t>subsidy_elec_indirect_pc</t>
  </si>
  <si>
    <t>all_fuel_pc</t>
  </si>
  <si>
    <t>all_subs_pc</t>
  </si>
  <si>
    <t>vat_elec_pc</t>
  </si>
  <si>
    <t>all_fuel_pc</t>
  </si>
  <si>
    <t>vat_fuel_pc</t>
  </si>
  <si>
    <t>all_elec_pc</t>
  </si>
  <si>
    <t>subsidy_fuel_direct_pc</t>
  </si>
  <si>
    <t>all_policies_pc</t>
  </si>
  <si>
    <t>all_subs_pc</t>
  </si>
  <si>
    <t>subsidy_elec_direct_pc</t>
  </si>
  <si>
    <t>subsidy_fuel_pc</t>
  </si>
  <si>
    <t>all_tax_pc</t>
  </si>
  <si>
    <t>subsidy_elec_pc</t>
  </si>
  <si>
    <t>subsidy_elec_indirect_pc</t>
  </si>
  <si>
    <t>subsidy_fuel_indirect_pc</t>
  </si>
  <si>
    <t>vat_elec_pc</t>
  </si>
  <si>
    <t>all_policies_pc</t>
  </si>
  <si>
    <t>all_tax_pc</t>
  </si>
  <si>
    <t>subsidy_fuel_indirect_pc</t>
  </si>
  <si>
    <t>subsidy_fuel_pc</t>
  </si>
  <si>
    <t>all_fuel_pc</t>
  </si>
  <si>
    <t>subsidy_elec_indirect_pc</t>
  </si>
  <si>
    <t>subsidy_fuel_direct_pc</t>
  </si>
  <si>
    <t>subsidy_elec_direct_pc</t>
  </si>
  <si>
    <t>vat_fuel_pc</t>
  </si>
  <si>
    <t>all_elec_pc</t>
  </si>
  <si>
    <t>all_subs_pc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</si>
  <si>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</si>
  <si>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</si>
  <si>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</si>
  <si>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</si>
  <si>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</si>
  <si>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</si>
  <si>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</si>
  <si>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</si>
  <si>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</si>
  <si>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</si>
  <si>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</si>
  <si>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</si>
  <si>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</si>
  <si>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</si>
  <si>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</si>
  <si>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</si>
  <si>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</si>
  <si>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</si>
  <si>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</si>
  <si>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</si>
  <si>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</si>
  <si>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</si>
  <si>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</si>
  <si>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</si>
  <si>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</si>
  <si>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</si>
  <si>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</si>
  <si>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</si>
  <si>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</si>
  <si>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</si>
  <si>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</si>
  <si>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</si>
  <si>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</si>
  <si>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</si>
  <si>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</si>
  <si>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</si>
  <si>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</si>
  <si>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</si>
  <si>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</si>
  <si>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</si>
  <si>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</si>
  <si>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</si>
  <si>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</si>
  <si>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</si>
  <si>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</si>
  <si>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</si>
  <si>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</si>
  <si>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</si>
  <si>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</si>
  <si>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</si>
  <si>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</si>
  <si>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</si>
  <si>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</si>
  <si>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</si>
  <si>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</si>
  <si>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</si>
  <si>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</si>
  <si>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</si>
  <si>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</si>
  <si>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</si>
  <si>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</si>
  <si>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</si>
  <si>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</si>
  <si>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</si>
  <si>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</si>
  <si>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</si>
  <si>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</si>
  <si>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</si>
  <si>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</si>
  <si>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</si>
  <si>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</si>
  <si>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</si>
  <si>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</si>
  <si>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</si>
  <si>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</si>
  <si>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</si>
  <si>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</si>
  <si>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</si>
  <si>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</si>
  <si>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</si>
  <si>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</si>
  <si>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</si>
  <si>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</si>
  <si>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</si>
  <si>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</si>
  <si>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</si>
  <si>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</si>
  <si>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</si>
  <si>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</si>
  <si>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</si>
  <si>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</si>
  <si>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</si>
  <si>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</si>
  <si>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</si>
  <si>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</si>
  <si>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</si>
  <si>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</si>
  <si>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</si>
  <si>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</si>
  <si>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</si>
  <si>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</si>
  <si>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</si>
  <si>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</si>
  <si>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</si>
  <si>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</si>
  <si>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</si>
  <si>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</si>
  <si>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</si>
  <si>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</si>
  <si>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</si>
  <si>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</si>
  <si>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</si>
  <si>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</si>
  <si>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</si>
  <si>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</si>
  <si>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</si>
  <si>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</si>
  <si>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</si>
  <si>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</si>
  <si>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</si>
  <si>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</si>
  <si>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</si>
  <si>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</si>
  <si>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</si>
  <si>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</si>
  <si>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</si>
  <si>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</si>
  <si>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</si>
  <si>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</si>
  <si>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</si>
  <si>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</si>
  <si>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</si>
  <si>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</si>
  <si>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</si>
  <si>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</si>
  <si>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</si>
  <si>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</si>
  <si>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</si>
  <si>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</si>
  <si>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</si>
  <si>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</si>
  <si>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</si>
  <si>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</si>
  <si>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</si>
  <si>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</si>
  <si>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</si>
  <si>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</si>
  <si>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</si>
  <si>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</si>
  <si>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</si>
  <si>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</si>
  <si>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</si>
  <si>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</si>
  <si>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</si>
  <si>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</si>
  <si>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</si>
  <si>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</si>
  <si>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</si>
  <si>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</si>
  <si>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</si>
  <si>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</si>
  <si>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</si>
  <si>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</si>
  <si>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</si>
  <si>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</si>
  <si>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</si>
  <si>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</si>
  <si>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</si>
  <si>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</si>
  <si>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</si>
  <si>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</si>
  <si>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</si>
  <si>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</si>
  <si>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</si>
  <si>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</si>
  <si>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</si>
  <si>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</si>
  <si>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</si>
  <si>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</si>
  <si>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</si>
  <si>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</si>
  <si>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</si>
  <si>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</si>
  <si>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</si>
  <si>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</si>
  <si>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</si>
  <si>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</si>
  <si>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</si>
  <si>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</si>
  <si>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</si>
  <si>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</si>
  <si>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</si>
  <si>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</si>
  <si>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</si>
  <si>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</si>
  <si>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</si>
  <si>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</si>
  <si>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</si>
  <si>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</si>
  <si>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</si>
  <si>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</si>
  <si>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</si>
  <si>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</si>
  <si>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</si>
  <si>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</si>
  <si>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</si>
  <si>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</si>
  <si>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</si>
  <si>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</si>
  <si>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</si>
  <si>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</si>
  <si>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</si>
  <si>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</si>
  <si>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</si>
  <si>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</si>
  <si>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</si>
  <si>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</si>
  <si>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</si>
  <si>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</si>
  <si>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</si>
  <si>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</si>
  <si>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</si>
  <si>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</si>
  <si>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</si>
  <si>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</si>
  <si>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</si>
  <si>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</si>
  <si>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</si>
  <si>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</si>
  <si>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</si>
  <si>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</si>
  <si>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</si>
  <si>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</si>
  <si>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</si>
  <si>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</si>
  <si>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</si>
  <si>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</si>
  <si>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</si>
  <si>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</si>
  <si>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</si>
  <si>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</si>
  <si>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</si>
  <si>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</si>
  <si>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</si>
  <si>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</si>
  <si>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</si>
  <si>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</si>
  <si>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</si>
  <si>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</si>
  <si>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</si>
  <si>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</si>
  <si>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</si>
  <si>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</si>
  <si>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</si>
  <si>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</si>
  <si>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</si>
  <si>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</si>
  <si>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</si>
  <si>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</si>
  <si>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</si>
  <si>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</si>
  <si>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</si>
  <si>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</si>
  <si>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</si>
  <si>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</si>
  <si>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</si>
  <si>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</si>
  <si>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</si>
  <si>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</si>
  <si>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</si>
  <si>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</si>
  <si>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</si>
  <si>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</si>
  <si>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</si>
  <si>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</si>
  <si>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</si>
  <si>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</si>
  <si>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</si>
  <si>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</si>
  <si>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</si>
  <si>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</si>
  <si>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</si>
  <si>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</si>
  <si>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</si>
  <si>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</si>
  <si>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</si>
  <si>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</si>
  <si>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</si>
  <si>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</si>
  <si>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</si>
  <si>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</si>
  <si>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</si>
  <si>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</si>
  <si>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</si>
  <si>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</si>
  <si>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</si>
  <si>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</si>
  <si>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</si>
  <si>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</si>
  <si>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</si>
  <si>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</si>
  <si>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</si>
  <si>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</si>
  <si>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</si>
  <si>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</si>
  <si>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</si>
  <si>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</si>
  <si>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</si>
  <si>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</si>
  <si>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</si>
  <si>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</si>
  <si>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</si>
  <si>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</si>
  <si>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</si>
  <si>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</si>
  <si>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</si>
  <si>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</si>
  <si>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</si>
  <si>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</si>
  <si>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</si>
  <si>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</si>
  <si>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</si>
  <si>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</si>
  <si>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</si>
  <si>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</si>
  <si>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</si>
  <si>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</si>
  <si>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</si>
  <si>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</si>
  <si>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</si>
  <si>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</si>
  <si>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</si>
  <si>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</si>
  <si>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</si>
  <si>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</si>
  <si>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</si>
  <si>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</si>
  <si>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</si>
  <si>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</si>
  <si>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</si>
  <si>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</si>
  <si>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</si>
  <si>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</si>
  <si>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</si>
  <si>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</si>
  <si>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</si>
  <si>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</si>
  <si>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</si>
  <si>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</si>
  <si>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</si>
  <si>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</si>
  <si>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</si>
  <si>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</si>
  <si>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</si>
  <si>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</si>
  <si>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</si>
  <si>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</si>
  <si>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</si>
  <si>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</si>
  <si>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</si>
  <si>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</si>
  <si>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</si>
  <si>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</si>
  <si>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</si>
  <si>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</si>
  <si>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</si>
  <si>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</si>
  <si>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</si>
  <si>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</si>
  <si>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</si>
  <si>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</si>
  <si>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</si>
  <si>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</si>
  <si>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</si>
  <si>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</si>
  <si>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</si>
  <si>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</si>
  <si>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</si>
  <si>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</si>
  <si>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</si>
  <si>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</si>
  <si>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</si>
  <si>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</si>
  <si>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</si>
  <si>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</si>
  <si>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</si>
  <si>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</si>
  <si>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</si>
  <si>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</si>
  <si>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</si>
  <si>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</si>
  <si>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</si>
  <si>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</si>
  <si>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</si>
  <si>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</si>
  <si>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</si>
  <si>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</si>
  <si>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</si>
  <si>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</si>
  <si>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</si>
  <si>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</si>
  <si>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</si>
  <si>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</si>
  <si>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</si>
  <si>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</si>
  <si>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</si>
  <si>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</si>
  <si>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</si>
  <si>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</si>
  <si>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</si>
  <si>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</si>
  <si>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</si>
  <si>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</si>
  <si>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</si>
  <si>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</si>
  <si>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</si>
  <si>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</si>
  <si>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</si>
  <si>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</si>
  <si>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</si>
  <si>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all_elec_pc</t>
  </si>
  <si>
    <t>subsidy_fuel_indirect_pc</t>
  </si>
  <si>
    <t>vat_fuel_pc</t>
  </si>
  <si>
    <t>subsidy_fuel_pc</t>
  </si>
  <si>
    <t>all_policies_pc</t>
  </si>
  <si>
    <t>all_subs_pc</t>
  </si>
  <si>
    <t>vat_elec_pc</t>
  </si>
  <si>
    <t>subsidy_elec_indirect_pc</t>
  </si>
  <si>
    <t>subsidy_elec_pc</t>
  </si>
  <si>
    <t>subsidy_fuel_direct_pc</t>
  </si>
  <si>
    <t>subsidy_elec_direct_pc</t>
  </si>
  <si>
    <t>all_fuel_pc</t>
  </si>
  <si>
    <t>vat_fuel_pc</t>
  </si>
  <si>
    <t>subsidy_fuel_indirect_pc</t>
  </si>
  <si>
    <t>all_elec_pc</t>
  </si>
  <si>
    <t>all_policies_pc</t>
  </si>
  <si>
    <t>subsidy_elec_pc</t>
  </si>
  <si>
    <t>all_tax_pc</t>
  </si>
  <si>
    <t>subsidy_fuel_direct_pc</t>
  </si>
  <si>
    <t>subsidy_elec_direct_pc</t>
  </si>
  <si>
    <t>all_fuel_pc</t>
  </si>
  <si>
    <t>subsidy_fuel_pc</t>
  </si>
  <si>
    <t>subsidy_elec_indirect_pc</t>
  </si>
  <si>
    <t>all_subs_pc</t>
  </si>
  <si>
    <t>vat_elec_pc</t>
  </si>
  <si>
    <t>subsidy_elec_indirect_pc</t>
  </si>
  <si>
    <t>all_policies_pc</t>
  </si>
  <si>
    <t>subsidy_elec_direct_pc</t>
  </si>
  <si>
    <t>all_tax_pc</t>
  </si>
  <si>
    <t>subsidy_fuel_indirect_pc</t>
  </si>
  <si>
    <t>all_subs_pc</t>
  </si>
  <si>
    <t>all_elec_pc</t>
  </si>
  <si>
    <t>subsidy_fuel_direct_pc</t>
  </si>
  <si>
    <t>subsidy_fuel_pc</t>
  </si>
  <si>
    <t>vat_fuel_pc</t>
  </si>
  <si>
    <t>all_fuel_pc</t>
  </si>
  <si>
    <t>subsidy_elec_pc</t>
  </si>
  <si>
    <t>subsidy_fuel_indirect_pc</t>
  </si>
  <si>
    <t>subsidy_elec_direct_pc</t>
  </si>
  <si>
    <t>all_fuel_pc</t>
  </si>
  <si>
    <t>all_elec_pc</t>
  </si>
  <si>
    <t>all_subs_pc</t>
  </si>
  <si>
    <t>subsidy_fuel_pc</t>
  </si>
  <si>
    <t>all_policies_pc</t>
  </si>
  <si>
    <t>vat_elec_pc</t>
  </si>
  <si>
    <t>vat_fuel_pc</t>
  </si>
  <si>
    <t>all_tax_pc</t>
  </si>
  <si>
    <t>subsidy_elec_indirect_pc</t>
  </si>
  <si>
    <t>subsidy_fuel_direct_pc</t>
  </si>
  <si>
    <t>subsidy_elec_pc</t>
  </si>
  <si>
    <t>subsidy_fuel_pc</t>
  </si>
  <si>
    <t>subsidy_elec_indirect_pc</t>
  </si>
  <si>
    <t>all_policies_pc</t>
  </si>
  <si>
    <t>subsidy_fuel_direct_pc</t>
  </si>
  <si>
    <t>all_fuel_pc</t>
  </si>
  <si>
    <t>all_elec_pc</t>
  </si>
  <si>
    <t>all_subs_pc</t>
  </si>
  <si>
    <t>all_tax_pc</t>
  </si>
  <si>
    <t>vat_fuel_pc</t>
  </si>
  <si>
    <t>subsidy_elec_direct_pc</t>
  </si>
  <si>
    <t>subsidy_fuel_indirect_pc</t>
  </si>
  <si>
    <t>vat_elec_pc</t>
  </si>
  <si>
    <t>all_elec_pc</t>
  </si>
  <si>
    <t>subsidy_elec_pc</t>
  </si>
  <si>
    <t>all_tax_pc</t>
  </si>
  <si>
    <t>all_policies_pc</t>
  </si>
  <si>
    <t>subsidy_fuel_indirect_pc</t>
  </si>
  <si>
    <t>subsidy_fuel_pc</t>
  </si>
  <si>
    <t>all_subs_pc</t>
  </si>
  <si>
    <t>vat_fuel_pc</t>
  </si>
  <si>
    <t>subsidy_fuel_direct_pc</t>
  </si>
  <si>
    <t>all_fuel_pc</t>
  </si>
  <si>
    <t>subsidy_elec_direct_pc</t>
  </si>
  <si>
    <t>vat_elec_pc</t>
  </si>
  <si>
    <t>subsidy_elec_indirect_pc</t>
  </si>
  <si>
    <t>subsidy_fuel_pc</t>
  </si>
  <si>
    <t>all_elec_pc</t>
  </si>
  <si>
    <t>subsidy_fuel_indirect_pc</t>
  </si>
  <si>
    <t>subsidy_elec_indirect_pc</t>
  </si>
  <si>
    <t>subsidy_fuel_direct_pc</t>
  </si>
  <si>
    <t>subsidy_elec_direct_pc</t>
  </si>
  <si>
    <t>vat_elec_pc</t>
  </si>
  <si>
    <t>all_fuel_pc</t>
  </si>
  <si>
    <t>subsidy_elec_pc</t>
  </si>
  <si>
    <t>all_policies_pc</t>
  </si>
  <si>
    <t>vat_fuel_pc</t>
  </si>
  <si>
    <t>all_tax_pc</t>
  </si>
  <si>
    <t>all_subs_pc</t>
  </si>
  <si>
    <t>subsidy_fuel_pc</t>
  </si>
  <si>
    <t>all_elec_pc</t>
  </si>
  <si>
    <t>all_tax_pc</t>
  </si>
  <si>
    <t>vat_elec_pc</t>
  </si>
  <si>
    <t>subsidy_elec_indirect_pc</t>
  </si>
  <si>
    <t>subsidy_elec_pc</t>
  </si>
  <si>
    <t>all_fuel_pc</t>
  </si>
  <si>
    <t>vat_fuel_pc</t>
  </si>
  <si>
    <t>all_subs_pc</t>
  </si>
  <si>
    <t>subsidy_fuel_indirect_pc</t>
  </si>
  <si>
    <t>subsidy_fuel_direct_pc</t>
  </si>
  <si>
    <t>all_policies_pc</t>
  </si>
  <si>
    <t>subsidy_elec_direct_pc</t>
  </si>
  <si>
    <t>all_fuel_pc</t>
  </si>
  <si>
    <t>subsidy_fuel_indirect_pc</t>
  </si>
  <si>
    <t>all_policies_pc</t>
  </si>
  <si>
    <t>all_tax_pc</t>
  </si>
  <si>
    <t>subsidy_elec_pc</t>
  </si>
  <si>
    <t>subsidy_elec_direct_pc</t>
  </si>
  <si>
    <t>subsidy_fuel_pc</t>
  </si>
  <si>
    <t>subsidy_fuel_direct_pc</t>
  </si>
  <si>
    <t>vat_fuel_pc</t>
  </si>
  <si>
    <t>subsidy_elec_indirect_pc</t>
  </si>
  <si>
    <t>vat_elec_pc</t>
  </si>
  <si>
    <t>all_elec_pc</t>
  </si>
  <si>
    <t>all_subs_pc</t>
  </si>
  <si>
    <t>subsidy_fuel_indirect_pc</t>
  </si>
  <si>
    <t>all_subs_pc</t>
  </si>
  <si>
    <t>all_fuel_pc</t>
  </si>
  <si>
    <t>subsidy_elec_pc</t>
  </si>
  <si>
    <t>all_tax_pc</t>
  </si>
  <si>
    <t>subsidy_fuel_direct_pc</t>
  </si>
  <si>
    <t>subsidy_elec_direct_pc</t>
  </si>
  <si>
    <t>all_policies_pc</t>
  </si>
  <si>
    <t>subsidy_fuel_pc</t>
  </si>
  <si>
    <t>all_elec_pc</t>
  </si>
  <si>
    <t>vat_elec_pc</t>
  </si>
  <si>
    <t>subsidy_elec_indirect_pc</t>
  </si>
  <si>
    <t>vat_fuel_pc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</si>
  <si>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</si>
  <si>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</si>
  <si>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</si>
  <si>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</si>
  <si>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</si>
  <si>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</si>
  <si>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</si>
  <si>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</si>
  <si>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</si>
  <si>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</si>
  <si>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</si>
  <si>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</si>
  <si>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</si>
  <si>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</si>
  <si>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</si>
  <si>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</si>
  <si>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</si>
  <si>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</si>
  <si>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</si>
  <si>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</si>
  <si>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</si>
  <si>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</si>
  <si>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</si>
  <si>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</si>
  <si>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</si>
  <si>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</si>
  <si>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</si>
  <si>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</si>
  <si>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</si>
  <si>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</si>
  <si>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</si>
  <si>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</si>
  <si>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</si>
  <si>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</si>
  <si>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</si>
  <si>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</si>
  <si>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</si>
  <si>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</si>
  <si>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</si>
  <si>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</si>
  <si>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</si>
  <si>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</si>
  <si>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</si>
  <si>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</si>
  <si>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</si>
  <si>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</si>
  <si>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</si>
  <si>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</si>
  <si>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</si>
  <si>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</si>
  <si>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</si>
  <si>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</si>
  <si>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</si>
  <si>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</si>
  <si>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</si>
  <si>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</si>
  <si>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</si>
  <si>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</si>
  <si>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</si>
  <si>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</si>
  <si>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</si>
  <si>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</si>
  <si>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</si>
  <si>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</si>
  <si>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</si>
  <si>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</si>
  <si>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</si>
  <si>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</si>
  <si>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</si>
  <si>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</si>
  <si>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</si>
  <si>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</si>
  <si>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</si>
  <si>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</si>
  <si>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</si>
  <si>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</si>
  <si>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</si>
  <si>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</si>
  <si>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</si>
  <si>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</si>
  <si>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</si>
  <si>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</si>
  <si>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</si>
  <si>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</si>
  <si>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</si>
  <si>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</si>
  <si>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</si>
  <si>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</si>
  <si>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</si>
  <si>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</si>
  <si>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</si>
  <si>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</si>
  <si>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</si>
  <si>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</si>
  <si>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</si>
  <si>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</si>
  <si>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</si>
  <si>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</si>
  <si>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</si>
  <si>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</si>
  <si>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</si>
  <si>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</si>
  <si>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</si>
  <si>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</si>
  <si>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</si>
  <si>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</si>
  <si>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</si>
  <si>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</si>
  <si>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</si>
  <si>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</si>
  <si>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</si>
  <si>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</si>
  <si>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</si>
  <si>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</si>
  <si>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</si>
  <si>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</si>
  <si>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</si>
  <si>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</si>
  <si>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</si>
  <si>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</si>
  <si>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</si>
  <si>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</si>
  <si>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</si>
  <si>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</si>
  <si>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</si>
  <si>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</si>
  <si>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</si>
  <si>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</si>
  <si>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</si>
  <si>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</si>
  <si>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</si>
  <si>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</si>
  <si>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</si>
  <si>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</si>
  <si>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</si>
  <si>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</si>
  <si>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</si>
  <si>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</si>
  <si>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</si>
  <si>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</si>
  <si>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</si>
  <si>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</si>
  <si>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</si>
  <si>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</si>
  <si>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</si>
  <si>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</si>
  <si>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</si>
  <si>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</si>
  <si>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</si>
  <si>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</si>
  <si>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</si>
  <si>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</si>
  <si>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</si>
  <si>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</si>
  <si>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</si>
  <si>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</si>
  <si>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</si>
  <si>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</si>
  <si>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</si>
  <si>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</si>
  <si>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</si>
  <si>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</si>
  <si>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</si>
  <si>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</si>
  <si>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</si>
  <si>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</si>
  <si>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</si>
  <si>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</si>
  <si>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</si>
  <si>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</si>
  <si>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</si>
  <si>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</si>
  <si>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</si>
  <si>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</si>
  <si>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</si>
  <si>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</si>
  <si>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</si>
  <si>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</si>
  <si>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</si>
  <si>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</si>
  <si>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</si>
  <si>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</si>
  <si>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</si>
  <si>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</si>
  <si>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</si>
  <si>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</si>
  <si>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</si>
  <si>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</si>
  <si>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</si>
  <si>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</si>
  <si>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</si>
  <si>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</si>
  <si>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</si>
  <si>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</si>
  <si>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</si>
  <si>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</si>
  <si>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</si>
  <si>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</si>
  <si>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</si>
  <si>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</si>
  <si>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</si>
  <si>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</si>
  <si>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</si>
  <si>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</si>
  <si>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</si>
  <si>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</si>
  <si>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</si>
  <si>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</si>
  <si>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</si>
  <si>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</si>
  <si>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</si>
  <si>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</si>
  <si>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</si>
  <si>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</si>
  <si>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</si>
  <si>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</si>
  <si>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</si>
  <si>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</si>
  <si>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</si>
  <si>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</si>
  <si>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</si>
  <si>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</si>
  <si>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</si>
  <si>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</si>
  <si>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</si>
  <si>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</si>
  <si>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</si>
  <si>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</si>
  <si>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</si>
  <si>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</si>
  <si>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</si>
  <si>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</si>
  <si>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</si>
  <si>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</si>
  <si>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</si>
  <si>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</si>
  <si>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</si>
  <si>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</si>
  <si>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</si>
  <si>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</si>
  <si>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</si>
  <si>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</si>
  <si>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</si>
  <si>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</si>
  <si>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</si>
  <si>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</si>
  <si>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</si>
  <si>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</si>
  <si>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</si>
  <si>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</si>
  <si>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</si>
  <si>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</si>
  <si>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</si>
  <si>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</si>
  <si>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</si>
  <si>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</si>
  <si>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</si>
  <si>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</si>
  <si>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</si>
  <si>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</si>
  <si>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</si>
  <si>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</si>
  <si>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</si>
  <si>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</si>
  <si>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</si>
  <si>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</si>
  <si>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</si>
  <si>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</si>
  <si>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</si>
  <si>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</si>
  <si>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</si>
  <si>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</si>
  <si>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</si>
  <si>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</si>
  <si>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</si>
  <si>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</si>
  <si>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</si>
  <si>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</si>
  <si>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</si>
  <si>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</si>
  <si>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</si>
  <si>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</si>
  <si>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</si>
  <si>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</si>
  <si>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</si>
  <si>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</si>
  <si>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</si>
  <si>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</si>
  <si>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</si>
  <si>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</si>
  <si>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</si>
  <si>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</si>
  <si>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</si>
  <si>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</si>
  <si>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</si>
  <si>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</si>
  <si>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</si>
  <si>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</si>
  <si>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</si>
  <si>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</si>
  <si>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</si>
  <si>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</si>
  <si>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</si>
  <si>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</si>
  <si>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</si>
  <si>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</si>
  <si>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</si>
  <si>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</si>
  <si>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</si>
  <si>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</si>
  <si>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</si>
  <si>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</si>
  <si>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</si>
  <si>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</si>
  <si>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</si>
  <si>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</si>
  <si>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</si>
  <si>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</si>
  <si>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</si>
  <si>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</si>
  <si>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</si>
  <si>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</si>
  <si>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</si>
  <si>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</si>
  <si>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</si>
  <si>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</si>
  <si>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</si>
  <si>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</si>
  <si>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</si>
  <si>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</si>
  <si>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</si>
  <si>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</si>
  <si>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</si>
  <si>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</si>
  <si>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</si>
  <si>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</si>
  <si>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</si>
  <si>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</si>
  <si>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</si>
  <si>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</si>
  <si>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</si>
  <si>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</si>
  <si>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</si>
  <si>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</si>
  <si>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</si>
  <si>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</si>
  <si>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</si>
  <si>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</si>
  <si>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</si>
  <si>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</si>
  <si>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</si>
  <si>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</si>
  <si>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</si>
  <si>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</si>
  <si>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</si>
  <si>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</si>
  <si>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</si>
  <si>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</si>
  <si>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</si>
  <si>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</si>
  <si>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</si>
  <si>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</si>
  <si>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</si>
  <si>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</si>
  <si>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</si>
  <si>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</si>
  <si>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</si>
  <si>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</si>
  <si>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</si>
  <si>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</si>
  <si>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</si>
  <si>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</si>
  <si>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</si>
  <si>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</si>
  <si>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</si>
  <si>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</si>
  <si>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</si>
  <si>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</si>
  <si>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</si>
  <si>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</si>
  <si>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</si>
  <si>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</si>
  <si>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</si>
  <si>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</si>
  <si>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</si>
  <si>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</si>
  <si>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</si>
  <si>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</si>
  <si>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</si>
  <si>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</si>
  <si>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</si>
  <si>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</si>
  <si>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</si>
  <si>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</si>
  <si>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</si>
  <si>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</si>
  <si>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</si>
  <si>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</si>
  <si>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</si>
  <si>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</si>
  <si>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</si>
  <si>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</si>
  <si>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</si>
  <si>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</si>
  <si>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</si>
  <si>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</si>
  <si>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</si>
  <si>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</si>
  <si>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</si>
  <si>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</si>
  <si>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</si>
  <si>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</si>
  <si>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</si>
  <si>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</si>
  <si>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</si>
  <si>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</si>
  <si>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</si>
  <si>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</si>
  <si>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</si>
  <si>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all_policies_pc</t>
  </si>
  <si>
    <t>subsidy_fuel_indirect_pc</t>
  </si>
  <si>
    <t>subsidy_elec_pc</t>
  </si>
  <si>
    <t>all_tax_pc</t>
  </si>
  <si>
    <t>all_elec_pc</t>
  </si>
  <si>
    <t>subsidy_elec_indirect_pc</t>
  </si>
  <si>
    <t>subsidy_fuel_pc</t>
  </si>
  <si>
    <t>vat_elec_pc</t>
  </si>
  <si>
    <t>all_subs_pc</t>
  </si>
  <si>
    <t>all_fuel_pc</t>
  </si>
  <si>
    <t>subsidy_fuel_direct_pc</t>
  </si>
  <si>
    <t>vat_fuel_pc</t>
  </si>
  <si>
    <t>subsidy_fuel_direct_pc</t>
  </si>
  <si>
    <t>subsidy_elec_pc</t>
  </si>
  <si>
    <t>vat_elec_pc</t>
  </si>
  <si>
    <t>subsidy_elec_indirect_pc</t>
  </si>
  <si>
    <t>subsidy_fuel_indirect_pc</t>
  </si>
  <si>
    <t>all_fuel_pc</t>
  </si>
  <si>
    <t>subsidy_fuel_pc</t>
  </si>
  <si>
    <t>all_subs_pc</t>
  </si>
  <si>
    <t>all_policies_pc</t>
  </si>
  <si>
    <t>all_elec_pc</t>
  </si>
  <si>
    <t>subsidy_elec_direct_pc</t>
  </si>
  <si>
    <t>all_tax_pc</t>
  </si>
  <si>
    <t>vat_fuel_pc</t>
  </si>
  <si>
    <t>subsidy_elec_indirect_pc</t>
  </si>
  <si>
    <t>all_subs_pc</t>
  </si>
  <si>
    <t>all_policies_pc</t>
  </si>
  <si>
    <t>subsidy_elec_direct_pc</t>
  </si>
  <si>
    <t>subsidy_fuel_pc</t>
  </si>
  <si>
    <t>all_tax_pc</t>
  </si>
  <si>
    <t>all_fuel_pc</t>
  </si>
  <si>
    <t>subsidy_fuel_indirect_pc</t>
  </si>
  <si>
    <t>all_elec_pc</t>
  </si>
  <si>
    <t>vat_elec_pc</t>
  </si>
  <si>
    <t>vat_fuel_pc</t>
  </si>
  <si>
    <t>subsidy_elec_pc</t>
  </si>
  <si>
    <t>subsidy_fuel_direct_pc</t>
  </si>
  <si>
    <t>vat_fuel_pc</t>
  </si>
  <si>
    <t>subsidy_elec_pc</t>
  </si>
  <si>
    <t>all_tax_pc</t>
  </si>
  <si>
    <t>subsidy_fuel_indirect_pc</t>
  </si>
  <si>
    <t>subsidy_elec_direct_pc</t>
  </si>
  <si>
    <t>subsidy_elec_indirect_pc</t>
  </si>
  <si>
    <t>all_policies_pc</t>
  </si>
  <si>
    <t>subsidy_fuel_direct_pc</t>
  </si>
  <si>
    <t>vat_elec_pc</t>
  </si>
  <si>
    <t>all_subs_pc</t>
  </si>
  <si>
    <t>all_elec_pc</t>
  </si>
  <si>
    <t>subsidy_fuel_pc</t>
  </si>
  <si>
    <t>all_fuel_pc</t>
  </si>
  <si>
    <t>all_policies_pc</t>
  </si>
  <si>
    <t>all_subs_pc</t>
  </si>
  <si>
    <t>subsidy_fuel_indirect_pc</t>
  </si>
  <si>
    <t>vat_elec_pc</t>
  </si>
  <si>
    <t>all_fuel_pc</t>
  </si>
  <si>
    <t>subsidy_fuel_pc</t>
  </si>
  <si>
    <t>all_tax_pc</t>
  </si>
  <si>
    <t>subsidy_elec_pc</t>
  </si>
  <si>
    <t>vat_fuel_pc</t>
  </si>
  <si>
    <t>all_elec_pc</t>
  </si>
  <si>
    <t>subsidy_elec_indirect_pc</t>
  </si>
  <si>
    <t>subsidy_fuel_direct_pc</t>
  </si>
  <si>
    <t>subsidy_elec_direct_pc</t>
  </si>
  <si>
    <t>subsidy_elec_pc</t>
  </si>
  <si>
    <t>all_tax_pc</t>
  </si>
  <si>
    <t>all_subs_pc</t>
  </si>
  <si>
    <t>vat_fuel_pc</t>
  </si>
  <si>
    <t>subsidy_fuel_pc</t>
  </si>
  <si>
    <t>subsidy_fuel_indirect_pc</t>
  </si>
  <si>
    <t>vat_elec_pc</t>
  </si>
  <si>
    <t>subsidy_elec_indirect_pc</t>
  </si>
  <si>
    <t>subsidy_elec_direct_pc</t>
  </si>
  <si>
    <t>all_elec_pc</t>
  </si>
  <si>
    <t>subsidy_fuel_direct_pc</t>
  </si>
  <si>
    <t>all_fuel_pc</t>
  </si>
  <si>
    <t>all_policies_pc</t>
  </si>
  <si>
    <t>subsidy_elec_direct_pc</t>
  </si>
  <si>
    <t>vat_elec_pc</t>
  </si>
  <si>
    <t>all_subs_pc</t>
  </si>
  <si>
    <t>all_fuel_pc</t>
  </si>
  <si>
    <t>subsidy_elec_pc</t>
  </si>
  <si>
    <t>subsidy_fuel_direct_pc</t>
  </si>
  <si>
    <t>subsidy_fuel_indirect_pc</t>
  </si>
  <si>
    <t>subsidy_fuel_pc</t>
  </si>
  <si>
    <t>all_tax_pc</t>
  </si>
  <si>
    <t>all_policies_pc</t>
  </si>
  <si>
    <t>subsidy_elec_indirect_pc</t>
  </si>
  <si>
    <t>vat_fuel_pc</t>
  </si>
  <si>
    <t>all_elec_pc</t>
  </si>
  <si>
    <t>subsidy_elec_pc</t>
  </si>
  <si>
    <t>all_elec_pc</t>
  </si>
  <si>
    <t>subsidy_fuel_pc</t>
  </si>
  <si>
    <t>vat_fuel_pc</t>
  </si>
  <si>
    <t>subsidy_elec_direct_pc</t>
  </si>
  <si>
    <t>vat_elec_pc</t>
  </si>
  <si>
    <t>subsidy_fuel_indirect_pc</t>
  </si>
  <si>
    <t>all_fuel_pc</t>
  </si>
  <si>
    <t>subsidy_fuel_direct_pc</t>
  </si>
  <si>
    <t>all_subs_pc</t>
  </si>
  <si>
    <t>subsidy_elec_indirect_pc</t>
  </si>
  <si>
    <t>all_tax_pc</t>
  </si>
  <si>
    <t>all_policies_pc</t>
  </si>
  <si>
    <t>subsidy_elec_direct_pc</t>
  </si>
  <si>
    <t>subsidy_elec_indirect_pc</t>
  </si>
  <si>
    <t>subsidy_elec_pc</t>
  </si>
  <si>
    <t>all_policies_pc</t>
  </si>
  <si>
    <t>all_tax_pc</t>
  </si>
  <si>
    <t>vat_fuel_pc</t>
  </si>
  <si>
    <t>all_subs_pc</t>
  </si>
  <si>
    <t>subsidy_fuel_direct_pc</t>
  </si>
  <si>
    <t>subsidy_fuel_pc</t>
  </si>
  <si>
    <t>subsidy_fuel_indirect_pc</t>
  </si>
  <si>
    <t>all_fuel_pc</t>
  </si>
  <si>
    <t>all_elec_pc</t>
  </si>
  <si>
    <t>vat_elec_pc</t>
  </si>
  <si>
    <t>subsidy_fuel_direct_pc</t>
  </si>
  <si>
    <t>subsidy_fuel_pc</t>
  </si>
  <si>
    <t>vat_elec_pc</t>
  </si>
  <si>
    <t>vat_fuel_pc</t>
  </si>
  <si>
    <t>all_elec_pc</t>
  </si>
  <si>
    <t>all_subs_pc</t>
  </si>
  <si>
    <t>subsidy_elec_indirect_pc</t>
  </si>
  <si>
    <t>subsidy_elec_pc</t>
  </si>
  <si>
    <t>subsidy_elec_direct_pc</t>
  </si>
  <si>
    <t>all_policies_pc</t>
  </si>
  <si>
    <t>all_tax_pc</t>
  </si>
  <si>
    <t>all_fuel_pc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</si>
  <si>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</si>
  <si>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</si>
  <si>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</si>
  <si>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</si>
  <si>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</si>
  <si>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</si>
  <si>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</si>
  <si>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</si>
  <si>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</si>
  <si>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</si>
  <si>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</si>
  <si>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</si>
  <si>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</si>
  <si>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</si>
  <si>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</si>
  <si>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</si>
  <si>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</si>
  <si>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</si>
  <si>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</si>
  <si>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</si>
  <si>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</si>
  <si>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</si>
  <si>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</si>
  <si>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</si>
  <si>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</si>
  <si>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</si>
  <si>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</si>
  <si>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</si>
  <si>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</si>
  <si>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</si>
  <si>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</si>
  <si>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</si>
  <si>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</si>
  <si>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</si>
  <si>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</si>
  <si>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</si>
  <si>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</si>
  <si>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</si>
  <si>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</si>
  <si>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</si>
  <si>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</si>
  <si>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</si>
  <si>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</si>
  <si>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</si>
  <si>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</si>
  <si>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</si>
  <si>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</si>
  <si>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</si>
  <si>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</si>
  <si>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</si>
  <si>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</si>
  <si>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</si>
  <si>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</si>
  <si>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</si>
  <si>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</si>
  <si>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</si>
  <si>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</si>
  <si>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</si>
  <si>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</si>
  <si>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</si>
  <si>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</si>
  <si>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</si>
  <si>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</si>
  <si>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</si>
  <si>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</si>
  <si>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</si>
  <si>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</si>
  <si>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</si>
  <si>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</si>
  <si>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</si>
  <si>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</si>
  <si>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</si>
  <si>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</si>
  <si>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</si>
  <si>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</si>
  <si>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</si>
  <si>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</si>
  <si>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</si>
  <si>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</si>
  <si>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</si>
  <si>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</si>
  <si>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</si>
  <si>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</si>
  <si>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</si>
  <si>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</si>
  <si>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</si>
  <si>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</si>
  <si>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</si>
  <si>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</si>
  <si>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</si>
  <si>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</si>
  <si>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</si>
  <si>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</si>
  <si>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</si>
  <si>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</si>
  <si>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</si>
  <si>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</si>
  <si>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</si>
  <si>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</si>
  <si>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</si>
  <si>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</si>
  <si>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</si>
  <si>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</si>
  <si>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</si>
  <si>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</si>
  <si>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</si>
  <si>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</si>
  <si>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</si>
  <si>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</si>
  <si>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</si>
  <si>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</si>
  <si>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</si>
  <si>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</si>
  <si>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</si>
  <si>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</si>
  <si>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</si>
  <si>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</si>
  <si>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</si>
  <si>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</si>
  <si>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</si>
  <si>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</si>
  <si>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</si>
  <si>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</si>
  <si>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</si>
  <si>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</si>
  <si>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</si>
  <si>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</si>
  <si>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</si>
  <si>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</si>
  <si>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</si>
  <si>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</si>
  <si>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</si>
  <si>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</si>
  <si>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</si>
  <si>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</si>
  <si>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</si>
  <si>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</si>
  <si>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</si>
  <si>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</si>
  <si>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</si>
  <si>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</si>
  <si>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</si>
  <si>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</si>
  <si>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</si>
  <si>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</si>
  <si>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</si>
  <si>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</si>
  <si>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</si>
  <si>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</si>
  <si>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</si>
  <si>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</si>
  <si>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</si>
  <si>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</si>
  <si>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</si>
  <si>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</si>
  <si>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</si>
  <si>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</si>
  <si>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</si>
  <si>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</si>
  <si>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</si>
  <si>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</si>
  <si>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</si>
  <si>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</si>
  <si>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</si>
  <si>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</si>
  <si>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</si>
  <si>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</si>
  <si>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</si>
  <si>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</si>
  <si>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</si>
  <si>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</si>
  <si>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</si>
  <si>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</si>
  <si>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</si>
  <si>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</si>
  <si>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</si>
  <si>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</si>
  <si>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</si>
  <si>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</si>
  <si>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</si>
  <si>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</si>
  <si>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</si>
  <si>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</si>
  <si>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</si>
  <si>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</si>
  <si>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</si>
  <si>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</si>
  <si>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</si>
  <si>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</si>
  <si>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</si>
  <si>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</si>
  <si>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</si>
  <si>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</si>
  <si>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</si>
  <si>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</si>
  <si>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</si>
  <si>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</si>
  <si>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</si>
  <si>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</si>
  <si>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</si>
  <si>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</si>
  <si>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</si>
  <si>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</si>
  <si>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</si>
  <si>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</si>
  <si>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</si>
  <si>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</si>
  <si>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</si>
  <si>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</si>
  <si>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</si>
  <si>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</si>
  <si>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</si>
  <si>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</si>
  <si>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</si>
  <si>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</si>
  <si>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</si>
  <si>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</si>
  <si>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</si>
  <si>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</si>
  <si>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</si>
  <si>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</si>
  <si>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</si>
  <si>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</si>
  <si>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</si>
  <si>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</si>
  <si>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</si>
  <si>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</si>
  <si>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</si>
  <si>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</si>
  <si>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</si>
  <si>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</si>
  <si>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</si>
  <si>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</si>
  <si>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</si>
  <si>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</si>
  <si>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</si>
  <si>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</si>
  <si>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</si>
  <si>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</si>
  <si>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</si>
  <si>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</si>
  <si>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</si>
  <si>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</si>
  <si>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</si>
  <si>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</si>
  <si>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</si>
  <si>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</si>
  <si>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</si>
  <si>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</si>
  <si>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</si>
  <si>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</si>
  <si>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</si>
  <si>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</si>
  <si>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</si>
  <si>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</si>
  <si>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</si>
  <si>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</si>
  <si>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</si>
  <si>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</si>
  <si>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</si>
  <si>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</si>
  <si>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</si>
  <si>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</si>
  <si>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</si>
  <si>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</si>
  <si>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</si>
  <si>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</si>
  <si>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</si>
  <si>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</si>
  <si>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</si>
  <si>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</si>
  <si>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</si>
  <si>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</si>
  <si>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</si>
  <si>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</si>
  <si>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</si>
  <si>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</si>
  <si>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</si>
  <si>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</si>
  <si>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</si>
  <si>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</si>
  <si>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</si>
  <si>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</si>
  <si>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</si>
  <si>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</si>
  <si>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</si>
  <si>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</si>
  <si>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</si>
  <si>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</si>
  <si>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</si>
  <si>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</si>
  <si>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</si>
  <si>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</si>
  <si>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</si>
  <si>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</si>
  <si>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</si>
  <si>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</si>
  <si>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</si>
  <si>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</si>
  <si>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</si>
  <si>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</si>
  <si>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</si>
  <si>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</si>
  <si>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</si>
  <si>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</si>
  <si>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</si>
  <si>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</si>
  <si>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</si>
  <si>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</si>
  <si>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</si>
  <si>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</si>
  <si>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</si>
  <si>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</si>
  <si>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</si>
  <si>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</si>
  <si>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</si>
  <si>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</si>
  <si>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</si>
  <si>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</si>
  <si>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</si>
  <si>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</si>
  <si>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</si>
  <si>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</si>
  <si>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</si>
  <si>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</si>
  <si>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</si>
  <si>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</si>
  <si>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</si>
  <si>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</si>
  <si>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</si>
  <si>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</si>
  <si>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</si>
  <si>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</si>
  <si>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</si>
  <si>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</si>
  <si>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</si>
  <si>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</si>
  <si>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</si>
  <si>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</si>
  <si>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</si>
  <si>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</si>
  <si>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</si>
  <si>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</si>
  <si>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</si>
  <si>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</si>
  <si>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</si>
  <si>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</si>
  <si>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</si>
  <si>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</si>
  <si>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</si>
  <si>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</si>
  <si>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</si>
  <si>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</si>
  <si>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</si>
  <si>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</si>
  <si>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</si>
  <si>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</si>
  <si>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</si>
  <si>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</si>
  <si>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</si>
  <si>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</si>
  <si>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</si>
  <si>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</si>
  <si>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</si>
  <si>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</si>
  <si>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</si>
  <si>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</si>
  <si>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</si>
  <si>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</si>
  <si>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</si>
  <si>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</si>
  <si>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</si>
  <si>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</si>
  <si>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</si>
  <si>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</si>
  <si>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</si>
  <si>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</si>
  <si>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</si>
  <si>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</si>
  <si>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</si>
  <si>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</si>
  <si>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</si>
  <si>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</si>
  <si>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</si>
  <si>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</si>
  <si>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</si>
  <si>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</si>
  <si>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</si>
  <si>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</si>
  <si>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</si>
  <si>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</si>
  <si>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</si>
  <si>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</si>
  <si>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</si>
  <si>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</si>
  <si>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</si>
  <si>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</si>
  <si>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</si>
  <si>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</si>
  <si>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</si>
  <si>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</si>
  <si>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</si>
  <si>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</si>
  <si>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</si>
  <si>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</si>
  <si>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</si>
  <si>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</si>
  <si>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</si>
  <si>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</si>
  <si>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</si>
  <si>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</si>
  <si>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</si>
  <si>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</si>
  <si>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</si>
  <si>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</si>
  <si>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</si>
  <si>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</si>
  <si>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</si>
  <si>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</si>
  <si>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all_fuel_pc</t>
  </si>
  <si>
    <t>subsidy_fuel_direct_pc</t>
  </si>
  <si>
    <t>subsidy_elec_pc</t>
  </si>
  <si>
    <t>vat_elec_pc</t>
  </si>
  <si>
    <t>subsidy_elec_direct_pc</t>
  </si>
  <si>
    <t>subsidy_elec_indirect_pc</t>
  </si>
  <si>
    <t>all_policies_pc</t>
  </si>
  <si>
    <t>all_elec_pc</t>
  </si>
  <si>
    <t>all_subs_pc</t>
  </si>
  <si>
    <t>all_tax_pc</t>
  </si>
  <si>
    <t>subsidy_fuel_pc</t>
  </si>
  <si>
    <t>subsidy_fuel_indirect_pc</t>
  </si>
  <si>
    <t>vat_fuel_pc</t>
  </si>
  <si>
    <t>subsidy_fuel_pc</t>
  </si>
  <si>
    <t>subsidy_elec_direct_pc</t>
  </si>
  <si>
    <t>all_subs_pc</t>
  </si>
  <si>
    <t>subsidy_elec_pc</t>
  </si>
  <si>
    <t>all_elec_pc</t>
  </si>
  <si>
    <t>subsidy_fuel_direct_pc</t>
  </si>
  <si>
    <t>vat_elec_pc</t>
  </si>
  <si>
    <t>all_policies_pc</t>
  </si>
  <si>
    <t>vat_fuel_pc</t>
  </si>
  <si>
    <t>subsidy_elec_indirect_pc</t>
  </si>
  <si>
    <t>all_fuel_pc</t>
  </si>
  <si>
    <t>subsidy_fuel_indirect_pc</t>
  </si>
  <si>
    <t>all_tax_pc</t>
  </si>
  <si>
    <t>all_policies_pc</t>
  </si>
  <si>
    <t>all_tax_pc</t>
  </si>
  <si>
    <t>subsidy_fuel_pc</t>
  </si>
  <si>
    <t>subsidy_elec_pc</t>
  </si>
  <si>
    <t>all_subs_pc</t>
  </si>
  <si>
    <t>subsidy_elec_indirect_pc</t>
  </si>
  <si>
    <t>vat_fuel_pc</t>
  </si>
  <si>
    <t>subsidy_elec_direct_pc</t>
  </si>
  <si>
    <t>all_elec_pc</t>
  </si>
  <si>
    <t>all_fuel_pc</t>
  </si>
  <si>
    <t>vat_elec_pc</t>
  </si>
  <si>
    <t>subsidy_fuel_indirect_pc</t>
  </si>
  <si>
    <t>subsidy_fuel_direct_pc</t>
  </si>
  <si>
    <t>subsidy_fuel_pc</t>
  </si>
  <si>
    <t>subsidy_elec_pc</t>
  </si>
  <si>
    <t>all_policies_pc</t>
  </si>
  <si>
    <t>subsidy_elec_direct_pc</t>
  </si>
  <si>
    <t>subsidy_fuel_indirect_pc</t>
  </si>
  <si>
    <t>all_fuel_pc</t>
  </si>
  <si>
    <t>all_tax_pc</t>
  </si>
  <si>
    <t>vat_fuel_pc</t>
  </si>
  <si>
    <t>subsidy_elec_indirect_pc</t>
  </si>
  <si>
    <t>all_elec_pc</t>
  </si>
  <si>
    <t>vat_elec_pc</t>
  </si>
  <si>
    <t>all_subs_pc</t>
  </si>
  <si>
    <t>all_tax_pc</t>
  </si>
  <si>
    <t>subsidy_elec_direct_pc</t>
  </si>
  <si>
    <t>vat_elec_pc</t>
  </si>
  <si>
    <t>all_fuel_pc</t>
  </si>
  <si>
    <t>subsidy_fuel_pc</t>
  </si>
  <si>
    <t>all_subs_pc</t>
  </si>
  <si>
    <t>vat_fuel_pc</t>
  </si>
  <si>
    <t>subsidy_elec_pc</t>
  </si>
  <si>
    <t>subsidy_fuel_indirect_pc</t>
  </si>
  <si>
    <t>subsidy_elec_indirect_pc</t>
  </si>
  <si>
    <t>all_elec_pc</t>
  </si>
  <si>
    <t>subsidy_fuel_direct_pc</t>
  </si>
  <si>
    <t>all_policies_pc</t>
  </si>
  <si>
    <t>vat_elec_pc</t>
  </si>
  <si>
    <t>vat_fuel_pc</t>
  </si>
  <si>
    <t>subsidy_elec_pc</t>
  </si>
  <si>
    <t>subsidy_fuel_pc</t>
  </si>
  <si>
    <t>subsidy_fuel_indirect_pc</t>
  </si>
  <si>
    <t>subsidy_fuel_direct_pc</t>
  </si>
  <si>
    <t>all_policies_pc</t>
  </si>
  <si>
    <t>all_subs_pc</t>
  </si>
  <si>
    <t>all_tax_pc</t>
  </si>
  <si>
    <t>all_elec_pc</t>
  </si>
  <si>
    <t>subsidy_elec_indirect_pc</t>
  </si>
  <si>
    <t>subsidy_elec_direct_pc</t>
  </si>
  <si>
    <t>all_fuel_pc</t>
  </si>
  <si>
    <t>subsidy_fuel_pc</t>
  </si>
  <si>
    <t>subsidy_fuel_direct_pc</t>
  </si>
  <si>
    <t>all_policies_pc</t>
  </si>
  <si>
    <t>all_tax_pc</t>
  </si>
  <si>
    <t>vat_elec_pc</t>
  </si>
  <si>
    <t>all_fuel_pc</t>
  </si>
  <si>
    <t>all_subs_pc</t>
  </si>
  <si>
    <t>subsidy_elec_indirect_pc</t>
  </si>
  <si>
    <t>subsidy_elec_pc</t>
  </si>
  <si>
    <t>vat_fuel_pc</t>
  </si>
  <si>
    <t>all_elec_pc</t>
  </si>
  <si>
    <t>subsidy_elec_direct_pc</t>
  </si>
  <si>
    <t>subsidy_fuel_indirect_pc</t>
  </si>
  <si>
    <t>all_elec_pc</t>
  </si>
  <si>
    <t>all_subs_pc</t>
  </si>
  <si>
    <t>subsidy_elec_indirect_pc</t>
  </si>
  <si>
    <t>all_policies_pc</t>
  </si>
  <si>
    <t>subsidy_fuel_indirect_pc</t>
  </si>
  <si>
    <t>subsidy_elec_pc</t>
  </si>
  <si>
    <t>all_tax_pc</t>
  </si>
  <si>
    <t>subsidy_elec_direct_pc</t>
  </si>
  <si>
    <t>vat_elec_pc</t>
  </si>
  <si>
    <t>subsidy_fuel_direct_pc</t>
  </si>
  <si>
    <t>subsidy_fuel_pc</t>
  </si>
  <si>
    <t>all_fuel_pc</t>
  </si>
  <si>
    <t>vat_fuel_pc</t>
  </si>
  <si>
    <t>all_tax_pc</t>
  </si>
  <si>
    <t>subsidy_fuel_pc</t>
  </si>
  <si>
    <t>subsidy_elec_indirect_pc</t>
  </si>
  <si>
    <t>all_subs_pc</t>
  </si>
  <si>
    <t>subsidy_elec_direct_pc</t>
  </si>
  <si>
    <t>all_elec_pc</t>
  </si>
  <si>
    <t>vat_elec_pc</t>
  </si>
  <si>
    <t>subsidy_fuel_direct_pc</t>
  </si>
  <si>
    <t>subsidy_fuel_indirect_pc</t>
  </si>
  <si>
    <t>all_policies_pc</t>
  </si>
  <si>
    <t>subsidy_elec_pc</t>
  </si>
  <si>
    <t>all_fuel_pc</t>
  </si>
  <si>
    <t>vat_fuel_pc</t>
  </si>
  <si>
    <t>subsidy_fuel_direct_pc</t>
  </si>
  <si>
    <t>subsidy_elec_indirect_pc</t>
  </si>
  <si>
    <t>subsidy_fuel_pc</t>
  </si>
  <si>
    <t>vat_elec_pc</t>
  </si>
  <si>
    <t>vat_fuel_pc</t>
  </si>
  <si>
    <t>all_elec_pc</t>
  </si>
  <si>
    <t>all_tax_pc</t>
  </si>
  <si>
    <t>all_policies_pc</t>
  </si>
  <si>
    <t>subsidy_elec_direct_pc</t>
  </si>
  <si>
    <t>all_fuel_pc</t>
  </si>
  <si>
    <t>all_subs_pc</t>
  </si>
  <si>
    <t>subsidy_fuel_indirect_pc</t>
  </si>
  <si>
    <t>subsidy_elec_pc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</si>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</sst>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s>
  <fills count="4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cellStyleXfs>
  <cellXfs count="713">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0" fontId="0" fillId="14"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3" fillId="2" borderId="0" xfId="0" applyFont="true" applyFill="true" applyAlignment="true">
      <alignment vertical="center"/>
    </xf>
    <xf numFmtId="0" fontId="51" fillId="2" borderId="24" xfId="0" applyFont="true" applyFill="true" applyBorder="true" applyAlignment="true">
      <alignment horizontal="left" wrapText="true" readingOrder="1"/>
    </xf>
    <xf numFmtId="0" fontId="51" fillId="2" borderId="25" xfId="0" applyFont="true" applyFill="true" applyBorder="true" applyAlignment="true">
      <alignment horizontal="center" wrapText="true" readingOrder="1"/>
    </xf>
    <xf numFmtId="0" fontId="52" fillId="2" borderId="26" xfId="0" applyFont="true" applyFill="true" applyBorder="true" applyAlignment="true">
      <alignment horizontal="left" wrapText="true" readingOrder="1"/>
    </xf>
    <xf numFmtId="0" fontId="51" fillId="2" borderId="26" xfId="0" applyFont="true" applyFill="true" applyBorder="true" applyAlignment="true">
      <alignment horizontal="center" wrapText="true" readingOrder="1"/>
    </xf>
    <xf numFmtId="0" fontId="54" fillId="2" borderId="25" xfId="0" applyFont="true" applyFill="true" applyBorder="true" applyAlignment="true">
      <alignment horizontal="center" wrapText="true" readingOrder="1"/>
    </xf>
    <xf numFmtId="166" fontId="51" fillId="2" borderId="24" xfId="0" applyNumberFormat="true" applyFont="true" applyFill="true" applyBorder="true" applyAlignment="true">
      <alignment horizontal="center" wrapText="true" readingOrder="1"/>
    </xf>
    <xf numFmtId="0" fontId="51" fillId="2" borderId="24" xfId="0"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6" xfId="0" applyFont="true" applyFill="true" applyBorder="true" applyAlignment="true">
      <alignment horizontal="left" wrapText="true" readingOrder="1"/>
    </xf>
    <xf numFmtId="166" fontId="51" fillId="2" borderId="26" xfId="0" applyNumberFormat="true" applyFont="true" applyFill="true" applyBorder="true" applyAlignment="true">
      <alignment horizontal="center" wrapText="true" readingOrder="1"/>
    </xf>
    <xf numFmtId="0" fontId="54" fillId="2" borderId="26" xfId="0" applyFont="true" applyFill="true" applyBorder="true" applyAlignment="true">
      <alignment horizontal="left" wrapText="true" readingOrder="1"/>
    </xf>
    <xf numFmtId="0" fontId="54" fillId="2" borderId="26" xfId="0" applyFont="true" applyFill="true" applyBorder="true" applyAlignment="true">
      <alignment horizontal="center" wrapText="true" readingOrder="1"/>
    </xf>
    <xf numFmtId="10" fontId="54"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7" fillId="19"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59"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8"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7"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0" fontId="61" fillId="2" borderId="0" xfId="0"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7"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40"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40" borderId="2" xfId="2" applyNumberFormat="true" applyFill="true" applyBorder="true"/>
    <xf numFmtId="1" fontId="1" fillId="40" borderId="0" xfId="2" applyNumberFormat="true" applyFill="true"/>
    <xf numFmtId="2" fontId="1" fillId="37" borderId="1" xfId="2" applyNumberFormat="true" applyFill="true" applyBorder="true" applyAlignment="true">
      <alignment horizontal="center" vertical="center"/>
    </xf>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7"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2" fontId="0" fillId="2" borderId="2" xfId="0" applyNumberFormat="true" applyFill="true" applyBorder="true" applyAlignment="true">
      <alignment horizontal="center" vertical="center"/>
    </xf>
    <xf numFmtId="177"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1" fontId="1" fillId="41" borderId="5" xfId="2" applyNumberFormat="true" applyFill="true" applyBorder="true" applyAlignment="true">
      <alignment horizontal="center" vertical="center"/>
    </xf>
    <xf numFmtId="1" fontId="1" fillId="41" borderId="1" xfId="2" applyNumberFormat="true" applyFill="true" applyBorder="true" applyAlignment="true">
      <alignment horizontal="center" vertic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2" borderId="0" xfId="3" applyFill="true" applyAlignment="true">
      <alignment horizontal="center"/>
    </xf>
    <xf numFmtId="0" fontId="8" fillId="13" borderId="0" xfId="3" applyFill="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0" fillId="2" borderId="5" xfId="0" applyFill="true" applyBorder="true" applyAlignment="true">
      <alignment horizontal="left" vertical="center"/>
    </xf>
    <xf numFmtId="0" fontId="0" fillId="2" borderId="0" xfId="0" applyFill="true" applyAlignment="true">
      <alignment horizontal="left" vertical="center"/>
    </xf>
    <xf numFmtId="0" fontId="0" fillId="2" borderId="1" xfId="0" applyFill="true" applyBorder="true" applyAlignment="true">
      <alignment horizontal="left" vertical="center"/>
    </xf>
    <xf numFmtId="0" fontId="0" fillId="2" borderId="2" xfId="0" applyFill="true" applyBorder="true" applyAlignment="true">
      <alignment horizontal="left" vertical="center"/>
    </xf>
    <xf numFmtId="0" fontId="0" fillId="2" borderId="5" xfId="0" quotePrefix="true" applyFill="true" applyBorder="true" applyAlignment="true">
      <alignment horizontal="left" vertical="center"/>
    </xf>
    <xf numFmtId="0" fontId="0" fillId="2" borderId="0" xfId="0" quotePrefix="true" applyFill="true" applyAlignment="true">
      <alignment horizontal="left" vertical="center"/>
    </xf>
    <xf numFmtId="0" fontId="7" fillId="2" borderId="0" xfId="2" applyFont="true" applyFill="true" applyAlignment="true">
      <alignment horizontal="left" wrapText="true"/>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5" xfId="0" applyFont="true" applyFill="true" applyBorder="true" applyAlignment="true">
      <alignment horizontal="center" wrapText="true" readingOrder="1"/>
    </xf>
    <xf numFmtId="0" fontId="54" fillId="2" borderId="25" xfId="0" applyFont="true" applyFill="true" applyBorder="true" applyAlignment="true">
      <alignment horizontal="center" vertical="center" wrapText="true" readingOrder="1"/>
    </xf>
    <xf numFmtId="0" fontId="54" fillId="14" borderId="25"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54"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orcentaje" xfId="1" builtinId="5"/>
  </cellStyles>
  <dxfs count="34">
    <dxf>
      <border>
        <bottom style="thin">
          <color auto="true"/>
        </bottom>
        <vertical/>
        <horizontal/>
      </border>
    </dxf>
    <dxf>
      <border>
        <bottom style="thin">
          <color auto="true"/>
        </bottom>
        <vertical/>
        <horizontal/>
      </border>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
      <fill>
        <patternFill>
          <bgColor theme="0" tint="-0.048982207708975"/>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21.xml" Type="http://schemas.openxmlformats.org/officeDocument/2006/relationships/worksheet" Id="rId21"/><Relationship Target="sharedStrings.xml" Type="http://schemas.openxmlformats.org/officeDocument/2006/relationships/sharedStrings" Id="rId34"/><Relationship Target="worksheets/sheet7.xml" Type="http://schemas.openxmlformats.org/officeDocument/2006/relationships/worksheet" Id="rId7"/><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styles.xml" Type="http://schemas.openxmlformats.org/officeDocument/2006/relationships/styles" Id="rId33"/><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theme/theme1.xml" Type="http://schemas.openxmlformats.org/officeDocument/2006/relationships/theme" Id="rId32"/><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persons/person.xml" Type="http://schemas.microsoft.com/office/2017/10/relationships/person" Id="rId36"/><Relationship Target="worksheets/sheet10.xml" Type="http://schemas.openxmlformats.org/officeDocument/2006/relationships/worksheet" Id="rId10"/><Relationship Target="worksheets/sheet19.xml" Type="http://schemas.openxmlformats.org/officeDocument/2006/relationships/worksheet" Id="rId19"/><Relationship Target="externalLinks/externalLink1.xml" Type="http://schemas.openxmlformats.org/officeDocument/2006/relationships/externalLink"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metadata.xml" Type="http://schemas.openxmlformats.org/officeDocument/2006/relationships/sheetMetadata" Id="rId35"/><Relationship Target="worksheets/sheet8.xml" Type="http://schemas.openxmlformats.org/officeDocument/2006/relationships/worksheet" Id="rId8"/><Relationship Target="worksheets/sheet3.xml" Type="http://schemas.openxmlformats.org/officeDocument/2006/relationships/worksheet" Id="rId3"/></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theme/themeOverride1.xml" Type="http://schemas.openxmlformats.org/officeDocument/2006/relationships/themeOverride" Id="rId3"/><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theme/themeOverride2.xml" Type="http://schemas.openxmlformats.org/officeDocument/2006/relationships/themeOverride" Id="rId3"/><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theme/themeOverride3.xml" Type="http://schemas.openxmlformats.org/officeDocument/2006/relationships/themeOverride" Id="rId3"/><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theme/themeOverride4.xml" Type="http://schemas.openxmlformats.org/officeDocument/2006/relationships/themeOverride" Id="rId3"/><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theme/themeOverride5.xml" Type="http://schemas.openxmlformats.org/officeDocument/2006/relationships/themeOverride" Id="rId3"/><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theme/themeOverride6.xml" Type="http://schemas.openxmlformats.org/officeDocument/2006/relationships/themeOverride" Id="rId3"/><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theme/themeOverride7.xml" Type="http://schemas.openxmlformats.org/officeDocument/2006/relationships/themeOverride" Id="rId1"/></Relationships>
</file>

<file path=xl/charts/_rels/chart38.xml.rels><?xml version="1.0" encoding="UTF-8"?><Relationships xmlns="http://schemas.openxmlformats.org/package/2006/relationships"><Relationship Target="../theme/themeOverride8.xml" Type="http://schemas.openxmlformats.org/officeDocument/2006/relationships/themeOverride" Id="rId1"/></Relationships>
</file>

<file path=xl/charts/_rels/chart39.xml.rels><?xml version="1.0" encoding="UTF-8"?><Relationships xmlns="http://schemas.openxmlformats.org/package/2006/relationships"><Relationship Target="../theme/themeOverride9.xml" Type="http://schemas.openxmlformats.org/officeDocument/2006/relationships/themeOverride" Id="rId1"/></Relationships>
</file>

<file path=xl/charts/_rels/chart40.xml.rels><?xml version="1.0" encoding="UTF-8"?><Relationships xmlns="http://schemas.openxmlformats.org/package/2006/relationships"><Relationship Target="../theme/themeOverride10.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0.16689560768613423</c:v>
                </c:pt>
                <c:pt idx="1">
                  <c:v>0.18265879764762771</c:v>
                </c:pt>
                <c:pt idx="2">
                  <c:v>0.18439657981698579</c:v>
                </c:pt>
                <c:pt idx="3">
                  <c:v>0.18938467080648669</c:v>
                </c:pt>
                <c:pt idx="4">
                  <c:v>0.19891764399181783</c:v>
                </c:pt>
                <c:pt idx="5">
                  <c:v>0.19798052908002037</c:v>
                </c:pt>
                <c:pt idx="6">
                  <c:v>0.20369927594605203</c:v>
                </c:pt>
                <c:pt idx="7">
                  <c:v>0.21155314912512263</c:v>
                </c:pt>
                <c:pt idx="8">
                  <c:v>0.21057163638800283</c:v>
                </c:pt>
                <c:pt idx="9">
                  <c:v>0.21135325426228452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0.47737235234889047</c:v>
                </c:pt>
                <c:pt idx="1">
                  <c:v>0.63343797511933175</c:v>
                </c:pt>
                <c:pt idx="2">
                  <c:v>0.7721568126860644</c:v>
                </c:pt>
                <c:pt idx="3">
                  <c:v>0.93538339865220121</c:v>
                </c:pt>
                <c:pt idx="4">
                  <c:v>0.97767054810544829</c:v>
                </c:pt>
                <c:pt idx="5">
                  <c:v>1.2011639589894048</c:v>
                </c:pt>
                <c:pt idx="6">
                  <c:v>1.376350740954188</c:v>
                </c:pt>
                <c:pt idx="7">
                  <c:v>1.4693300770288318</c:v>
                </c:pt>
                <c:pt idx="8">
                  <c:v>1.5707620531604356</c:v>
                </c:pt>
                <c:pt idx="9">
                  <c:v>1.5771986327801368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1.1205799342262281</c:v>
                </c:pt>
                <c:pt idx="1">
                  <c:v>2.3022326452430186</c:v>
                </c:pt>
                <c:pt idx="2">
                  <c:v>2.366569707046716</c:v>
                </c:pt>
                <c:pt idx="3">
                  <c:v>3.1302055364225136</c:v>
                </c:pt>
                <c:pt idx="4">
                  <c:v>4.4432717492757412</c:v>
                </c:pt>
                <c:pt idx="5">
                  <c:v>6.0972994000839709</c:v>
                </c:pt>
                <c:pt idx="6">
                  <c:v>7.6887853186122666</c:v>
                </c:pt>
                <c:pt idx="7">
                  <c:v>12.299221238043879</c:v>
                </c:pt>
                <c:pt idx="8">
                  <c:v>16.885638516904891</c:v>
                </c:pt>
                <c:pt idx="9">
                  <c:v>43.666195954140782</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1.4605261489273547</c:v>
                </c:pt>
                <c:pt idx="1">
                  <c:v>2.6400733026512269</c:v>
                </c:pt>
                <c:pt idx="2">
                  <c:v>3.2989318127158676</c:v>
                </c:pt>
                <c:pt idx="3">
                  <c:v>4.2902683736150307</c:v>
                </c:pt>
                <c:pt idx="4">
                  <c:v>5.5347833044831676</c:v>
                </c:pt>
                <c:pt idx="5">
                  <c:v>7.164502308874293</c:v>
                </c:pt>
                <c:pt idx="6">
                  <c:v>9.2336766940683503</c:v>
                </c:pt>
                <c:pt idx="7">
                  <c:v>12.72903072831601</c:v>
                </c:pt>
                <c:pt idx="8">
                  <c:v>17.211933440137532</c:v>
                </c:pt>
                <c:pt idx="9">
                  <c:v>36.436273886211183</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1.5318343901996776</c:v>
                </c:pt>
                <c:pt idx="1">
                  <c:v>2.710939875268441</c:v>
                </c:pt>
                <c:pt idx="2">
                  <c:v>3.4945071687841187</c:v>
                </c:pt>
                <c:pt idx="3">
                  <c:v>4.5336069875140179</c:v>
                </c:pt>
                <c:pt idx="4">
                  <c:v>5.7637423749605059</c:v>
                </c:pt>
                <c:pt idx="5">
                  <c:v>7.388362317356667</c:v>
                </c:pt>
                <c:pt idx="6">
                  <c:v>9.5577382137337654</c:v>
                </c:pt>
                <c:pt idx="7">
                  <c:v>12.819188987205299</c:v>
                </c:pt>
                <c:pt idx="8">
                  <c:v>17.280378141403766</c:v>
                </c:pt>
                <c:pt idx="9">
                  <c:v>34.91970154357373</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0.47737235234889047</c:v>
                </c:pt>
                <c:pt idx="1">
                  <c:v>0.63343797511933175</c:v>
                </c:pt>
                <c:pt idx="2">
                  <c:v>0.7721568126860644</c:v>
                </c:pt>
                <c:pt idx="3">
                  <c:v>0.93538339865220121</c:v>
                </c:pt>
                <c:pt idx="4">
                  <c:v>0.97767054810544829</c:v>
                </c:pt>
                <c:pt idx="5">
                  <c:v>1.2011639589894048</c:v>
                </c:pt>
                <c:pt idx="6">
                  <c:v>1.376350740954188</c:v>
                </c:pt>
                <c:pt idx="7">
                  <c:v>1.4693300770288318</c:v>
                </c:pt>
                <c:pt idx="8">
                  <c:v>1.5707620531604356</c:v>
                </c:pt>
                <c:pt idx="9">
                  <c:v>1.5771986327801368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0.16689560768613423</c:v>
                </c:pt>
                <c:pt idx="1">
                  <c:v>0.18265879764762771</c:v>
                </c:pt>
                <c:pt idx="2">
                  <c:v>0.18439657981698579</c:v>
                </c:pt>
                <c:pt idx="3">
                  <c:v>0.18938467080648669</c:v>
                </c:pt>
                <c:pt idx="4">
                  <c:v>0.19891764399181783</c:v>
                </c:pt>
                <c:pt idx="5">
                  <c:v>0.19798052908002037</c:v>
                </c:pt>
                <c:pt idx="6">
                  <c:v>0.20369927594605203</c:v>
                </c:pt>
                <c:pt idx="7">
                  <c:v>0.21155314912512263</c:v>
                </c:pt>
                <c:pt idx="8">
                  <c:v>0.21057163638800283</c:v>
                </c:pt>
                <c:pt idx="9">
                  <c:v>0.21135325426228452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476.06700000000001</c:v>
                </c:pt>
                <c:pt idx="1">
                  <c:v>409.99941999999999</c:v>
                </c:pt>
                <c:pt idx="2">
                  <c:v>655.00045999999998</c:v>
                </c:pt>
                <c:pt idx="3">
                  <c:v>664.9997800000001</c:v>
                </c:pt>
                <c:pt idx="4">
                  <c:v>496.99964</c:v>
                </c:pt>
                <c:pt idx="5">
                  <c:v>890.03994000000012</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820.20213850000005</c:v>
                </c:pt>
                <c:pt idx="1">
                  <c:v>877.49860795238874</c:v>
                </c:pt>
                <c:pt idx="2">
                  <c:v>1032.7079930337932</c:v>
                </c:pt>
                <c:pt idx="3">
                  <c:v>1015.2989063801895</c:v>
                </c:pt>
                <c:pt idx="4">
                  <c:v>845.57386364253443</c:v>
                </c:pt>
                <c:pt idx="5">
                  <c:v>1055.3151574036956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1.2314516651582039</c:v>
                </c:pt>
                <c:pt idx="2">
                  <c:v>3.1910563426456093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53.727501650922278</c:v>
                </c:pt>
                <c:pt idx="1">
                  <c:v>31.265164517103614</c:v>
                </c:pt>
                <c:pt idx="2">
                  <c:v>84.99266616802592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55.687106328409698</c:v>
                </c:pt>
                <c:pt idx="1">
                  <c:v>32.49661618226186</c:v>
                </c:pt>
                <c:pt idx="2">
                  <c:v>88.183722510671544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0.12909303507477413</c:v>
                </c:pt>
                <c:pt idx="1">
                  <c:v>0.18616400989727988</c:v>
                </c:pt>
                <c:pt idx="2">
                  <c:v>0.16494596080927718</c:v>
                </c:pt>
                <c:pt idx="3">
                  <c:v>0.17479321089335653</c:v>
                </c:pt>
                <c:pt idx="4">
                  <c:v>0.20758546414353637</c:v>
                </c:pt>
                <c:pt idx="5">
                  <c:v>0.26042414106240586</c:v>
                </c:pt>
                <c:pt idx="6">
                  <c:v>0.27465895701478676</c:v>
                </c:pt>
                <c:pt idx="7">
                  <c:v>0.36372246693767202</c:v>
                </c:pt>
                <c:pt idx="8">
                  <c:v>0.38931648688126458</c:v>
                </c:pt>
                <c:pt idx="9">
                  <c:v>0.50752017152142626</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0.11892917763598983</c:v>
                </c:pt>
                <c:pt idx="1">
                  <c:v>0.17388422722296426</c:v>
                </c:pt>
                <c:pt idx="2">
                  <c:v>0.15687212736422138</c:v>
                </c:pt>
                <c:pt idx="3">
                  <c:v>0.16661240491851007</c:v>
                </c:pt>
                <c:pt idx="4">
                  <c:v>0.19812433155060585</c:v>
                </c:pt>
                <c:pt idx="5">
                  <c:v>0.24997081920631226</c:v>
                </c:pt>
                <c:pt idx="6">
                  <c:v>0.26538003650491904</c:v>
                </c:pt>
                <c:pt idx="7">
                  <c:v>0.34992732974969393</c:v>
                </c:pt>
                <c:pt idx="8">
                  <c:v>0.37513509049333615</c:v>
                </c:pt>
                <c:pt idx="9">
                  <c:v>0.4851491455006316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1.4044784794078102</c:v>
                </c:pt>
                <c:pt idx="1">
                  <c:v>1.7833236193613555</c:v>
                </c:pt>
                <c:pt idx="2">
                  <c:v>1.9629010468750108</c:v>
                </c:pt>
                <c:pt idx="3">
                  <c:v>2.2307059093333192</c:v>
                </c:pt>
                <c:pt idx="4">
                  <c:v>2.4096951143975187</c:v>
                </c:pt>
                <c:pt idx="5">
                  <c:v>2.776928762323668</c:v>
                </c:pt>
                <c:pt idx="6">
                  <c:v>3.0679990782215576</c:v>
                </c:pt>
                <c:pt idx="7">
                  <c:v>3.3947859530613624</c:v>
                </c:pt>
                <c:pt idx="8">
                  <c:v>3.5740802758429142</c:v>
                </c:pt>
                <c:pt idx="9">
                  <c:v>3.7051620818963946</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1.4609443540677229</c:v>
                </c:pt>
                <c:pt idx="1">
                  <c:v>1.8515446342186646</c:v>
                </c:pt>
                <c:pt idx="2">
                  <c:v>2.0077556771253207</c:v>
                </c:pt>
                <c:pt idx="3">
                  <c:v>2.2761548314157998</c:v>
                </c:pt>
                <c:pt idx="4">
                  <c:v>2.4622569621360215</c:v>
                </c:pt>
                <c:pt idx="5">
                  <c:v>2.8350027726352991</c:v>
                </c:pt>
                <c:pt idx="6">
                  <c:v>3.1195486366097112</c:v>
                </c:pt>
                <c:pt idx="7">
                  <c:v>3.471425604105685</c:v>
                </c:pt>
                <c:pt idx="8">
                  <c:v>3.6528658113314059</c:v>
                </c:pt>
                <c:pt idx="9">
                  <c:v>3.8294455597896979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0.12667305556845249</c:v>
                </c:pt>
                <c:pt idx="1">
                  <c:v>0.17423682421604766</c:v>
                </c:pt>
                <c:pt idx="2">
                  <c:v>0.14819269565404311</c:v>
                </c:pt>
                <c:pt idx="3">
                  <c:v>0.16364411287044825</c:v>
                </c:pt>
                <c:pt idx="4">
                  <c:v>0.19950709815216855</c:v>
                </c:pt>
                <c:pt idx="5">
                  <c:v>0.23259491688601905</c:v>
                </c:pt>
                <c:pt idx="6">
                  <c:v>0.24525066808588611</c:v>
                </c:pt>
                <c:pt idx="7">
                  <c:v>0.32444710826778184</c:v>
                </c:pt>
                <c:pt idx="8">
                  <c:v>0.34120570440192105</c:v>
                </c:pt>
                <c:pt idx="9">
                  <c:v>0.4166337889683368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0.47737235234889047</c:v>
                </c:pt>
                <c:pt idx="1">
                  <c:v>0.63343797511933175</c:v>
                </c:pt>
                <c:pt idx="2">
                  <c:v>0.7721568126860644</c:v>
                </c:pt>
                <c:pt idx="3">
                  <c:v>0.93538339865220121</c:v>
                </c:pt>
                <c:pt idx="4">
                  <c:v>0.97767054810544829</c:v>
                </c:pt>
                <c:pt idx="5">
                  <c:v>1.2011639589894048</c:v>
                </c:pt>
                <c:pt idx="6">
                  <c:v>1.376350740954188</c:v>
                </c:pt>
                <c:pt idx="7">
                  <c:v>1.4693300770288318</c:v>
                </c:pt>
                <c:pt idx="8">
                  <c:v>1.5707620531604356</c:v>
                </c:pt>
                <c:pt idx="9">
                  <c:v>1.5771986327801368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0.9271061270589197</c:v>
                </c:pt>
                <c:pt idx="1">
                  <c:v>1.1498856442420238</c:v>
                </c:pt>
                <c:pt idx="2">
                  <c:v>1.1907442341889463</c:v>
                </c:pt>
                <c:pt idx="3">
                  <c:v>1.2953225106811179</c:v>
                </c:pt>
                <c:pt idx="4">
                  <c:v>1.4320245662920705</c:v>
                </c:pt>
                <c:pt idx="5">
                  <c:v>1.5757648033342633</c:v>
                </c:pt>
                <c:pt idx="6">
                  <c:v>1.6916483372673694</c:v>
                </c:pt>
                <c:pt idx="7">
                  <c:v>1.9254558760325309</c:v>
                </c:pt>
                <c:pt idx="8">
                  <c:v>2.0033182226824784</c:v>
                </c:pt>
                <c:pt idx="9">
                  <c:v>2.1279634491162573</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 Target="../media/image15.png" Type="http://schemas.openxmlformats.org/officeDocument/2006/relationships/image" Id="rId6"/><Relationship Target="../media/image14.png" Type="http://schemas.openxmlformats.org/officeDocument/2006/relationships/image" Id="rId5"/><Relationship Target="../media/image13.png" Type="http://schemas.openxmlformats.org/officeDocument/2006/relationships/image" Id="rId4"/></Relationships>
</file>

<file path=xl/drawings/_rels/drawing6.xml.rels><?xml version="1.0" encoding="UTF-8"?><Relationships xmlns="http://schemas.openxmlformats.org/package/2006/relationships"><Relationship Target="../media/image18.png" Type="http://schemas.openxmlformats.org/officeDocument/2006/relationships/image" Id="rId3"/><Relationship Target="../media/image17.png" Type="http://schemas.openxmlformats.org/officeDocument/2006/relationships/image" Id="rId2"/><Relationship Target="../media/image16.png" Type="http://schemas.openxmlformats.org/officeDocument/2006/relationships/image" Id="rId1"/></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27.xml" Type="http://schemas.openxmlformats.org/officeDocument/2006/relationships/chart" Id="rId2"/><Relationship Target="../charts/chart26.xml" Type="http://schemas.openxmlformats.org/officeDocument/2006/relationships/chart" Id="rId1"/></Relationships>
</file>

<file path=xl/drawings/_rels/drawing9.xml.rels><?xml version="1.0" encoding="UTF-8"?><Relationships xmlns="http://schemas.openxmlformats.org/package/2006/relationships"><Relationship Target="../charts/chart29.xml" Type="http://schemas.openxmlformats.org/officeDocument/2006/relationships/chart" Id="rId2"/><Relationship Target="../charts/chart28.xml" Type="http://schemas.openxmlformats.org/officeDocument/2006/relationships/chart" Id="rId1"/></Relationships>
</file>

<file path=xl/drawings/_rels/drawing10.xml.rels><?xml version="1.0" encoding="UTF-8"?><Relationships xmlns="http://schemas.openxmlformats.org/package/2006/relationships"><Relationship Target="../charts/chart30.xml" Type="http://schemas.openxmlformats.org/officeDocument/2006/relationships/chart" Id="rId1"/></Relationships>
</file>

<file path=xl/drawings/_rels/drawing11.xml.rels><?xml version="1.0" encoding="UTF-8"?><Relationships xmlns="http://schemas.openxmlformats.org/package/2006/relationships"><Relationship Target="../charts/chart31.xml" Type="http://schemas.openxmlformats.org/officeDocument/2006/relationships/chart" Id="rId1"/></Relationships>
</file>

<file path=xl/drawings/_rels/drawing12.xml.rels><?xml version="1.0" encoding="UTF-8"?><Relationships xmlns="http://schemas.openxmlformats.org/package/2006/relationships"><Relationship Target="../charts/chart34.xml" Type="http://schemas.openxmlformats.org/officeDocument/2006/relationships/chart" Id="rId3"/><Relationship Target="../charts/chart33.xml" Type="http://schemas.openxmlformats.org/officeDocument/2006/relationships/chart" Id="rId2"/><Relationship Target="../charts/chart32.xml" Type="http://schemas.openxmlformats.org/officeDocument/2006/relationships/chart" Id="rId1"/></Relationships>
</file>

<file path=xl/drawings/_rels/drawing13.xml.rels><?xml version="1.0" encoding="UTF-8"?><Relationships xmlns="http://schemas.openxmlformats.org/package/2006/relationships"><Relationship Target="../charts/chart35.xml" Type="http://schemas.openxmlformats.org/officeDocument/2006/relationships/chart" Id="rId1"/></Relationships>
</file>

<file path=xl/drawings/_rels/drawing14.xml.rels><?xml version="1.0" encoding="UTF-8"?><Relationships xmlns="http://schemas.openxmlformats.org/package/2006/relationships"><Relationship Target="../charts/chart36.xml" Type="http://schemas.openxmlformats.org/officeDocument/2006/relationships/chart" Id="rId1"/></Relationships>
</file>

<file path=xl/drawings/_rels/drawing15.xml.rels><?xml version="1.0" encoding="UTF-8"?><Relationships xmlns="http://schemas.openxmlformats.org/package/2006/relationships"><Relationship Target="../charts/chart38.xml" Type="http://schemas.openxmlformats.org/officeDocument/2006/relationships/chart" Id="rId2"/><Relationship Target="../charts/chart37.xml" Type="http://schemas.openxmlformats.org/officeDocument/2006/relationships/chart" Id="rId1"/></Relationships>
</file>

<file path=xl/drawings/_rels/drawing16.xml.rels><?xml version="1.0" encoding="UTF-8"?><Relationships xmlns="http://schemas.openxmlformats.org/package/2006/relationships"><Relationship Target="../charts/chart40.xml" Type="http://schemas.openxmlformats.org/officeDocument/2006/relationships/chart" Id="rId2"/><Relationship Target="../charts/chart39.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10</xdr:row>
      <xdr:rowOff>152541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drawings/drawing5.xml" Type="http://schemas.openxmlformats.org/officeDocument/2006/relationships/drawing" Id="rId2"/><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8.bin" Type="http://schemas.openxmlformats.org/officeDocument/2006/relationships/printerSettings" Id="rId1"/><Relationship Target="../threadedComments/threadedComment2.xml" Type="http://schemas.microsoft.com/office/2017/10/relationships/threadedComment" Id="rId4"/></Relationships>
</file>

<file path=xl/worksheets/_rels/sheet9.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9.bin" Type="http://schemas.openxmlformats.org/officeDocument/2006/relationships/printerSettings" Id="rId1"/><Relationship Target="../threadedComments/threadedComment3.xml" Type="http://schemas.microsoft.com/office/2017/10/relationships/threadedComment" Id="rId4"/></Relationships>
</file>

<file path=xl/worksheets/_rels/sheet10.xml.rels><?xml version="1.0" encoding="UTF-8"?><Relationships xmlns="http://schemas.openxmlformats.org/package/2006/relationships"><Relationship Target="../drawings/vmlDrawing4.vml" Type="http://schemas.openxmlformats.org/officeDocument/2006/relationships/vmlDrawing" Id="rId3"/><Relationship Target="../drawings/drawing6.xml" Type="http://schemas.openxmlformats.org/officeDocument/2006/relationships/drawing" Id="rId2"/><Relationship Target="../printerSettings/printerSettings10.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comments7.xml" Type="http://schemas.openxmlformats.org/officeDocument/2006/relationships/comments" Id="rId3"/><Relationship Target="../drawings/vmlDrawing7.vml" Type="http://schemas.openxmlformats.org/officeDocument/2006/relationships/vml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4"/></Relationships>
</file>

<file path=xl/worksheets/_rels/sheet17.xml.rels><?xml version="1.0" encoding="UTF-8"?><Relationships xmlns="http://schemas.openxmlformats.org/package/2006/relationships"><Relationship Target="../drawings/drawing8.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threadedComments/threadedComment8.xml" Type="http://schemas.microsoft.com/office/2017/10/relationships/threadedComment" Id="rId3"/><Relationship Target="../comments8.xml" Type="http://schemas.openxmlformats.org/officeDocument/2006/relationships/comments" Id="rId2"/><Relationship Target="../drawings/vmlDrawing8.vml" Type="http://schemas.openxmlformats.org/officeDocument/2006/relationships/vmlDrawing" Id="rId1"/></Relationships>
</file>

<file path=xl/worksheets/_rels/sheet28.xml.rels><?xml version="1.0" encoding="UTF-8"?><Relationships xmlns="http://schemas.openxmlformats.org/package/2006/relationships"><Relationship Target="../printerSettings/printerSettings27.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32"/>
      <c r="B9" s="632"/>
      <c r="C9" s="632"/>
      <c r="E9" s="19" t="s">
        <v>22</v>
      </c>
      <c r="F9" s="632" t="e">
        <f>#REF!/$L$1</f>
        <v>#REF!</v>
      </c>
      <c r="G9" s="632"/>
      <c r="H9" s="632"/>
      <c r="I9" s="632"/>
      <c r="J9" s="632"/>
    </row>
    <row r="10" hidden="true">
      <c r="A10" s="633"/>
      <c r="B10" s="633"/>
      <c r="C10" s="633"/>
      <c r="E10" s="21" t="s">
        <v>23</v>
      </c>
      <c r="F10" s="633" t="e">
        <f>#REF!</f>
        <v>#REF!</v>
      </c>
      <c r="G10" s="633"/>
      <c r="H10" s="633"/>
      <c r="I10" s="633"/>
      <c r="J10" s="633"/>
    </row>
    <row r="11" hidden="true">
      <c r="A11" s="634"/>
      <c r="B11" s="634"/>
      <c r="C11" s="634"/>
      <c r="E11" s="24" t="s">
        <v>24</v>
      </c>
      <c r="F11" s="634" t="e">
        <f>+#REF!/$L$1</f>
        <v>#REF!</v>
      </c>
      <c r="G11" s="634"/>
      <c r="H11" s="634"/>
      <c r="I11" s="634"/>
      <c r="J11" s="634"/>
    </row>
    <row r="12" ht="15" thickBot="true"/>
    <row r="13" ht="15.6" thickTop="true" thickBot="true">
      <c r="B13" s="27"/>
      <c r="C13" s="629" t="s">
        <v>1</v>
      </c>
      <c r="D13" s="629"/>
      <c r="E13" s="629" t="s">
        <v>2</v>
      </c>
      <c r="F13" s="629"/>
      <c r="J13" s="19"/>
      <c r="K13" s="19"/>
      <c r="L13" s="19"/>
    </row>
    <row r="14" ht="40.8" thickTop="true" thickBot="true">
      <c r="B14" s="28"/>
      <c r="C14" s="29" t="s">
        <v>25</v>
      </c>
      <c r="D14" s="29" t="s">
        <v>26</v>
      </c>
      <c r="E14" s="29" t="s">
        <v>25</v>
      </c>
      <c r="F14" s="29" t="s">
        <v>26</v>
      </c>
      <c r="I14" s="30" t="s">
        <v>27</v>
      </c>
      <c r="J14" s="30"/>
      <c r="K14" s="30"/>
      <c r="L14" s="30"/>
      <c r="M14" s="30"/>
    </row>
    <row r="15" ht="18.6" thickTop="true">
      <c r="B15" s="630" t="s">
        <v>27</v>
      </c>
      <c r="C15" s="630"/>
      <c r="D15" s="630"/>
      <c r="E15" s="630"/>
      <c r="F15" s="630"/>
      <c r="I15" s="31"/>
      <c r="J15" s="31"/>
      <c r="K15" s="31" t="s">
        <v>1</v>
      </c>
      <c r="L15" s="31" t="s">
        <v>2</v>
      </c>
      <c r="M15" s="32"/>
      <c r="N15" s="31"/>
      <c r="O15" s="31" t="s">
        <v>1</v>
      </c>
      <c r="P15" s="31" t="s">
        <v>2</v>
      </c>
      <c r="Q15" s="32"/>
    </row>
    <row r="16" ht="17.1" customHeight="true">
      <c r="B16" s="33" t="s">
        <v>21</v>
      </c>
      <c r="C16" s="34"/>
      <c r="D16" s="34"/>
      <c r="I16" s="625" t="s">
        <v>21</v>
      </c>
      <c r="J16" s="35" t="s">
        <v>28</v>
      </c>
      <c r="K16" s="36">
        <v>91.17</v>
      </c>
      <c r="L16" s="37">
        <v>91.17</v>
      </c>
      <c r="M16" s="38"/>
      <c r="N16" s="39" t="s">
        <v>29</v>
      </c>
      <c r="O16" s="40">
        <f>+elec_pmts_info!E10</f>
        <v>142.89477113000001</v>
      </c>
      <c r="P16" s="41">
        <f>+elec_pmts_info!E10</f>
        <v>142.89477113000001</v>
      </c>
    </row>
    <row r="17" ht="18">
      <c r="B17" s="42" t="s">
        <v>28</v>
      </c>
      <c r="C17" s="43">
        <v>91.17</v>
      </c>
      <c r="D17" s="34">
        <v>300</v>
      </c>
      <c r="E17" s="17">
        <v>91.17</v>
      </c>
      <c r="F17" s="34">
        <v>300</v>
      </c>
      <c r="I17" s="625"/>
      <c r="J17" s="35" t="s">
        <v>30</v>
      </c>
      <c r="K17" s="36">
        <v>112.5</v>
      </c>
      <c r="L17" s="44">
        <v>131.19999999999999</v>
      </c>
      <c r="N17" s="45" t="s">
        <v>31</v>
      </c>
      <c r="O17" s="46">
        <f>+elec_pmts_info!H10</f>
        <v>120.321197096478</v>
      </c>
      <c r="P17" s="47">
        <f>+elec_pmts_info!I10</f>
        <v>140.44164721447802</v>
      </c>
    </row>
    <row r="18" ht="18">
      <c r="B18" s="42" t="s">
        <v>30</v>
      </c>
      <c r="C18" s="43">
        <v>112.5</v>
      </c>
      <c r="D18" s="34">
        <v>500</v>
      </c>
      <c r="E18" s="48">
        <v>131.19999999999999</v>
      </c>
      <c r="F18" s="34">
        <v>500</v>
      </c>
      <c r="G18" s="17">
        <f>E18/C18-1</f>
        <v>0.16622222222222205</v>
      </c>
      <c r="I18" s="626"/>
      <c r="J18" s="49" t="s">
        <v>32</v>
      </c>
      <c r="K18" s="50">
        <v>112.5</v>
      </c>
      <c r="L18" s="51">
        <v>131.19999999999999</v>
      </c>
    </row>
    <row r="19" ht="18">
      <c r="B19" s="52" t="s">
        <v>32</v>
      </c>
      <c r="C19" s="53">
        <v>112.5</v>
      </c>
      <c r="D19" s="54"/>
      <c r="E19" s="55">
        <v>131.19999999999999</v>
      </c>
      <c r="F19" s="54"/>
      <c r="G19" s="17">
        <f t="shared" ref="G19:G32" si="0">E19/C19-1</f>
        <v>0.16622222222222205</v>
      </c>
      <c r="I19" s="627" t="s">
        <v>18</v>
      </c>
      <c r="J19" s="35" t="s">
        <v>28</v>
      </c>
      <c r="K19" s="36">
        <v>91.17</v>
      </c>
      <c r="L19" s="37">
        <v>91.17</v>
      </c>
    </row>
    <row r="20" ht="18">
      <c r="B20" s="33" t="s">
        <v>18</v>
      </c>
      <c r="C20" s="34"/>
      <c r="D20" s="34"/>
      <c r="F20" s="34"/>
      <c r="G20" s="17" t="e">
        <f t="shared" si="0"/>
        <v>#DIV/0!</v>
      </c>
      <c r="I20" s="625"/>
      <c r="J20" s="35" t="s">
        <v>30</v>
      </c>
      <c r="K20" s="36">
        <v>112.5</v>
      </c>
      <c r="L20" s="44">
        <v>131.19999999999999</v>
      </c>
    </row>
    <row r="21" ht="18.6" thickBot="true">
      <c r="B21" s="42" t="s">
        <v>28</v>
      </c>
      <c r="C21" s="43">
        <v>91.17</v>
      </c>
      <c r="D21" s="34">
        <v>150</v>
      </c>
      <c r="E21" s="17">
        <v>91.17</v>
      </c>
      <c r="F21" s="34">
        <v>150</v>
      </c>
      <c r="G21" s="17">
        <f t="shared" si="0"/>
        <v>0</v>
      </c>
      <c r="I21" s="628"/>
      <c r="J21" s="56" t="s">
        <v>32</v>
      </c>
      <c r="K21" s="57">
        <v>124.62</v>
      </c>
      <c r="L21" s="58">
        <v>145.30000000000001</v>
      </c>
      <c r="N21" s="33"/>
    </row>
    <row r="22" ht="19.2" thickTop="true" thickBot="true">
      <c r="B22" s="42" t="s">
        <v>30</v>
      </c>
      <c r="C22" s="43">
        <v>112.5</v>
      </c>
      <c r="D22" s="34">
        <v>250</v>
      </c>
      <c r="E22" s="48">
        <v>131.19999999999999</v>
      </c>
      <c r="F22" s="34">
        <v>250</v>
      </c>
      <c r="G22" s="17">
        <f t="shared" si="0"/>
        <v>0.16622222222222205</v>
      </c>
      <c r="I22" s="631" t="s">
        <v>33</v>
      </c>
      <c r="J22" s="631"/>
      <c r="K22" s="623">
        <f>elec_pmts_info!E6</f>
        <v>158.4</v>
      </c>
      <c r="L22" s="623"/>
    </row>
    <row r="23" ht="15.6" thickTop="true" thickBot="true">
      <c r="B23" s="59" t="s">
        <v>32</v>
      </c>
      <c r="C23" s="60">
        <v>124.62</v>
      </c>
      <c r="D23" s="61"/>
      <c r="E23" s="62">
        <v>145.30000000000001</v>
      </c>
      <c r="F23" s="63"/>
      <c r="G23" s="17">
        <f t="shared" si="0"/>
        <v>0.16594447119242495</v>
      </c>
      <c r="J23" s="33"/>
      <c r="K23" s="34"/>
    </row>
    <row r="24" ht="17.1" customHeight="true" thickTop="true" thickBot="true">
      <c r="B24" s="624" t="s">
        <v>34</v>
      </c>
      <c r="C24" s="624"/>
      <c r="D24" s="624"/>
      <c r="E24" s="624"/>
      <c r="F24" s="624"/>
      <c r="G24" s="17" t="e">
        <f t="shared" si="0"/>
        <v>#DIV/0!</v>
      </c>
      <c r="I24" s="38" t="s">
        <v>35</v>
      </c>
      <c r="J24" s="38"/>
      <c r="K24" s="38"/>
      <c r="L24" s="38"/>
      <c r="M24" s="38"/>
    </row>
    <row r="25" ht="15.9" customHeight="true" thickTop="true">
      <c r="B25" s="33" t="s">
        <v>36</v>
      </c>
      <c r="C25" s="34"/>
      <c r="D25" s="34"/>
      <c r="G25" s="17" t="e">
        <f t="shared" si="0"/>
        <v>#DIV/0!</v>
      </c>
      <c r="I25" s="31"/>
      <c r="J25" s="31"/>
      <c r="K25" s="31" t="s">
        <v>1</v>
      </c>
      <c r="L25" s="31" t="s">
        <v>2</v>
      </c>
      <c r="M25" s="33"/>
    </row>
    <row r="26" ht="18">
      <c r="B26" s="42" t="s">
        <v>28</v>
      </c>
      <c r="C26" s="64">
        <v>96.72</v>
      </c>
      <c r="D26" s="34">
        <v>300</v>
      </c>
      <c r="E26" s="17">
        <v>96.7</v>
      </c>
      <c r="F26" s="34">
        <v>300</v>
      </c>
      <c r="G26" s="17">
        <f t="shared" si="0"/>
        <v>-2.0678246484695517E-4</v>
      </c>
      <c r="I26" s="625" t="s">
        <v>21</v>
      </c>
      <c r="J26" s="35" t="s">
        <v>28</v>
      </c>
      <c r="K26" s="65">
        <v>96.72</v>
      </c>
      <c r="L26" s="66">
        <v>96.7</v>
      </c>
    </row>
    <row r="27" ht="18">
      <c r="B27" s="42" t="s">
        <v>30</v>
      </c>
      <c r="C27" s="67">
        <v>113.38</v>
      </c>
      <c r="D27" s="34">
        <v>500</v>
      </c>
      <c r="E27" s="48">
        <v>132.19999999999999</v>
      </c>
      <c r="F27" s="34">
        <v>500</v>
      </c>
      <c r="G27" s="17">
        <f t="shared" si="0"/>
        <v>0.16599047451049564</v>
      </c>
      <c r="I27" s="625"/>
      <c r="J27" s="35" t="s">
        <v>30</v>
      </c>
      <c r="K27" s="68">
        <v>113.38</v>
      </c>
      <c r="L27" s="69">
        <v>132.19999999999999</v>
      </c>
    </row>
    <row r="28" ht="18">
      <c r="B28" s="52" t="s">
        <v>32</v>
      </c>
      <c r="C28" s="70">
        <v>113.38</v>
      </c>
      <c r="D28" s="54"/>
      <c r="E28" s="55">
        <v>132.19999999999999</v>
      </c>
      <c r="F28" s="54"/>
      <c r="G28" s="17">
        <f t="shared" si="0"/>
        <v>0.16599047451049564</v>
      </c>
      <c r="I28" s="626"/>
      <c r="J28" s="49" t="s">
        <v>32</v>
      </c>
      <c r="K28" s="71">
        <v>113.38</v>
      </c>
      <c r="L28" s="72">
        <v>132.19999999999999</v>
      </c>
    </row>
    <row r="29" ht="18">
      <c r="B29" s="33" t="s">
        <v>37</v>
      </c>
      <c r="C29" s="34"/>
      <c r="D29" s="34"/>
      <c r="F29" s="34"/>
      <c r="G29" s="17" t="e">
        <f t="shared" si="0"/>
        <v>#DIV/0!</v>
      </c>
      <c r="I29" s="627" t="s">
        <v>18</v>
      </c>
      <c r="J29" s="35" t="s">
        <v>28</v>
      </c>
      <c r="K29" s="73">
        <v>96.72</v>
      </c>
      <c r="L29" s="66">
        <v>96.7</v>
      </c>
    </row>
    <row r="30" ht="18">
      <c r="B30" s="42" t="s">
        <v>28</v>
      </c>
      <c r="C30" s="74">
        <v>96.72</v>
      </c>
      <c r="D30" s="34">
        <v>150</v>
      </c>
      <c r="E30" s="17">
        <v>96.7</v>
      </c>
      <c r="F30" s="34">
        <v>150</v>
      </c>
      <c r="G30" s="17">
        <f t="shared" si="0"/>
        <v>-2.0678246484695517E-4</v>
      </c>
      <c r="I30" s="625"/>
      <c r="J30" s="35" t="s">
        <v>30</v>
      </c>
      <c r="K30" s="75">
        <v>113.38</v>
      </c>
      <c r="L30" s="69">
        <v>132.19999999999999</v>
      </c>
    </row>
    <row r="31" ht="18.6" thickBot="true">
      <c r="B31" s="42" t="s">
        <v>30</v>
      </c>
      <c r="C31" s="76">
        <v>113.38</v>
      </c>
      <c r="D31" s="34">
        <v>250</v>
      </c>
      <c r="E31" s="48">
        <v>132.19999999999999</v>
      </c>
      <c r="F31" s="34">
        <v>250</v>
      </c>
      <c r="G31" s="17">
        <f t="shared" si="0"/>
        <v>0.16599047451049564</v>
      </c>
      <c r="I31" s="628"/>
      <c r="J31" s="56" t="s">
        <v>32</v>
      </c>
      <c r="K31" s="77">
        <v>123.92</v>
      </c>
      <c r="L31" s="78">
        <v>144.5</v>
      </c>
    </row>
    <row r="32" ht="15.6" thickTop="true" thickBot="true">
      <c r="B32" s="59" t="s">
        <v>32</v>
      </c>
      <c r="C32" s="79">
        <v>123.92</v>
      </c>
      <c r="D32" s="61"/>
      <c r="E32" s="55">
        <v>144.5</v>
      </c>
      <c r="F32" s="63"/>
      <c r="G32" s="17">
        <f t="shared" si="0"/>
        <v>0.1660748870238864</v>
      </c>
      <c r="J32" s="80"/>
      <c r="K32" s="81"/>
    </row>
    <row r="33" ht="28.2" thickTop="true" thickBot="true">
      <c r="B33" s="82" t="s">
        <v>38</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39</v>
      </c>
      <c r="K1" s="85" t="s">
        <v>12</v>
      </c>
      <c r="L1" s="85">
        <v>1.13868685</v>
      </c>
    </row>
    <row r="2" ht="15" thickBot="true">
      <c r="A2" s="17"/>
      <c r="B2" s="17"/>
      <c r="C2" s="17"/>
      <c r="D2" s="17"/>
    </row>
    <row r="3" ht="31.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411</v>
      </c>
    </row>
    <row r="2">
      <c r="A2" t="s">
        <v>412</v>
      </c>
      <c r="B2" t="s">
        <v>413</v>
      </c>
      <c r="C2" t="s">
        <v>414</v>
      </c>
      <c r="D2" t="s">
        <v>415</v>
      </c>
      <c r="E2" t="s">
        <v>416</v>
      </c>
      <c r="F2" t="s">
        <v>417</v>
      </c>
    </row>
    <row r="3" s="422" customFormat="true"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c r="A5" t="s">
        <v>427</v>
      </c>
      <c r="B5" t="s">
        <v>428</v>
      </c>
      <c r="C5" t="s">
        <v>429</v>
      </c>
      <c r="D5" t="s">
        <v>429</v>
      </c>
      <c r="E5" t="s">
        <v>429</v>
      </c>
      <c r="F5" t="s">
        <v>429</v>
      </c>
    </row>
    <row r="6">
      <c r="A6" t="s">
        <v>430</v>
      </c>
      <c r="B6" t="s">
        <v>433</v>
      </c>
      <c r="C6" t="s">
        <v>431</v>
      </c>
      <c r="D6" t="s">
        <v>431</v>
      </c>
      <c r="E6" t="s">
        <v>431</v>
      </c>
      <c r="F6" t="s">
        <v>432</v>
      </c>
    </row>
    <row r="7">
      <c r="A7" t="s">
        <v>434</v>
      </c>
      <c r="B7" t="s">
        <v>435</v>
      </c>
      <c r="C7" t="s">
        <v>435</v>
      </c>
      <c r="D7" t="s">
        <v>435</v>
      </c>
      <c r="E7" t="s">
        <v>435</v>
      </c>
      <c r="F7" t="s">
        <v>435</v>
      </c>
    </row>
    <row r="8">
      <c r="A8" t="s">
        <v>436</v>
      </c>
      <c r="B8" t="s">
        <v>437</v>
      </c>
      <c r="C8" t="s">
        <v>437</v>
      </c>
      <c r="D8" t="s">
        <v>437</v>
      </c>
      <c r="E8" t="s">
        <v>437</v>
      </c>
      <c r="F8" t="s">
        <v>437</v>
      </c>
    </row>
    <row r="9">
      <c r="A9">
        <v>1960</v>
      </c>
      <c r="B9" s="414">
        <v>13442000</v>
      </c>
      <c r="C9" s="414">
        <v>90660000</v>
      </c>
      <c r="D9" s="414">
        <v>16780000</v>
      </c>
      <c r="E9" s="414">
        <v>17609000</v>
      </c>
      <c r="F9" s="414">
        <v>90470000</v>
      </c>
      <c r="G9" s="414"/>
    </row>
    <row r="10">
      <c r="A10">
        <v>1961</v>
      </c>
      <c r="B10" s="414">
        <v>11815000</v>
      </c>
      <c r="C10" s="414">
        <v>90146000</v>
      </c>
      <c r="D10" s="414">
        <v>17662000</v>
      </c>
      <c r="E10" s="414">
        <v>15134000</v>
      </c>
      <c r="F10" s="414">
        <v>105222000</v>
      </c>
      <c r="G10" s="414"/>
    </row>
    <row r="11">
      <c r="A11">
        <v>1962</v>
      </c>
      <c r="B11" s="414">
        <v>13084000</v>
      </c>
      <c r="C11" s="414">
        <v>91559000</v>
      </c>
      <c r="D11" s="414">
        <v>18512000</v>
      </c>
      <c r="E11" s="414">
        <v>15696000</v>
      </c>
      <c r="F11" s="414">
        <v>110391000</v>
      </c>
      <c r="G11" s="414"/>
    </row>
    <row r="12">
      <c r="A12">
        <v>1963</v>
      </c>
      <c r="B12" s="414">
        <v>13022000</v>
      </c>
      <c r="C12" s="414">
        <v>94800000</v>
      </c>
      <c r="D12" s="414">
        <v>20430000</v>
      </c>
      <c r="E12" s="414">
        <v>20355000</v>
      </c>
      <c r="F12" s="414">
        <v>113703000</v>
      </c>
      <c r="G12" s="414"/>
    </row>
    <row r="13">
      <c r="A13">
        <v>1964</v>
      </c>
      <c r="B13" s="414">
        <v>12189000</v>
      </c>
      <c r="C13" s="414">
        <v>92368000</v>
      </c>
      <c r="D13" s="414">
        <v>19157000</v>
      </c>
      <c r="E13" s="414">
        <v>25965000</v>
      </c>
      <c r="F13" s="414">
        <v>124804000</v>
      </c>
      <c r="G13" s="414"/>
    </row>
    <row r="14">
      <c r="A14">
        <v>1965</v>
      </c>
      <c r="B14" s="414">
        <v>12408000</v>
      </c>
      <c r="C14" s="414">
        <v>89570000</v>
      </c>
      <c r="D14" s="414">
        <v>19200000</v>
      </c>
      <c r="E14" s="414">
        <v>31855000</v>
      </c>
      <c r="F14" s="414">
        <v>130311000</v>
      </c>
      <c r="G14" s="414"/>
    </row>
    <row r="15">
      <c r="A15">
        <v>1966</v>
      </c>
      <c r="B15" s="414">
        <v>11965000</v>
      </c>
      <c r="C15" s="414">
        <v>90073000</v>
      </c>
      <c r="D15" s="414">
        <v>19199000</v>
      </c>
      <c r="E15" s="414">
        <v>36511000</v>
      </c>
      <c r="F15" s="414">
        <v>139669000</v>
      </c>
      <c r="G15" s="414"/>
    </row>
    <row r="16">
      <c r="A16">
        <v>1967</v>
      </c>
      <c r="B16" s="414">
        <v>11776000</v>
      </c>
      <c r="C16" s="414">
        <v>90275000</v>
      </c>
      <c r="D16" s="414">
        <v>21324000</v>
      </c>
      <c r="E16" s="414">
        <v>28713000</v>
      </c>
      <c r="F16" s="414">
        <v>137357000</v>
      </c>
      <c r="G16" s="414"/>
      <c r="H16" s="414"/>
    </row>
    <row r="17">
      <c r="A17">
        <v>1968</v>
      </c>
      <c r="B17" s="414">
        <v>11497000</v>
      </c>
      <c r="C17" s="414">
        <v>93275000</v>
      </c>
      <c r="D17" s="414">
        <v>26321000</v>
      </c>
      <c r="E17" s="414">
        <v>25789000</v>
      </c>
      <c r="F17" s="414">
        <v>150093000</v>
      </c>
      <c r="G17" s="414"/>
    </row>
    <row r="18">
      <c r="A18">
        <v>1969</v>
      </c>
      <c r="B18" s="414">
        <v>13319000</v>
      </c>
      <c r="C18" s="414">
        <v>84334000</v>
      </c>
      <c r="D18" s="414">
        <v>27492000</v>
      </c>
      <c r="E18" s="414">
        <v>28881000</v>
      </c>
      <c r="F18" s="414">
        <v>167373000</v>
      </c>
      <c r="G18" s="414"/>
    </row>
    <row r="19">
      <c r="A19">
        <v>1970</v>
      </c>
      <c r="B19" s="414">
        <v>12828000</v>
      </c>
      <c r="C19" s="414">
        <v>96608000</v>
      </c>
      <c r="D19" s="414">
        <v>27646000</v>
      </c>
      <c r="E19" s="414">
        <v>28004000</v>
      </c>
      <c r="F19" s="414">
        <v>178728000</v>
      </c>
      <c r="G19" s="414"/>
    </row>
    <row r="20">
      <c r="A20">
        <v>1971</v>
      </c>
      <c r="B20" s="414">
        <v>13301000</v>
      </c>
      <c r="C20" s="414">
        <v>101638000</v>
      </c>
      <c r="D20" s="414">
        <v>28400000</v>
      </c>
      <c r="E20" s="414">
        <v>32224000</v>
      </c>
      <c r="F20" s="414">
        <v>169342000</v>
      </c>
      <c r="G20" s="414"/>
      <c r="H20" s="414"/>
    </row>
    <row r="21">
      <c r="A21">
        <v>1972</v>
      </c>
      <c r="B21" s="414">
        <v>13782000</v>
      </c>
      <c r="C21" s="414">
        <v>114895000</v>
      </c>
      <c r="D21" s="414">
        <v>48504000</v>
      </c>
      <c r="E21" s="414">
        <v>30590000</v>
      </c>
      <c r="F21" s="414">
        <v>187813000</v>
      </c>
      <c r="G21" s="414"/>
      <c r="H21" s="414"/>
    </row>
    <row r="22">
      <c r="A22">
        <v>1973</v>
      </c>
      <c r="B22" s="414">
        <v>13456000</v>
      </c>
      <c r="C22" s="414">
        <v>124603000</v>
      </c>
      <c r="D22" s="414">
        <v>51438000</v>
      </c>
      <c r="E22" s="414">
        <v>38587000</v>
      </c>
      <c r="F22" s="414">
        <v>210054000</v>
      </c>
      <c r="G22" s="414"/>
      <c r="H22" s="414"/>
    </row>
    <row r="23">
      <c r="A23">
        <v>1974</v>
      </c>
      <c r="B23" s="414">
        <v>13529000</v>
      </c>
      <c r="C23" s="414">
        <v>124943000</v>
      </c>
      <c r="D23" s="414">
        <v>59497000</v>
      </c>
      <c r="E23" s="414">
        <v>36077000</v>
      </c>
      <c r="F23" s="414">
        <v>241547000</v>
      </c>
      <c r="G23" s="414"/>
      <c r="H23" s="414"/>
    </row>
    <row r="24">
      <c r="A24">
        <v>1975</v>
      </c>
      <c r="B24" s="414">
        <v>14896000</v>
      </c>
      <c r="C24" s="414">
        <v>129831000</v>
      </c>
      <c r="D24" s="414">
        <v>94183000</v>
      </c>
      <c r="E24" s="414">
        <v>37542000</v>
      </c>
      <c r="F24" s="414">
        <v>250810000</v>
      </c>
      <c r="G24" s="414"/>
      <c r="H24" s="414"/>
    </row>
    <row r="25">
      <c r="A25">
        <v>1976</v>
      </c>
      <c r="B25" s="414">
        <v>16827000</v>
      </c>
      <c r="C25" s="414">
        <v>148075000</v>
      </c>
      <c r="D25" s="414">
        <v>79525000</v>
      </c>
      <c r="E25" s="414">
        <v>43035000</v>
      </c>
      <c r="F25" s="414">
        <v>248946000</v>
      </c>
      <c r="G25" s="414"/>
      <c r="H25" s="414"/>
    </row>
    <row r="26">
      <c r="A26">
        <v>1977</v>
      </c>
      <c r="B26" s="414">
        <v>15937000</v>
      </c>
      <c r="C26" s="414">
        <v>164754000</v>
      </c>
      <c r="D26" s="414">
        <v>115643000</v>
      </c>
      <c r="E26" s="414">
        <v>40478000</v>
      </c>
      <c r="F26" s="414">
        <v>284035000</v>
      </c>
      <c r="G26" s="414"/>
      <c r="H26" s="414"/>
    </row>
    <row r="27">
      <c r="A27">
        <v>1978</v>
      </c>
      <c r="B27" s="414">
        <v>16198000</v>
      </c>
      <c r="C27" s="414">
        <v>173922000</v>
      </c>
      <c r="D27" s="414">
        <v>132900000</v>
      </c>
      <c r="E27" s="414">
        <v>40516000</v>
      </c>
      <c r="F27" s="414">
        <v>292168000</v>
      </c>
      <c r="G27" s="414"/>
      <c r="H27" s="414"/>
    </row>
    <row r="28">
      <c r="A28">
        <v>1979</v>
      </c>
      <c r="B28" s="414">
        <v>16852000</v>
      </c>
      <c r="C28" s="414">
        <v>178573000</v>
      </c>
      <c r="D28" s="414">
        <v>141572000</v>
      </c>
      <c r="E28" s="414">
        <v>43945000</v>
      </c>
      <c r="F28" s="414">
        <v>313602000</v>
      </c>
      <c r="G28" s="414"/>
      <c r="H28" s="414"/>
    </row>
    <row r="29">
      <c r="A29">
        <v>1980</v>
      </c>
      <c r="B29" s="414">
        <v>15245000</v>
      </c>
      <c r="C29" s="414">
        <v>171141000</v>
      </c>
      <c r="D29" s="414">
        <v>139850000</v>
      </c>
      <c r="E29" s="414">
        <v>45826000</v>
      </c>
      <c r="F29" s="414">
        <v>312475000</v>
      </c>
      <c r="G29" s="414"/>
      <c r="H29" s="414"/>
    </row>
    <row r="30">
      <c r="A30">
        <v>1981</v>
      </c>
      <c r="B30" s="414">
        <v>14653000</v>
      </c>
      <c r="C30" s="414">
        <v>156191000</v>
      </c>
      <c r="D30" s="414">
        <v>136034000</v>
      </c>
      <c r="E30" s="414">
        <v>44652000</v>
      </c>
      <c r="F30" s="414">
        <v>320483000</v>
      </c>
      <c r="G30" s="414"/>
      <c r="H30" s="414"/>
    </row>
    <row r="31">
      <c r="A31">
        <v>1982</v>
      </c>
      <c r="B31" s="414">
        <v>15228000</v>
      </c>
      <c r="C31" s="414">
        <v>150117000</v>
      </c>
      <c r="D31" s="414">
        <v>150599000</v>
      </c>
      <c r="E31" s="414">
        <v>37951000</v>
      </c>
      <c r="F31" s="414">
        <v>299451000</v>
      </c>
      <c r="G31" s="414"/>
      <c r="H31" s="414"/>
    </row>
    <row r="32">
      <c r="A32">
        <v>1983</v>
      </c>
      <c r="B32" s="414">
        <v>14430000</v>
      </c>
      <c r="C32" s="414">
        <v>148671000</v>
      </c>
      <c r="D32" s="414">
        <v>172055000</v>
      </c>
      <c r="E32" s="414">
        <v>43086000</v>
      </c>
      <c r="F32" s="414">
        <v>322677000</v>
      </c>
      <c r="G32" s="414"/>
      <c r="H32" s="414"/>
    </row>
    <row r="33">
      <c r="A33">
        <v>1984</v>
      </c>
      <c r="B33" s="414">
        <v>14000000</v>
      </c>
      <c r="C33" s="414">
        <v>138505000</v>
      </c>
      <c r="D33" s="414">
        <v>177374000</v>
      </c>
      <c r="E33" s="414">
        <v>64770000</v>
      </c>
      <c r="F33" s="414">
        <v>341042000</v>
      </c>
      <c r="G33" s="414"/>
      <c r="H33" s="414"/>
    </row>
    <row r="34">
      <c r="A34">
        <v>1985</v>
      </c>
      <c r="B34" s="414">
        <v>13569000</v>
      </c>
      <c r="C34" s="414">
        <v>123334000</v>
      </c>
      <c r="D34" s="414">
        <v>190892000</v>
      </c>
      <c r="E34" s="414">
        <v>58128000</v>
      </c>
      <c r="F34" s="414">
        <v>326687000</v>
      </c>
      <c r="G34" s="414"/>
      <c r="H34" s="414"/>
    </row>
    <row r="35">
      <c r="A35">
        <v>1986</v>
      </c>
      <c r="B35" s="414">
        <v>11360000</v>
      </c>
      <c r="C35" s="414">
        <v>119281000</v>
      </c>
      <c r="D35" s="414">
        <v>179508000</v>
      </c>
      <c r="E35" s="414">
        <v>50991000</v>
      </c>
      <c r="F35" s="414">
        <v>299093000</v>
      </c>
      <c r="G35" s="414"/>
      <c r="H35" s="414"/>
    </row>
    <row r="36">
      <c r="A36">
        <v>1987</v>
      </c>
      <c r="B36" s="414">
        <v>13106000</v>
      </c>
      <c r="C36" s="414">
        <v>117514000</v>
      </c>
      <c r="D36" s="414">
        <v>142916000</v>
      </c>
      <c r="E36" s="414">
        <v>57391000</v>
      </c>
      <c r="F36" s="414">
        <v>327481000</v>
      </c>
      <c r="G36" s="414"/>
      <c r="H36" s="414"/>
    </row>
    <row r="37">
      <c r="A37">
        <v>1988</v>
      </c>
      <c r="B37" s="414">
        <v>13365000</v>
      </c>
      <c r="C37" s="414">
        <v>112596000</v>
      </c>
      <c r="D37" s="414">
        <v>155424000</v>
      </c>
      <c r="E37" s="414">
        <v>64711000</v>
      </c>
      <c r="F37" s="414">
        <v>333595000</v>
      </c>
      <c r="G37" s="414"/>
      <c r="H37" s="414"/>
    </row>
    <row r="38">
      <c r="A38">
        <v>1989</v>
      </c>
      <c r="B38" s="414">
        <v>12558000</v>
      </c>
      <c r="C38" s="414">
        <v>107825000</v>
      </c>
      <c r="D38" s="414">
        <v>165274000</v>
      </c>
      <c r="E38" s="414">
        <v>60627000</v>
      </c>
      <c r="F38" s="414">
        <v>335516000</v>
      </c>
      <c r="G38" s="414"/>
      <c r="H38" s="414"/>
    </row>
    <row r="39">
      <c r="A39">
        <v>1990</v>
      </c>
      <c r="B39" s="414">
        <v>12421000</v>
      </c>
      <c r="C39" s="414">
        <v>106185000</v>
      </c>
      <c r="D39" s="414">
        <v>182153000</v>
      </c>
      <c r="E39" s="414">
        <v>61725000</v>
      </c>
      <c r="F39" s="414">
        <v>335654000</v>
      </c>
      <c r="G39" s="414"/>
      <c r="H39" s="414"/>
    </row>
    <row r="40">
      <c r="A40">
        <v>1991</v>
      </c>
      <c r="B40" s="414">
        <v>12108000</v>
      </c>
      <c r="C40" s="414">
        <v>102537000</v>
      </c>
      <c r="D40" s="414">
        <v>190703000</v>
      </c>
      <c r="E40" s="414">
        <v>60278000</v>
      </c>
      <c r="F40" s="414">
        <v>327920000</v>
      </c>
      <c r="G40" s="414"/>
      <c r="H40" s="414"/>
      <c r="I40" s="414"/>
      <c r="J40" s="414"/>
    </row>
    <row r="41">
      <c r="A41">
        <v>1992</v>
      </c>
      <c r="B41" s="414">
        <v>12979000</v>
      </c>
      <c r="C41" s="414">
        <v>102371000</v>
      </c>
      <c r="D41" s="414">
        <v>198014000</v>
      </c>
      <c r="E41" s="414">
        <v>76089000</v>
      </c>
      <c r="F41" s="414">
        <v>357315000</v>
      </c>
      <c r="G41" s="414"/>
      <c r="H41" s="414"/>
      <c r="I41" s="414"/>
      <c r="J41" s="414"/>
    </row>
    <row r="42">
      <c r="A42">
        <v>1993</v>
      </c>
      <c r="B42" s="414">
        <v>11323000</v>
      </c>
      <c r="C42" s="414">
        <v>89391000</v>
      </c>
      <c r="D42" s="414">
        <v>196442000</v>
      </c>
      <c r="E42" s="414">
        <v>82331000</v>
      </c>
      <c r="F42" s="414">
        <v>342461000</v>
      </c>
      <c r="G42" s="414"/>
      <c r="H42" s="414"/>
      <c r="I42" s="414"/>
      <c r="J42" s="414"/>
    </row>
    <row r="43">
      <c r="A43">
        <v>1994</v>
      </c>
      <c r="B43" s="414">
        <v>12482000</v>
      </c>
      <c r="C43" s="414">
        <v>88104000</v>
      </c>
      <c r="D43" s="414">
        <v>195789000</v>
      </c>
      <c r="E43" s="414">
        <v>74096000</v>
      </c>
      <c r="F43" s="414">
        <v>353538000</v>
      </c>
      <c r="G43" s="414"/>
      <c r="H43" s="414"/>
      <c r="I43" s="414"/>
      <c r="J43" s="414"/>
    </row>
    <row r="44">
      <c r="A44">
        <v>1995</v>
      </c>
      <c r="B44" s="414">
        <v>13178000</v>
      </c>
      <c r="C44" s="414">
        <v>92928000</v>
      </c>
      <c r="D44" s="414">
        <v>205348000</v>
      </c>
      <c r="E44" s="414">
        <v>66417000</v>
      </c>
      <c r="F44" s="414">
        <v>364661000</v>
      </c>
      <c r="G44" s="414"/>
      <c r="H44" s="414"/>
      <c r="I44" s="414"/>
      <c r="J44" s="414"/>
    </row>
    <row r="45">
      <c r="A45">
        <v>1996</v>
      </c>
      <c r="B45" s="414">
        <v>12805000</v>
      </c>
      <c r="C45" s="414">
        <v>100560000</v>
      </c>
      <c r="D45" s="414">
        <v>229713000</v>
      </c>
      <c r="E45" s="414">
        <v>67092000</v>
      </c>
      <c r="F45" s="414">
        <v>380621000</v>
      </c>
      <c r="G45" s="414"/>
      <c r="H45" s="414"/>
    </row>
    <row r="46">
      <c r="A46">
        <v>1997</v>
      </c>
      <c r="B46" s="414">
        <v>14244000</v>
      </c>
      <c r="C46" s="414">
        <v>104113000</v>
      </c>
      <c r="D46" s="414">
        <v>252884000</v>
      </c>
      <c r="E46" s="414">
        <v>102323000</v>
      </c>
      <c r="F46" s="414">
        <v>417372000</v>
      </c>
      <c r="G46" s="414"/>
      <c r="H46" s="414"/>
    </row>
    <row r="47">
      <c r="A47">
        <v>1998</v>
      </c>
      <c r="B47" s="414">
        <v>17769000</v>
      </c>
      <c r="C47" s="414">
        <v>110839000</v>
      </c>
      <c r="D47" s="414">
        <v>277258000</v>
      </c>
      <c r="E47" s="414">
        <v>128750000</v>
      </c>
      <c r="F47" s="414">
        <v>411140000</v>
      </c>
      <c r="G47" s="414"/>
      <c r="H47" s="414"/>
    </row>
    <row r="48">
      <c r="A48">
        <v>1999</v>
      </c>
      <c r="B48" s="414">
        <v>24208000</v>
      </c>
      <c r="C48" s="414">
        <v>110658000</v>
      </c>
      <c r="D48" s="414">
        <v>310312000</v>
      </c>
      <c r="E48" s="414">
        <v>149094000</v>
      </c>
      <c r="F48" s="414">
        <v>425884000</v>
      </c>
      <c r="G48" s="414"/>
      <c r="H48" s="414"/>
    </row>
    <row r="49">
      <c r="A49">
        <v>2000</v>
      </c>
      <c r="B49" s="414">
        <v>23088000</v>
      </c>
      <c r="C49" s="414">
        <v>122527000</v>
      </c>
      <c r="D49" s="414">
        <v>400668000</v>
      </c>
      <c r="E49" s="414">
        <v>133023000</v>
      </c>
      <c r="F49" s="414">
        <v>370209000</v>
      </c>
      <c r="G49" s="414"/>
      <c r="H49" s="414"/>
    </row>
    <row r="50">
      <c r="A50">
        <v>2001</v>
      </c>
      <c r="B50" s="414">
        <v>24360000</v>
      </c>
      <c r="C50" s="414">
        <v>129232000</v>
      </c>
      <c r="D50" s="414">
        <v>366589000</v>
      </c>
      <c r="E50" s="414">
        <v>169750000</v>
      </c>
      <c r="F50" s="414">
        <v>407046000</v>
      </c>
      <c r="G50" s="414"/>
      <c r="H50" s="414"/>
    </row>
    <row r="51">
      <c r="A51">
        <v>2002</v>
      </c>
      <c r="B51" s="414">
        <v>25782000</v>
      </c>
      <c r="C51" s="414">
        <v>138416000</v>
      </c>
      <c r="D51" s="414">
        <v>409441000</v>
      </c>
      <c r="E51" s="414">
        <v>165900000</v>
      </c>
      <c r="F51" s="414">
        <v>419223000</v>
      </c>
      <c r="G51" s="414"/>
      <c r="H51" s="414"/>
    </row>
    <row r="52">
      <c r="A52">
        <v>2003</v>
      </c>
      <c r="B52" s="414">
        <v>25160000</v>
      </c>
      <c r="C52" s="414">
        <v>144372000</v>
      </c>
      <c r="D52" s="414">
        <v>437805000</v>
      </c>
      <c r="E52" s="414">
        <v>170866000</v>
      </c>
      <c r="F52" s="414">
        <v>393535000</v>
      </c>
      <c r="G52" s="414"/>
      <c r="H52" s="414"/>
    </row>
    <row r="53">
      <c r="A53">
        <v>2004</v>
      </c>
      <c r="B53" s="414">
        <v>20732000</v>
      </c>
      <c r="C53" s="414">
        <v>141453640</v>
      </c>
      <c r="D53" s="414">
        <v>511806140</v>
      </c>
      <c r="E53" s="414">
        <v>132285850</v>
      </c>
      <c r="F53" s="414">
        <v>453775130</v>
      </c>
      <c r="G53" s="414"/>
      <c r="H53" s="414"/>
    </row>
    <row r="54">
      <c r="A54">
        <v>2005</v>
      </c>
      <c r="B54" s="414">
        <v>11612600</v>
      </c>
      <c r="C54" s="414">
        <v>134962040</v>
      </c>
      <c r="D54" s="414">
        <v>422282240</v>
      </c>
      <c r="E54" s="414">
        <v>242704010</v>
      </c>
      <c r="F54" s="414">
        <v>474786660</v>
      </c>
      <c r="G54" s="414"/>
      <c r="H54" s="414"/>
    </row>
    <row r="55">
      <c r="A55">
        <v>2006</v>
      </c>
      <c r="B55" s="414">
        <v>9823000</v>
      </c>
      <c r="C55" s="414">
        <v>136472800</v>
      </c>
      <c r="D55" s="414">
        <v>542013440</v>
      </c>
      <c r="E55" s="414">
        <v>161060250</v>
      </c>
      <c r="F55" s="414">
        <v>391701910</v>
      </c>
      <c r="G55" s="414"/>
      <c r="H55" s="414"/>
      <c r="I55" s="414"/>
      <c r="J55" s="414"/>
    </row>
    <row r="56">
      <c r="A56">
        <v>2007</v>
      </c>
      <c r="B56" s="414">
        <v>6088000</v>
      </c>
      <c r="C56" s="414">
        <v>135297980</v>
      </c>
      <c r="D56" s="414">
        <v>619842830</v>
      </c>
      <c r="E56" s="414">
        <v>77194920</v>
      </c>
      <c r="F56" s="414">
        <v>465649280</v>
      </c>
      <c r="G56" s="414"/>
      <c r="H56" s="414"/>
      <c r="I56" s="414"/>
      <c r="J56" s="414"/>
    </row>
    <row r="57">
      <c r="A57">
        <v>2008</v>
      </c>
      <c r="B57" s="414">
        <v>4581400</v>
      </c>
      <c r="C57" s="414">
        <v>133977340</v>
      </c>
      <c r="D57" s="414">
        <v>542841050</v>
      </c>
      <c r="E57" s="414">
        <v>102485390</v>
      </c>
      <c r="F57" s="414">
        <v>475449480</v>
      </c>
      <c r="G57" s="414"/>
      <c r="H57" s="414"/>
      <c r="I57" s="414"/>
      <c r="J57" s="414"/>
    </row>
    <row r="58">
      <c r="A58">
        <v>2009</v>
      </c>
      <c r="B58" s="414">
        <v>5617960</v>
      </c>
      <c r="C58" s="414">
        <v>148717200</v>
      </c>
      <c r="D58" s="414">
        <v>593987990</v>
      </c>
      <c r="E58" s="414">
        <v>89778940</v>
      </c>
      <c r="F58" s="414">
        <v>568442700</v>
      </c>
      <c r="G58" s="414"/>
      <c r="H58" s="414"/>
      <c r="I58" s="414"/>
      <c r="J58" s="414"/>
    </row>
    <row r="59">
      <c r="A59">
        <v>2010</v>
      </c>
      <c r="B59" s="414">
        <v>4189000</v>
      </c>
      <c r="C59" s="414">
        <v>153674908</v>
      </c>
      <c r="D59" s="414">
        <v>719341947</v>
      </c>
      <c r="E59" s="414">
        <v>58689347</v>
      </c>
      <c r="F59" s="414">
        <v>582382381</v>
      </c>
      <c r="G59" s="414"/>
      <c r="H59" s="414"/>
      <c r="I59" s="414"/>
      <c r="J59" s="414"/>
    </row>
    <row r="60">
      <c r="A60">
        <v>2011</v>
      </c>
      <c r="B60" s="414">
        <v>4704000</v>
      </c>
      <c r="C60" s="414">
        <v>157676300</v>
      </c>
      <c r="D60" s="414">
        <v>816344262</v>
      </c>
      <c r="E60" s="414">
        <v>65509448</v>
      </c>
      <c r="F60" s="414">
        <v>506714149</v>
      </c>
      <c r="G60" s="414"/>
      <c r="H60" s="414"/>
      <c r="I60" s="414"/>
      <c r="J60" s="414"/>
    </row>
    <row r="61">
      <c r="A61">
        <v>2012</v>
      </c>
      <c r="B61" s="414">
        <v>3386000</v>
      </c>
      <c r="C61" s="414">
        <v>163041000</v>
      </c>
      <c r="D61" s="414">
        <v>850488000</v>
      </c>
      <c r="E61" s="414">
        <v>42822000</v>
      </c>
      <c r="F61" s="414">
        <v>518603000</v>
      </c>
      <c r="G61" s="414"/>
      <c r="H61" s="414"/>
      <c r="I61" s="414"/>
      <c r="J61" s="414"/>
    </row>
    <row r="62">
      <c r="A62">
        <v>2013</v>
      </c>
      <c r="B62" s="414">
        <v>3736000</v>
      </c>
      <c r="C62" s="414">
        <v>184193000</v>
      </c>
      <c r="D62" s="414">
        <v>823715000</v>
      </c>
      <c r="E62" s="414">
        <v>53390000</v>
      </c>
      <c r="F62" s="414">
        <v>596465000</v>
      </c>
      <c r="G62" s="414"/>
      <c r="H62" s="414"/>
      <c r="I62" s="414"/>
      <c r="J62" s="414"/>
    </row>
    <row r="63">
      <c r="A63">
        <v>2014</v>
      </c>
      <c r="B63" s="414">
        <v>3907000</v>
      </c>
      <c r="C63" s="414">
        <v>177436000</v>
      </c>
      <c r="D63" s="414">
        <v>890594000</v>
      </c>
      <c r="E63" s="414">
        <v>43303000</v>
      </c>
      <c r="F63" s="414">
        <v>668565000</v>
      </c>
      <c r="G63" s="414"/>
      <c r="H63" s="414"/>
      <c r="I63" s="414"/>
      <c r="J63" s="414"/>
    </row>
    <row r="64">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c r="F72" s="414">
        <f t="shared" si="3"/>
        <v>168491299.99999997</v>
      </c>
    </row>
    <row r="73">
      <c r="F73" s="414">
        <f t="shared" si="3"/>
        <v>196518189.99999997</v>
      </c>
    </row>
    <row r="74">
      <c r="F74" s="414">
        <f t="shared" si="3"/>
        <v>222939079.99999997</v>
      </c>
    </row>
    <row r="75">
      <c r="F75" s="414">
        <f t="shared" si="3"/>
        <v>257671749.99999997</v>
      </c>
    </row>
    <row r="76">
      <c r="F76" s="414">
        <f t="shared" si="3"/>
        <v>259165329.99999997</v>
      </c>
    </row>
    <row r="77">
      <c r="F77" s="414">
        <f t="shared" si="3"/>
        <v>311034019.99999994</v>
      </c>
    </row>
    <row r="108">
      <c r="E108" t="s">
        <v>454</v>
      </c>
      <c r="F108" t="s">
        <v>456</v>
      </c>
      <c r="G108" t="s">
        <v>461</v>
      </c>
      <c r="H108" t="s">
        <v>462</v>
      </c>
      <c r="I108" t="s">
        <v>463</v>
      </c>
    </row>
    <row r="109">
      <c r="E109" t="s">
        <v>455</v>
      </c>
      <c r="F109">
        <v>730</v>
      </c>
      <c r="G109">
        <v>1E-3</v>
      </c>
      <c r="H109">
        <f>1/1000</f>
        <v>1E-3</v>
      </c>
      <c r="I109">
        <f>H109*F109*G109</f>
        <v>7.2999999999999996E-4</v>
      </c>
      <c r="J109">
        <f>1/I109</f>
        <v>1369.8630136986303</v>
      </c>
    </row>
    <row r="110">
      <c r="E110" t="s">
        <v>457</v>
      </c>
      <c r="F110">
        <v>580</v>
      </c>
      <c r="G110">
        <v>1E-3</v>
      </c>
      <c r="H110">
        <f t="shared" ref="H110:H113" si="4">1/1000</f>
        <v>1E-3</v>
      </c>
      <c r="I110">
        <f t="shared" ref="I110:I113" si="5">H110*F110*G110</f>
        <v>5.8E-4</v>
      </c>
      <c r="J110">
        <f t="shared" ref="J110:J113" si="6">1/I110</f>
        <v>1724.1379310344828</v>
      </c>
    </row>
    <row r="111">
      <c r="E111" t="s">
        <v>458</v>
      </c>
      <c r="F111">
        <v>510</v>
      </c>
      <c r="G111">
        <v>1E-3</v>
      </c>
      <c r="H111">
        <f t="shared" si="4"/>
        <v>1E-3</v>
      </c>
      <c r="I111">
        <f t="shared" si="5"/>
        <v>5.1000000000000004E-4</v>
      </c>
      <c r="J111">
        <f t="shared" si="6"/>
        <v>1960.7843137254902</v>
      </c>
    </row>
    <row r="112">
      <c r="E112" t="s">
        <v>459</v>
      </c>
      <c r="F112">
        <v>840</v>
      </c>
      <c r="G112">
        <v>1E-3</v>
      </c>
      <c r="H112">
        <f t="shared" si="4"/>
        <v>1E-3</v>
      </c>
      <c r="I112">
        <f t="shared" si="5"/>
        <v>8.4000000000000003E-4</v>
      </c>
      <c r="J112">
        <f t="shared" si="6"/>
        <v>1190.4761904761904</v>
      </c>
    </row>
    <row r="113">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baseColWidth="10" defaultColWidth="11.5546875" defaultRowHeight="14.4"/>
  <cols>
    <col min="1" max="1" width="7.5546875" style="433" customWidth="true"/>
    <col min="2" max="2" width="10.6640625" style="433" customWidth="true"/>
    <col min="3" max="4" width="13.44140625" style="433" hidden="true" customWidth="true"/>
    <col min="5" max="6" width="10.109375" style="433" customWidth="true"/>
    <col min="7" max="7" width="15.6640625" style="433" hidden="true" customWidth="true"/>
    <col min="8" max="10" width="15.6640625" style="433" customWidth="true"/>
    <col min="11" max="17" width="9.88671875" style="433" customWidth="true"/>
    <col min="18" max="20" width="10.33203125" style="433" customWidth="true"/>
    <col min="21" max="23" width="11.33203125" style="433" customWidth="true"/>
    <col min="24" max="24" width="15.33203125" style="433" customWidth="true"/>
    <col min="25" max="25" width="16.33203125" style="433" customWidth="true"/>
    <col min="26" max="28" width="15.88671875" style="433" customWidth="true"/>
    <col min="29" max="29" width="11.33203125" style="433" customWidth="true"/>
    <col min="30" max="30" width="11.33203125" style="433" hidden="true" customWidth="true"/>
    <col min="31" max="33" width="11.33203125" style="433" customWidth="true"/>
    <col min="34" max="39" width="11.33203125" style="433" hidden="true" customWidth="true"/>
    <col min="40" max="53" width="11.33203125" style="433" customWidth="true"/>
    <col min="54" max="55" width="11.5546875" style="433"/>
    <col min="56" max="56" width="15.6640625" style="433" customWidth="true"/>
    <col min="57" max="16384" width="11.5546875" style="433"/>
  </cols>
  <sheetData>
    <row r="1">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c r="S2" s="637" t="s">
        <v>498</v>
      </c>
      <c r="T2" s="637"/>
      <c r="U2" s="637"/>
      <c r="V2" s="637"/>
      <c r="W2" s="637"/>
      <c r="X2" s="637"/>
      <c r="Y2" s="637"/>
      <c r="Z2" s="637"/>
      <c r="AA2" s="637"/>
    </row>
    <row r="3" ht="30.6" customHeight="true">
      <c r="A3" s="436" t="s">
        <v>482</v>
      </c>
      <c r="B3" s="635" t="s">
        <v>6</v>
      </c>
      <c r="C3" s="635"/>
      <c r="D3" s="635"/>
      <c r="E3" s="635"/>
      <c r="F3" s="640" t="s">
        <v>483</v>
      </c>
      <c r="G3" s="640"/>
      <c r="H3" s="640"/>
      <c r="I3" s="640"/>
      <c r="J3" s="641" t="s">
        <v>485</v>
      </c>
      <c r="K3" s="641"/>
      <c r="L3" s="641"/>
      <c r="M3" s="641"/>
      <c r="N3" s="641"/>
      <c r="O3" s="641"/>
      <c r="P3" s="641"/>
      <c r="Q3" s="641"/>
      <c r="R3" s="641"/>
      <c r="S3" s="636" t="s">
        <v>497</v>
      </c>
      <c r="T3" s="636"/>
      <c r="U3" s="636"/>
      <c r="V3" s="434" t="s">
        <v>9</v>
      </c>
      <c r="W3" s="434" t="s">
        <v>9</v>
      </c>
      <c r="X3" s="434" t="s">
        <v>9</v>
      </c>
      <c r="Y3" s="435" t="s">
        <v>10</v>
      </c>
      <c r="Z3" s="638" t="s">
        <v>484</v>
      </c>
      <c r="AA3" s="638"/>
      <c r="AB3" s="638"/>
      <c r="AC3" s="639" t="s">
        <v>499</v>
      </c>
      <c r="AD3" s="639"/>
      <c r="AE3" s="639"/>
      <c r="AF3" s="639"/>
      <c r="AG3" s="639"/>
      <c r="AH3" s="639"/>
      <c r="AI3" s="639"/>
      <c r="AJ3" s="639"/>
      <c r="AK3" s="639"/>
      <c r="AL3" s="639"/>
      <c r="AM3" s="639"/>
    </row>
    <row r="4" s="436" customFormat="true" ht="31.95" customHeight="true">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c r="R70" s="433">
        <f>L69/R66-1</f>
        <v>0.12758941987995165</v>
      </c>
    </row>
    <row r="71">
      <c r="L71" s="483">
        <f>L63/L62-1</f>
        <v>0.21465350543212813</v>
      </c>
      <c r="AV71" s="433">
        <v>1</v>
      </c>
      <c r="AZ71" s="433" t="s">
        <v>542</v>
      </c>
    </row>
    <row r="72">
      <c r="L72" s="483">
        <f t="shared" ref="L72:L77" si="14">L64/L63-1</f>
        <v>8.7246657384179693E-2</v>
      </c>
      <c r="AA72" s="433" t="s">
        <v>639</v>
      </c>
      <c r="AV72" s="433" t="s">
        <v>511</v>
      </c>
      <c r="AW72" s="433" t="s">
        <v>512</v>
      </c>
      <c r="AX72" s="433" t="s">
        <v>513</v>
      </c>
      <c r="AY72" s="441" t="s">
        <v>514</v>
      </c>
      <c r="AZ72" s="433" t="s">
        <v>517</v>
      </c>
    </row>
    <row r="73">
      <c r="L73" s="483">
        <f t="shared" si="14"/>
        <v>7.5345737522881429E-2</v>
      </c>
      <c r="AA73" s="433" t="s">
        <v>640</v>
      </c>
      <c r="AV73" s="4" t="s">
        <v>524</v>
      </c>
      <c r="AW73" s="100">
        <f>1/0.575</f>
        <v>1.7391304347826089</v>
      </c>
      <c r="AX73" s="100">
        <f>1/0.585</f>
        <v>1.7094017094017095</v>
      </c>
      <c r="AY73" s="433">
        <f>AW73*1000</f>
        <v>1739.130434782609</v>
      </c>
      <c r="AZ73" s="433">
        <f>1000/AX73</f>
        <v>585</v>
      </c>
    </row>
    <row r="74">
      <c r="L74" s="483">
        <f t="shared" si="14"/>
        <v>8.8264178432820417E-2</v>
      </c>
      <c r="AV74" s="4" t="s">
        <v>55</v>
      </c>
      <c r="AW74" s="100">
        <v>1.353</v>
      </c>
      <c r="AX74" s="100">
        <v>1.3380000000000001</v>
      </c>
      <c r="AY74" s="433">
        <f t="shared" ref="AY74:AY78" si="15">AW74*1000</f>
        <v>1353</v>
      </c>
      <c r="AZ74" s="433">
        <f t="shared" ref="AZ74:AZ78" si="16">1000/AX74</f>
        <v>747.38415545590431</v>
      </c>
    </row>
    <row r="75">
      <c r="L75" s="483">
        <f t="shared" si="14"/>
        <v>-3.4899500587141419E-2</v>
      </c>
      <c r="AV75" s="4" t="s">
        <v>56</v>
      </c>
      <c r="AW75" s="100">
        <v>1.373</v>
      </c>
      <c r="AX75" s="100">
        <v>1.3560000000000001</v>
      </c>
      <c r="AY75" s="433">
        <f t="shared" si="15"/>
        <v>1373</v>
      </c>
      <c r="AZ75" s="433">
        <f t="shared" si="16"/>
        <v>737.46312684365773</v>
      </c>
    </row>
    <row r="76">
      <c r="L76" s="483">
        <f t="shared" si="14"/>
        <v>3.6752533310608015E-2</v>
      </c>
      <c r="AV76" s="4" t="s">
        <v>57</v>
      </c>
      <c r="AW76" s="100">
        <v>1.373</v>
      </c>
      <c r="AX76" s="100">
        <v>1.3560000000000001</v>
      </c>
      <c r="AY76" s="433">
        <f t="shared" si="15"/>
        <v>1373</v>
      </c>
      <c r="AZ76" s="433">
        <f t="shared" si="16"/>
        <v>737.46312684365773</v>
      </c>
    </row>
    <row r="77">
      <c r="L77" s="483">
        <f t="shared" si="14"/>
        <v>0.12694662342614382</v>
      </c>
      <c r="AV77" s="4" t="s">
        <v>58</v>
      </c>
      <c r="AW77" s="100">
        <v>1.2350000000000001</v>
      </c>
      <c r="AX77" s="100">
        <v>1.2230000000000001</v>
      </c>
      <c r="AY77" s="433">
        <f t="shared" si="15"/>
        <v>1235</v>
      </c>
      <c r="AZ77" s="433">
        <f t="shared" si="16"/>
        <v>817.6614881439084</v>
      </c>
    </row>
    <row r="78">
      <c r="AV78" s="4" t="s">
        <v>59</v>
      </c>
      <c r="AW78" s="100">
        <v>1.1599999999999999</v>
      </c>
      <c r="AX78" s="100">
        <v>1.1519999999999999</v>
      </c>
      <c r="AY78" s="433">
        <f t="shared" si="15"/>
        <v>1160</v>
      </c>
      <c r="AZ78" s="433">
        <f t="shared" si="16"/>
        <v>868.05555555555566</v>
      </c>
    </row>
    <row r="83">
      <c r="AV83" s="433" t="s">
        <v>519</v>
      </c>
      <c r="AW83" s="433" t="s">
        <v>520</v>
      </c>
      <c r="AX83" s="433" t="s">
        <v>521</v>
      </c>
      <c r="AY83" s="433" t="s">
        <v>522</v>
      </c>
      <c r="AZ83" s="433" t="s">
        <v>523</v>
      </c>
    </row>
    <row r="84">
      <c r="AV84" s="433">
        <f>0.31/2</f>
        <v>0.155</v>
      </c>
      <c r="AW84" s="433">
        <v>0.52</v>
      </c>
      <c r="AX84" s="433">
        <f>PI()*AV84^2*AW84</f>
        <v>3.9247917021297291E-2</v>
      </c>
      <c r="AY84" s="433">
        <v>13</v>
      </c>
      <c r="AZ84" s="433">
        <f>AY84/AX84</f>
        <v>331.22776918188413</v>
      </c>
    </row>
    <row r="85">
      <c r="AV85" s="433">
        <v>0.15</v>
      </c>
      <c r="AW85" s="433">
        <v>0.3</v>
      </c>
      <c r="AX85" s="433">
        <f t="shared" ref="AX85:AX87" si="17">PI()*AV85^2*AW85</f>
        <v>2.1205750411731103E-2</v>
      </c>
      <c r="AY85" s="433">
        <v>6</v>
      </c>
      <c r="AZ85" s="433">
        <f t="shared" ref="AZ85:AZ87" si="18">AY85/AX85</f>
        <v>282.94212105225841</v>
      </c>
    </row>
    <row r="86">
      <c r="AV86" s="433">
        <v>0.15</v>
      </c>
      <c r="AW86" s="433">
        <v>0.5</v>
      </c>
      <c r="AX86" s="433">
        <f t="shared" si="17"/>
        <v>3.5342917352885174E-2</v>
      </c>
      <c r="AY86" s="433">
        <v>10</v>
      </c>
      <c r="AZ86" s="433">
        <f t="shared" si="18"/>
        <v>282.94212105225836</v>
      </c>
    </row>
    <row r="87">
      <c r="AV87" s="433">
        <f>0.306/2</f>
        <v>0.153</v>
      </c>
      <c r="AW87" s="433">
        <v>0.56000000000000005</v>
      </c>
      <c r="AX87" s="433">
        <f t="shared" si="17"/>
        <v>4.1183263759614744E-2</v>
      </c>
      <c r="AY87" s="433">
        <v>13</v>
      </c>
      <c r="AZ87" s="433">
        <f t="shared" si="18"/>
        <v>315.66220870401486</v>
      </c>
    </row>
    <row r="88">
      <c r="AE88" s="441"/>
      <c r="AF88" s="441"/>
      <c r="AG88" s="441"/>
      <c r="AH88" s="441"/>
      <c r="AI88" s="441"/>
      <c r="AJ88" s="441"/>
      <c r="AK88" s="441"/>
    </row>
    <row r="89">
      <c r="AH89" s="441"/>
      <c r="AI89" s="441"/>
      <c r="AJ89" s="441"/>
      <c r="AK89" s="441"/>
    </row>
    <row r="94">
      <c r="AR94" s="433" t="s">
        <v>529</v>
      </c>
    </row>
    <row r="97">
      <c r="AZ97" s="433" t="s">
        <v>541</v>
      </c>
    </row>
    <row r="98">
      <c r="AX98" s="433" t="s">
        <v>538</v>
      </c>
      <c r="AY98" s="433" t="s">
        <v>539</v>
      </c>
      <c r="AZ98" s="433" t="s">
        <v>540</v>
      </c>
      <c r="BA98" s="433" t="s">
        <v>493</v>
      </c>
      <c r="BB98" s="433" t="s">
        <v>447</v>
      </c>
    </row>
    <row r="99">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c r="AW100" s="433" t="s">
        <v>530</v>
      </c>
      <c r="AX100" s="433">
        <v>0.5</v>
      </c>
      <c r="AY100" s="433">
        <f t="shared" si="19"/>
        <v>9.86</v>
      </c>
      <c r="AZ100" s="433">
        <f>1000/0.96</f>
        <v>1041.6666666666667</v>
      </c>
      <c r="BA100" s="433">
        <f t="shared" ref="BA100:BA109" si="20">AY100*AZ100</f>
        <v>10270.833333333334</v>
      </c>
      <c r="BB100" s="433">
        <f>BA100*AY77</f>
        <v>12684479.166666668</v>
      </c>
    </row>
    <row r="101">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c r="AW102" s="433" t="s">
        <v>531</v>
      </c>
      <c r="AX102" s="433">
        <v>4.8</v>
      </c>
      <c r="AY102" s="433">
        <f t="shared" si="19"/>
        <v>94.656000000000006</v>
      </c>
      <c r="AZ102" s="433">
        <f>1000/1.61</f>
        <v>621.11801242236027</v>
      </c>
      <c r="BA102" s="433">
        <f t="shared" si="20"/>
        <v>58792.546583850934</v>
      </c>
    </row>
    <row r="103">
      <c r="AW103" s="433" t="s">
        <v>532</v>
      </c>
      <c r="AX103" s="433">
        <v>12.2</v>
      </c>
      <c r="AY103" s="433">
        <f t="shared" si="19"/>
        <v>240.58399999999997</v>
      </c>
      <c r="AZ103" s="433">
        <f>1000/1.35</f>
        <v>740.74074074074065</v>
      </c>
      <c r="BA103" s="433">
        <f t="shared" si="20"/>
        <v>178210.37037037034</v>
      </c>
      <c r="BD103" s="433" t="s">
        <v>544</v>
      </c>
    </row>
    <row r="104">
      <c r="AW104" s="433" t="s">
        <v>533</v>
      </c>
      <c r="AX104" s="433">
        <v>22.5</v>
      </c>
      <c r="AY104" s="433">
        <f t="shared" si="19"/>
        <v>443.7</v>
      </c>
      <c r="AZ104" s="433">
        <f>1000/2.63</f>
        <v>380.22813688212932</v>
      </c>
      <c r="BA104" s="433">
        <f t="shared" si="20"/>
        <v>168707.22433460079</v>
      </c>
    </row>
    <row r="105">
      <c r="AW105" s="433" t="s">
        <v>534</v>
      </c>
      <c r="AX105" s="433">
        <v>7.6</v>
      </c>
      <c r="AY105" s="433">
        <f t="shared" si="19"/>
        <v>149.87199999999999</v>
      </c>
      <c r="BD105" s="433" t="s">
        <v>545</v>
      </c>
    </row>
    <row r="106">
      <c r="AW106" s="433" t="s">
        <v>535</v>
      </c>
      <c r="AX106" s="433">
        <v>1.2</v>
      </c>
      <c r="AY106" s="433">
        <f t="shared" si="19"/>
        <v>23.664000000000001</v>
      </c>
      <c r="AZ106" s="433">
        <v>1000</v>
      </c>
      <c r="BA106" s="433">
        <f t="shared" si="20"/>
        <v>23664</v>
      </c>
    </row>
    <row r="107">
      <c r="AW107" s="433" t="s">
        <v>536</v>
      </c>
      <c r="AX107" s="433">
        <v>1.8</v>
      </c>
      <c r="AY107" s="433">
        <f t="shared" si="19"/>
        <v>35.496000000000002</v>
      </c>
      <c r="AZ107" s="433">
        <f>1000/1.04</f>
        <v>961.53846153846155</v>
      </c>
      <c r="BA107" s="433">
        <f t="shared" si="20"/>
        <v>34130.769230769234</v>
      </c>
      <c r="BB107" s="433">
        <f>BA107*AY74</f>
        <v>46178930.769230776</v>
      </c>
    </row>
    <row r="108">
      <c r="AW108" s="433" t="s">
        <v>537</v>
      </c>
      <c r="AX108" s="433">
        <v>12.7</v>
      </c>
      <c r="AY108" s="433">
        <f t="shared" si="19"/>
        <v>250.44399999999999</v>
      </c>
      <c r="AZ108" s="433">
        <v>1000</v>
      </c>
      <c r="BA108" s="433">
        <f t="shared" si="20"/>
        <v>250444</v>
      </c>
    </row>
    <row r="109">
      <c r="AW109" s="433" t="s">
        <v>455</v>
      </c>
      <c r="AX109" s="433">
        <v>5.4</v>
      </c>
      <c r="AY109" s="433">
        <f t="shared" si="19"/>
        <v>106.48800000000001</v>
      </c>
      <c r="AZ109" s="433">
        <f>1000/0.93</f>
        <v>1075.2688172043011</v>
      </c>
      <c r="BA109" s="433">
        <f t="shared" si="20"/>
        <v>114503.22580645162</v>
      </c>
      <c r="BB109" s="433">
        <f>BA109*AY76</f>
        <v>157212929.03225806</v>
      </c>
    </row>
    <row r="110">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50" t="s">
        <v>576</v>
      </c>
      <c r="S2" s="650"/>
      <c r="T2" s="650"/>
      <c r="U2" s="650"/>
      <c r="V2" s="650"/>
      <c r="W2" s="650"/>
      <c r="X2" s="650"/>
      <c r="Y2" t="s">
        <v>587</v>
      </c>
      <c r="Z2" t="s">
        <v>588</v>
      </c>
      <c r="AA2" t="s">
        <v>588</v>
      </c>
      <c r="AB2" t="s">
        <v>588</v>
      </c>
      <c r="AC2" t="s">
        <v>588</v>
      </c>
      <c r="AD2" t="s">
        <v>588</v>
      </c>
      <c r="AE2" s="642" t="s">
        <v>589</v>
      </c>
      <c r="AF2" s="642"/>
      <c r="AG2" s="642"/>
      <c r="AH2" s="642"/>
      <c r="AI2" s="642"/>
      <c r="AJ2" s="642"/>
      <c r="AK2" s="642"/>
      <c r="AL2" s="642"/>
      <c r="AM2" s="642"/>
      <c r="AN2" s="642"/>
      <c r="AO2" s="642"/>
      <c r="AP2" s="642"/>
    </row>
    <row r="3">
      <c r="A3" t="s">
        <v>546</v>
      </c>
      <c r="B3" s="451" t="s">
        <v>562</v>
      </c>
      <c r="C3" s="648" t="s">
        <v>549</v>
      </c>
      <c r="D3" s="648"/>
      <c r="E3" s="648"/>
      <c r="F3" s="649" t="s">
        <v>550</v>
      </c>
      <c r="G3" s="649"/>
      <c r="H3" s="649"/>
      <c r="I3" s="649"/>
      <c r="J3" s="647" t="s">
        <v>548</v>
      </c>
      <c r="K3" s="647"/>
      <c r="L3" s="647"/>
      <c r="M3" s="647"/>
      <c r="N3" s="647"/>
      <c r="O3" s="646" t="s">
        <v>547</v>
      </c>
      <c r="P3" s="646"/>
      <c r="Q3" s="646"/>
      <c r="R3" s="651" t="s">
        <v>551</v>
      </c>
      <c r="S3" s="651" t="s">
        <v>506</v>
      </c>
      <c r="T3" s="651" t="s">
        <v>507</v>
      </c>
      <c r="U3" s="651" t="s">
        <v>508</v>
      </c>
      <c r="V3" s="651" t="s">
        <v>555</v>
      </c>
      <c r="W3" s="651" t="s">
        <v>556</v>
      </c>
      <c r="X3" s="651" t="s">
        <v>557</v>
      </c>
      <c r="Y3" s="643" t="s">
        <v>586</v>
      </c>
      <c r="Z3" s="644"/>
      <c r="AA3" s="644"/>
      <c r="AB3" s="644"/>
      <c r="AC3" s="644"/>
      <c r="AD3" s="645"/>
      <c r="AE3" s="654" t="s">
        <v>584</v>
      </c>
      <c r="AF3" s="655"/>
      <c r="AG3" s="655"/>
      <c r="AH3" s="655"/>
      <c r="AI3" s="655"/>
      <c r="AJ3" s="656"/>
      <c r="AK3" s="654" t="s">
        <v>585</v>
      </c>
      <c r="AL3" s="655"/>
      <c r="AM3" s="655"/>
      <c r="AN3" s="655"/>
      <c r="AO3" s="655"/>
      <c r="AP3" s="656"/>
      <c r="AQ3" s="652" t="s">
        <v>590</v>
      </c>
      <c r="AR3" s="653"/>
      <c r="AS3" s="653"/>
      <c r="AT3" s="653"/>
      <c r="AU3" s="653"/>
      <c r="AV3" s="653"/>
    </row>
    <row r="4">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51"/>
      <c r="S4" s="651"/>
      <c r="T4" s="651"/>
      <c r="U4" s="651"/>
      <c r="V4" s="651"/>
      <c r="W4" s="651"/>
      <c r="X4" s="651"/>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c r="Y28" s="463" t="s">
        <v>570</v>
      </c>
      <c r="AQ28" s="466" t="s">
        <v>54</v>
      </c>
      <c r="AR28" s="467" t="s">
        <v>581</v>
      </c>
      <c r="AS28" s="468" t="s">
        <v>59</v>
      </c>
      <c r="AT28" s="469" t="s">
        <v>582</v>
      </c>
      <c r="AU28" s="470" t="s">
        <v>57</v>
      </c>
      <c r="AV28" s="471" t="s">
        <v>583</v>
      </c>
    </row>
    <row r="29">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ht="16.2">
      <c r="I30" s="473"/>
      <c r="J30" s="473"/>
      <c r="K30" s="473"/>
      <c r="L30" s="473" t="s">
        <v>510</v>
      </c>
      <c r="M30" s="527">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c r="I31" s="473"/>
      <c r="J31" s="473"/>
      <c r="K31" s="473"/>
      <c r="L31" s="473" t="s">
        <v>674</v>
      </c>
      <c r="M31" s="527">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c r="I32" s="473"/>
      <c r="K32" s="473"/>
      <c r="L32" s="473" t="s">
        <v>675</v>
      </c>
      <c r="M32" s="527">
        <f>M31*AD25</f>
        <v>419846479855.91608</v>
      </c>
      <c r="N32" s="473"/>
      <c r="O32" s="473"/>
      <c r="P32" s="473"/>
      <c r="Q32" s="473"/>
      <c r="Y32" s="460" t="s">
        <v>572</v>
      </c>
      <c r="AP32" s="465"/>
    </row>
    <row r="33">
      <c r="I33" s="473"/>
      <c r="K33" s="473"/>
      <c r="L33" s="529" t="s">
        <v>676</v>
      </c>
      <c r="M33" s="528">
        <f>M32/1000000</f>
        <v>419846.47985591606</v>
      </c>
      <c r="N33" s="473"/>
      <c r="O33" s="473"/>
      <c r="P33" s="473"/>
      <c r="Q33" s="473"/>
      <c r="Y33" s="460" t="s">
        <v>573</v>
      </c>
      <c r="AH33">
        <f t="shared" ref="AH33:AH38" si="37">AF5/(AL5+AF5)</f>
        <v>0.42449065322411256</v>
      </c>
      <c r="AP33" s="465"/>
    </row>
    <row r="34">
      <c r="I34" s="473"/>
      <c r="K34" s="473"/>
      <c r="L34" s="473"/>
      <c r="M34" s="473"/>
      <c r="N34" s="473"/>
      <c r="O34" s="473"/>
      <c r="P34" s="473"/>
      <c r="Q34" s="473"/>
      <c r="Y34" s="460" t="s">
        <v>574</v>
      </c>
      <c r="AH34">
        <f t="shared" si="37"/>
        <v>0.42449065322411261</v>
      </c>
      <c r="AP34" s="465"/>
    </row>
    <row r="35">
      <c r="I35" s="473"/>
      <c r="K35" s="473"/>
      <c r="L35" s="473"/>
      <c r="M35" s="473"/>
      <c r="N35" s="473"/>
      <c r="O35" s="473"/>
      <c r="P35" s="473"/>
      <c r="Q35" s="473"/>
      <c r="Y35" s="463" t="s">
        <v>569</v>
      </c>
      <c r="AH35">
        <f t="shared" si="37"/>
        <v>0.42449065322411256</v>
      </c>
      <c r="AP35" s="465"/>
      <c r="AQ35" s="461" t="s">
        <v>615</v>
      </c>
    </row>
    <row r="36">
      <c r="I36" s="473"/>
      <c r="K36" s="473"/>
      <c r="L36" s="473"/>
      <c r="M36" s="473"/>
      <c r="N36" s="473"/>
      <c r="O36" s="473"/>
      <c r="P36" s="473"/>
      <c r="Q36" s="473"/>
      <c r="Y36" s="462" t="s">
        <v>575</v>
      </c>
      <c r="AH36">
        <f t="shared" si="37"/>
        <v>0.42449065322411261</v>
      </c>
      <c r="AP36" s="465"/>
      <c r="AQ36" s="449" t="s">
        <v>614</v>
      </c>
    </row>
    <row r="37">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c r="Y39" s="464" t="s">
        <v>611</v>
      </c>
      <c r="AH39">
        <f>AF11/(AL11+AF11)</f>
        <v>0.42449065322411261</v>
      </c>
      <c r="AP39" s="465"/>
      <c r="AQ39" s="449"/>
    </row>
    <row r="40">
      <c r="Y40" s="464" t="s">
        <v>642</v>
      </c>
      <c r="Z40" s="461"/>
      <c r="AA40" s="461"/>
      <c r="AB40" s="461"/>
      <c r="AC40" s="461"/>
      <c r="AD40" s="461"/>
      <c r="AH40">
        <f>AF12/(AL12+AF12)</f>
        <v>0.42449065322411261</v>
      </c>
      <c r="AP40" s="465"/>
      <c r="AQ40" s="491" t="s">
        <v>651</v>
      </c>
    </row>
    <row r="41">
      <c r="Y41" s="464" t="s">
        <v>643</v>
      </c>
      <c r="AH41">
        <f>AF25/(AL25+AF25)</f>
        <v>0.42449065322411267</v>
      </c>
      <c r="AL41" s="461"/>
      <c r="AQ41" s="466" t="s">
        <v>54</v>
      </c>
      <c r="AR41" s="467" t="s">
        <v>581</v>
      </c>
      <c r="AS41" s="468" t="s">
        <v>59</v>
      </c>
      <c r="AT41" s="469" t="s">
        <v>582</v>
      </c>
      <c r="AU41" s="470" t="s">
        <v>57</v>
      </c>
      <c r="AV41" s="471" t="s">
        <v>583</v>
      </c>
    </row>
    <row r="42">
      <c r="AL42" s="461"/>
      <c r="AQ42" s="492">
        <f>AE25/SUM($AE$25:$AJ$25)</f>
        <v>0</v>
      </c>
      <c r="AR42" s="492">
        <f t="shared" ref="AR42:AU42" si="39">AF25/SUM($AE$25:$AJ$25)</f>
        <v>1.087598304830781E-3</v>
      </c>
      <c r="AS42" s="492">
        <f t="shared" si="39"/>
        <v>0.69541003802725532</v>
      </c>
      <c r="AT42" s="492">
        <f t="shared" si="39"/>
        <v>0</v>
      </c>
      <c r="AU42" s="492">
        <f t="shared" si="39"/>
        <v>4.6020710676254586E-2</v>
      </c>
      <c r="AV42" s="526">
        <f>AJ25/SUM($AE$25:$AJ$25)</f>
        <v>0.25748165299165937</v>
      </c>
    </row>
    <row r="112">
      <c r="AA112" t="s">
        <v>626</v>
      </c>
    </row>
    <row r="113">
      <c r="AA113" t="s">
        <v>616</v>
      </c>
      <c r="AB113" t="s">
        <v>617</v>
      </c>
      <c r="AC113" t="s">
        <v>618</v>
      </c>
      <c r="AD113" t="s">
        <v>619</v>
      </c>
      <c r="AE113" t="s">
        <v>620</v>
      </c>
      <c r="AF113" t="s">
        <v>621</v>
      </c>
    </row>
    <row r="114">
      <c r="Z114" t="s">
        <v>447</v>
      </c>
      <c r="AA114" t="s">
        <v>622</v>
      </c>
      <c r="AB114" s="414">
        <v>1791726</v>
      </c>
      <c r="AC114">
        <v>63.390999999999998</v>
      </c>
      <c r="AD114">
        <v>207.61369999999999</v>
      </c>
      <c r="AE114">
        <v>0</v>
      </c>
      <c r="AF114">
        <v>1983.7180000000001</v>
      </c>
      <c r="AG114">
        <f>(Z20)</f>
        <v>877.49860795238874</v>
      </c>
    </row>
    <row r="115">
      <c r="Z115" t="s">
        <v>447</v>
      </c>
      <c r="AA115" t="s">
        <v>623</v>
      </c>
      <c r="AB115" s="414">
        <v>1791726</v>
      </c>
      <c r="AC115">
        <v>0.1938869</v>
      </c>
      <c r="AD115">
        <v>6.9742559999999996</v>
      </c>
      <c r="AE115">
        <v>0</v>
      </c>
      <c r="AF115">
        <v>445.12189999999998</v>
      </c>
      <c r="AG115">
        <f>D10*1000</f>
        <v>2558887.2085696282</v>
      </c>
    </row>
    <row r="116">
      <c r="Z116" t="s">
        <v>472</v>
      </c>
      <c r="AA116" t="s">
        <v>624</v>
      </c>
      <c r="AB116" s="414">
        <v>1791726</v>
      </c>
      <c r="AC116">
        <v>74.30762</v>
      </c>
      <c r="AD116">
        <v>101.0463</v>
      </c>
      <c r="AE116">
        <v>0</v>
      </c>
      <c r="AF116">
        <v>982.96379999999999</v>
      </c>
      <c r="AG116">
        <f>B10*1000</f>
        <v>28052471</v>
      </c>
    </row>
    <row r="117">
      <c r="AA117" t="s">
        <v>625</v>
      </c>
      <c r="AB117" s="414">
        <v>1791726</v>
      </c>
      <c r="AC117">
        <v>137.89250000000001</v>
      </c>
      <c r="AD117">
        <v>245.49719999999999</v>
      </c>
      <c r="AE117">
        <v>0</v>
      </c>
      <c r="AF117">
        <v>2235.7600000000002</v>
      </c>
    </row>
    <row r="127">
      <c r="AA127" t="s">
        <v>627</v>
      </c>
    </row>
    <row r="128">
      <c r="AA128" t="s">
        <v>616</v>
      </c>
      <c r="AB128" t="s">
        <v>617</v>
      </c>
      <c r="AC128" t="s">
        <v>618</v>
      </c>
      <c r="AD128" t="s">
        <v>619</v>
      </c>
      <c r="AE128" t="s">
        <v>620</v>
      </c>
      <c r="AF128" t="s">
        <v>621</v>
      </c>
    </row>
    <row r="129">
      <c r="AA129" t="s">
        <v>622</v>
      </c>
      <c r="AB129" s="414">
        <v>136423</v>
      </c>
      <c r="AC129">
        <v>581.37199999999996</v>
      </c>
      <c r="AD129">
        <v>361.18709999999999</v>
      </c>
      <c r="AE129">
        <v>0</v>
      </c>
      <c r="AF129">
        <v>1983.7180000000001</v>
      </c>
    </row>
    <row r="130">
      <c r="AA130" t="s">
        <v>623</v>
      </c>
      <c r="AB130" s="414">
        <v>136423</v>
      </c>
      <c r="AC130">
        <v>0.56344019999999995</v>
      </c>
      <c r="AD130">
        <v>6.1045879999999997</v>
      </c>
      <c r="AE130">
        <v>0</v>
      </c>
      <c r="AF130">
        <v>127.1777</v>
      </c>
    </row>
    <row r="131">
      <c r="AA131" t="s">
        <v>624</v>
      </c>
      <c r="AB131" s="414">
        <v>136423</v>
      </c>
      <c r="AC131">
        <v>168.95089999999999</v>
      </c>
      <c r="AD131">
        <v>105.67829999999999</v>
      </c>
      <c r="AE131">
        <v>35.285879999999999</v>
      </c>
      <c r="AF131">
        <v>680.51340000000005</v>
      </c>
    </row>
    <row r="132">
      <c r="AA132" t="s">
        <v>625</v>
      </c>
      <c r="AB132" s="414">
        <v>136423</v>
      </c>
      <c r="AC132">
        <v>750.88639999999998</v>
      </c>
      <c r="AD132">
        <v>399.38279999999997</v>
      </c>
      <c r="AE132">
        <v>88.188760000000002</v>
      </c>
      <c r="AF132">
        <v>2235.7600000000002</v>
      </c>
    </row>
    <row r="136">
      <c r="K136" s="414"/>
    </row>
    <row r="137">
      <c r="K137" s="414"/>
    </row>
    <row r="138">
      <c r="K138" s="414"/>
    </row>
    <row r="139">
      <c r="K139" s="41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657" t="s">
        <v>649</v>
      </c>
      <c r="I1" s="657"/>
      <c r="J1" s="657"/>
      <c r="K1" s="657"/>
      <c r="L1" s="657"/>
      <c r="M1" s="657"/>
    </row>
    <row r="2">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c r="A3">
        <v>2014</v>
      </c>
      <c r="B3" s="455">
        <f>FuelBaskets!B5</f>
        <v>17179.45875303448</v>
      </c>
      <c r="C3" s="523">
        <f>FuelBaskets!E5</f>
        <v>3907</v>
      </c>
      <c r="D3" s="455">
        <f>FuelBaskets!I5</f>
        <v>699513.89116332424</v>
      </c>
      <c r="E3" s="455">
        <f>FuelBaskets!L5</f>
        <v>52751.544684958382</v>
      </c>
      <c r="F3" s="455">
        <f>FuelBaskets!M5</f>
        <v>56159.511514578218</v>
      </c>
      <c r="G3" s="455">
        <f>FuelBaskets!Q5</f>
        <v>122772.7692587643</v>
      </c>
      <c r="N3" s="525">
        <f>N4*E3/E4</f>
        <v>56159.511514578218</v>
      </c>
    </row>
    <row r="4">
      <c r="A4">
        <v>2015</v>
      </c>
      <c r="B4" s="454">
        <f>FuelBaskets!B6</f>
        <v>19473.137999999999</v>
      </c>
      <c r="C4" s="455">
        <f>FuelBaskets!E6</f>
        <v>4110.5</v>
      </c>
      <c r="D4" s="454">
        <f>FuelBaskets!I6</f>
        <v>849667</v>
      </c>
      <c r="E4" s="454">
        <f>FuelBaskets!L6</f>
        <v>57739</v>
      </c>
      <c r="F4" s="523">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5">
        <f t="shared" ref="N4:N9" si="1">N5*E4/E5</f>
        <v>61469.176963548285</v>
      </c>
    </row>
    <row r="5">
      <c r="A5">
        <v>2016</v>
      </c>
      <c r="B5" s="454">
        <f>FuelBaskets!B7</f>
        <v>22073.053</v>
      </c>
      <c r="C5" s="523">
        <f>FuelBaskets!E7</f>
        <v>4314</v>
      </c>
      <c r="D5" s="454">
        <f>FuelBaskets!I7</f>
        <v>1032051</v>
      </c>
      <c r="E5" s="454">
        <f>FuelBaskets!L7</f>
        <v>63198</v>
      </c>
      <c r="F5" s="523">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5">
        <f t="shared" si="1"/>
        <v>67280.850824266512</v>
      </c>
    </row>
    <row r="6">
      <c r="A6">
        <v>2017</v>
      </c>
      <c r="B6" s="454">
        <f>FuelBaskets!B8</f>
        <v>24293.499</v>
      </c>
      <c r="C6" s="523">
        <f>FuelBaskets!E8</f>
        <v>4236.5</v>
      </c>
      <c r="D6" s="454">
        <f>FuelBaskets!I8</f>
        <v>1122094</v>
      </c>
      <c r="E6" s="454">
        <f>FuelBaskets!L8</f>
        <v>71046</v>
      </c>
      <c r="F6" s="523">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5">
        <f t="shared" si="1"/>
        <v>75635.863914377638</v>
      </c>
    </row>
    <row r="7">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5">
        <f t="shared" si="1"/>
        <v>72963.707587137702</v>
      </c>
    </row>
    <row r="8">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5">
        <f t="shared" si="1"/>
        <v>83750.276474625731</v>
      </c>
    </row>
    <row r="9">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5">
        <f t="shared" si="1"/>
        <v>85093.806867046762</v>
      </c>
    </row>
    <row r="10">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5">
        <f>N11*E10/E11</f>
        <v>86900.440049248413</v>
      </c>
    </row>
    <row r="11">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5">
        <f>F11</f>
        <v>88745.430000000008</v>
      </c>
    </row>
    <row r="12">
      <c r="N12" s="524"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baseColWidth="10"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658" t="s">
        <v>685</v>
      </c>
      <c r="D1" s="658"/>
      <c r="E1" s="659" t="s">
        <v>586</v>
      </c>
      <c r="F1" s="658" t="s">
        <v>686</v>
      </c>
      <c r="G1" s="658"/>
      <c r="H1" s="658" t="s">
        <v>687</v>
      </c>
      <c r="I1" s="658"/>
      <c r="J1" s="661" t="s">
        <v>0</v>
      </c>
    </row>
    <row r="2">
      <c r="B2" s="541" t="s">
        <v>480</v>
      </c>
      <c r="C2" s="540" t="s">
        <v>648</v>
      </c>
      <c r="D2" s="540" t="s">
        <v>348</v>
      </c>
      <c r="E2" s="660"/>
      <c r="F2" s="540" t="s">
        <v>648</v>
      </c>
      <c r="G2" s="540" t="s">
        <v>348</v>
      </c>
      <c r="H2" s="540" t="s">
        <v>648</v>
      </c>
      <c r="I2" s="540" t="s">
        <v>348</v>
      </c>
      <c r="J2" s="662"/>
    </row>
    <row r="3">
      <c r="A3" s="532" t="s">
        <v>54</v>
      </c>
      <c r="B3" s="300" t="s">
        <v>493</v>
      </c>
      <c r="C3" s="300">
        <v>0</v>
      </c>
      <c r="D3" s="508">
        <f>FuelBaskets!B25</f>
        <v>35310.272456321683</v>
      </c>
      <c r="E3" s="508">
        <f>Fuel_prices_info!L61</f>
        <v>820.20213850000005</v>
      </c>
      <c r="F3" s="537" cm="1">
        <f t="array" ref="F3">C3*E3/SUMPRODUCT($C$3:$C$8*$E$3:$E$8)</f>
        <v>0</v>
      </c>
      <c r="G3" s="538"/>
      <c r="H3" s="508">
        <v>0</v>
      </c>
      <c r="I3" s="508">
        <f>FuelBaskets!B10</f>
        <v>28052.471000000001</v>
      </c>
      <c r="J3" s="539">
        <f>(C3+D3)/(H3+I3)</f>
        <v>1.2587223584090572</v>
      </c>
    </row>
    <row r="4">
      <c r="A4" s="533" t="s">
        <v>581</v>
      </c>
      <c r="B4" s="300" t="s">
        <v>510</v>
      </c>
      <c r="C4" s="508">
        <f>FuelBaskets!C25</f>
        <v>2021</v>
      </c>
      <c r="D4" s="508">
        <f>FuelBaskets!D25</f>
        <v>2740</v>
      </c>
      <c r="E4" s="508">
        <f>Fuel_prices_info!L65</f>
        <v>877.49860795238874</v>
      </c>
      <c r="F4" s="537" cm="1">
        <f t="array" ref="F4">C4*E4/SUMPRODUCT($C$3:$C$8*$E$3:$E$8)</f>
        <v>1.087598304830781E-3</v>
      </c>
      <c r="G4" s="538"/>
      <c r="H4" s="508">
        <f>FuelBaskets!C10</f>
        <v>1887.4127914303717</v>
      </c>
      <c r="I4" s="508">
        <f>FuelBaskets!D10</f>
        <v>2558.887208569628</v>
      </c>
      <c r="J4" s="539">
        <f t="shared" ref="J4:J8" si="0">(C4+D4)/(H4+I4)</f>
        <v>1.0707779502057893</v>
      </c>
    </row>
    <row r="5">
      <c r="A5" s="534" t="s">
        <v>59</v>
      </c>
      <c r="B5" s="300" t="s">
        <v>510</v>
      </c>
      <c r="C5" s="508">
        <f>FuelBaskets!F25+FuelBaskets!H25</f>
        <v>1098013.4109999998</v>
      </c>
      <c r="D5" s="508">
        <f>FuelBaskets!G25</f>
        <v>382671.61500000005</v>
      </c>
      <c r="E5" s="508">
        <f>Fuel_prices_info!L66</f>
        <v>1032.7079930337932</v>
      </c>
      <c r="F5" s="537" cm="1">
        <f t="array" ref="F5">C5*E5/SUMPRODUCT($C$3:$C$8*$E$3:$E$8)</f>
        <v>0.69541003802725521</v>
      </c>
      <c r="G5" s="537" cm="1">
        <f t="array" ref="G5">D5*E5/SUMPRODUCT($D$5:$D$8*$E$5:$E$8)</f>
        <v>0.81542444948493131</v>
      </c>
      <c r="H5" s="508">
        <f>FuelBaskets!F10+FuelBaskets!H10</f>
        <v>973770.58674149262</v>
      </c>
      <c r="I5" s="508">
        <f>FuelBaskets!G10</f>
        <v>339371.41325850767</v>
      </c>
      <c r="J5" s="539">
        <f t="shared" si="0"/>
        <v>1.1275894198799516</v>
      </c>
    </row>
    <row r="6">
      <c r="A6" s="535" t="s">
        <v>582</v>
      </c>
      <c r="B6" s="300" t="s">
        <v>510</v>
      </c>
      <c r="C6" s="300">
        <v>0</v>
      </c>
      <c r="D6" s="508">
        <f>FuelBaskets!L25</f>
        <v>83360.029137995749</v>
      </c>
      <c r="E6" s="508">
        <f>Fuel_prices_info!L63</f>
        <v>1015.2989063801895</v>
      </c>
      <c r="F6" s="537" cm="1">
        <f t="array" ref="F6">C6*E6/SUMPRODUCT($C$3:$C$8*$E$3:$E$8)</f>
        <v>0</v>
      </c>
      <c r="G6" s="537" cm="1">
        <f t="array" ref="G6">D6*E6/SUMPRODUCT($D$5:$D$8*$E$5:$E$8)</f>
        <v>0.17463517252183886</v>
      </c>
      <c r="H6" s="508">
        <v>0</v>
      </c>
      <c r="I6" s="508">
        <f>FuelBaskets!L10</f>
        <v>78668</v>
      </c>
      <c r="J6" s="539">
        <f t="shared" si="0"/>
        <v>1.059643427289314</v>
      </c>
    </row>
    <row r="7">
      <c r="A7" s="536" t="s">
        <v>57</v>
      </c>
      <c r="B7" s="300" t="s">
        <v>510</v>
      </c>
      <c r="C7" s="508">
        <f>FuelBaskets!M25</f>
        <v>88745.430000000008</v>
      </c>
      <c r="D7" s="300">
        <v>0</v>
      </c>
      <c r="E7" s="508">
        <f>Fuel_prices_info!L64</f>
        <v>845.57386364253443</v>
      </c>
      <c r="F7" s="537" cm="1">
        <f t="array" ref="F7">C7*E7/SUMPRODUCT($C$3:$C$8*$E$3:$E$8)</f>
        <v>4.6020710676254593E-2</v>
      </c>
      <c r="G7" s="537" cm="1">
        <f t="array" ref="G7">D7*E7/SUMPRODUCT($D$5:$D$8*$E$5:$E$8)</f>
        <v>0</v>
      </c>
      <c r="H7" s="508">
        <f>Fuel_Simplified!N8</f>
        <v>83750.276474625731</v>
      </c>
      <c r="I7" s="508">
        <v>0</v>
      </c>
      <c r="J7" s="539">
        <f t="shared" si="0"/>
        <v>1.0596434272893138</v>
      </c>
    </row>
    <row r="8">
      <c r="A8" s="543" t="s">
        <v>583</v>
      </c>
      <c r="B8" s="540" t="s">
        <v>510</v>
      </c>
      <c r="C8" s="544">
        <f>FuelBaskets!O25</f>
        <v>397839.90300000005</v>
      </c>
      <c r="D8" s="544">
        <f>FuelBaskets!P25</f>
        <v>4565</v>
      </c>
      <c r="E8" s="544">
        <f>Fuel_prices_info!L62</f>
        <v>1055.3151574036956</v>
      </c>
      <c r="F8" s="545" cm="1">
        <f t="array" ref="F8">C8*E8/SUMPRODUCT($C$3:$C$8*$E$3:$E$8)</f>
        <v>0.25748165299165937</v>
      </c>
      <c r="G8" s="545" cm="1">
        <f t="array" ref="G8">D8*E8/SUMPRODUCT($D$5:$D$8*$E$5:$E$8)</f>
        <v>9.9403779932298528E-3</v>
      </c>
      <c r="H8" s="544">
        <f>FuelBaskets!O10</f>
        <v>271195.18042308994</v>
      </c>
      <c r="I8" s="544">
        <f>FuelBaskets!P10</f>
        <v>3111.8195769100748</v>
      </c>
      <c r="J8" s="546">
        <f t="shared" si="0"/>
        <v>1.4669873645222327</v>
      </c>
    </row>
    <row r="9">
      <c r="A9" s="1" t="s">
        <v>671</v>
      </c>
      <c r="J9" s="539">
        <f>SUMPRODUCT(J5:J8,G5:G8)</f>
        <v>1.1190974036015877</v>
      </c>
    </row>
    <row r="10" ht="15" thickBot="true">
      <c r="A10" s="197" t="s">
        <v>670</v>
      </c>
      <c r="B10" s="197"/>
      <c r="C10" s="197"/>
      <c r="D10" s="197"/>
      <c r="E10" s="197"/>
      <c r="F10" s="197"/>
      <c r="G10" s="197"/>
      <c r="H10" s="197"/>
      <c r="I10" s="197"/>
      <c r="J10" s="549">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42"/>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48" zoomScale="85" zoomScaleNormal="85" workbookViewId="0">
      <selection activeCell="N64" sqref="N6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396</v>
      </c>
      <c r="F2" s="5"/>
      <c r="G2" s="5"/>
      <c r="H2" s="5"/>
      <c r="I2" s="5"/>
      <c r="J2" s="5"/>
      <c r="K2" s="5"/>
      <c r="L2" s="5"/>
    </row>
    <row r="3" s="98" customFormat="true" ht="62.25" customHeight="true" thickTop="true">
      <c r="B3" s="94"/>
      <c r="C3" s="95" t="s">
        <v>43</v>
      </c>
      <c r="D3" s="96" t="s">
        <v>44</v>
      </c>
      <c r="E3" s="95" t="s">
        <v>468</v>
      </c>
      <c r="F3" s="97" t="s">
        <v>46</v>
      </c>
      <c r="G3" s="8" t="s">
        <v>47</v>
      </c>
      <c r="H3" s="8" t="s">
        <v>48</v>
      </c>
      <c r="I3" s="8" t="s">
        <v>466</v>
      </c>
      <c r="J3" s="8" t="s">
        <v>50</v>
      </c>
      <c r="K3" s="8" t="s">
        <v>51</v>
      </c>
      <c r="L3" s="8" t="s">
        <v>52</v>
      </c>
    </row>
    <row r="4" ht="42" customHeight="true" thickBot="true">
      <c r="B4" s="663" t="s">
        <v>397</v>
      </c>
      <c r="C4" s="663"/>
      <c r="D4" s="663"/>
      <c r="E4" s="663"/>
      <c r="F4" s="663"/>
      <c r="G4" s="663"/>
      <c r="H4" s="663"/>
      <c r="I4" s="663"/>
      <c r="J4" s="663"/>
      <c r="K4" s="663"/>
      <c r="L4" s="663"/>
    </row>
    <row r="5" ht="15" thickTop="true">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ht="25.5" customHeight="true">
      <c r="B11" s="664" t="s">
        <v>60</v>
      </c>
      <c r="C11" s="664"/>
      <c r="D11" s="664"/>
      <c r="E11" s="665"/>
      <c r="F11" s="665"/>
      <c r="G11" s="665"/>
      <c r="H11" s="665"/>
      <c r="I11" s="665"/>
      <c r="J11" s="665"/>
      <c r="K11" s="665"/>
      <c r="L11" s="664"/>
      <c r="V11" s="4" t="s">
        <v>474</v>
      </c>
      <c r="W11" s="4">
        <v>440.767</v>
      </c>
      <c r="X11" s="4">
        <v>9</v>
      </c>
      <c r="Y11" s="4">
        <v>6</v>
      </c>
      <c r="Z11" s="4">
        <v>2.7</v>
      </c>
    </row>
    <row r="12">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ht="25.5" customHeight="true">
      <c r="B18" s="664" t="s">
        <v>62</v>
      </c>
      <c r="C18" s="664"/>
      <c r="D18" s="664"/>
      <c r="E18" s="665"/>
      <c r="F18" s="665"/>
      <c r="G18" s="665"/>
      <c r="H18" s="665"/>
      <c r="I18" s="665"/>
      <c r="J18" s="665"/>
      <c r="K18" s="665"/>
      <c r="L18" s="664"/>
    </row>
    <row r="19">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ht="15" thickBot="true">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ht="15" thickTop="true">
      <c r="E25" s="102"/>
    </row>
    <row r="26">
      <c r="B26" s="4" t="s">
        <v>63</v>
      </c>
      <c r="G26" s="4" t="s">
        <v>467</v>
      </c>
    </row>
    <row r="27">
      <c r="B27" s="107" t="s">
        <v>64</v>
      </c>
    </row>
    <row r="29">
      <c r="B29" s="4" t="s">
        <v>65</v>
      </c>
    </row>
    <row r="30">
      <c r="B30" s="4" t="s">
        <v>66</v>
      </c>
    </row>
    <row r="31">
      <c r="B31" s="4" t="s">
        <v>67</v>
      </c>
    </row>
    <row r="32">
      <c r="B32" s="4" t="s">
        <v>68</v>
      </c>
    </row>
    <row r="33">
      <c r="B33" s="4" t="s">
        <v>410</v>
      </c>
    </row>
    <row r="37" ht="16.2" thickBot="true">
      <c r="B37" s="93" t="s">
        <v>69</v>
      </c>
      <c r="D37" s="4" t="s">
        <v>777</v>
      </c>
      <c r="F37" s="5"/>
      <c r="G37" s="5"/>
      <c r="H37" s="5"/>
      <c r="I37" s="5"/>
      <c r="J37" s="5"/>
      <c r="K37" s="5"/>
      <c r="L37" s="5"/>
    </row>
    <row r="38" ht="43.8" thickTop="true">
      <c r="B38" s="94"/>
      <c r="C38" s="95" t="s">
        <v>43</v>
      </c>
      <c r="D38" s="96" t="s">
        <v>44</v>
      </c>
      <c r="E38" s="95" t="s">
        <v>45</v>
      </c>
      <c r="F38" s="97" t="s">
        <v>46</v>
      </c>
      <c r="G38" s="8" t="s">
        <v>47</v>
      </c>
      <c r="H38" s="8" t="s">
        <v>48</v>
      </c>
      <c r="I38" s="8" t="s">
        <v>49</v>
      </c>
      <c r="J38" s="8" t="s">
        <v>50</v>
      </c>
      <c r="K38" s="8" t="s">
        <v>51</v>
      </c>
      <c r="L38" s="8" t="s">
        <v>52</v>
      </c>
    </row>
    <row r="39" ht="15" thickBot="true">
      <c r="B39" s="663" t="s">
        <v>70</v>
      </c>
      <c r="C39" s="663"/>
      <c r="D39" s="663"/>
      <c r="E39" s="663"/>
      <c r="F39" s="663"/>
      <c r="G39" s="663"/>
      <c r="H39" s="663"/>
      <c r="I39" s="663"/>
      <c r="J39" s="663"/>
      <c r="K39" s="663"/>
      <c r="L39" s="663"/>
    </row>
    <row r="40" ht="1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6">
        <f>+SUM(E41:H41,J41,K41)*715/775</f>
        <v>715.00082159454496</v>
      </c>
      <c r="M41" s="4" t="s">
        <v>776</v>
      </c>
      <c r="P41" s="4" t="s">
        <v>472</v>
      </c>
      <c r="Q41" s="4" t="s">
        <v>473</v>
      </c>
      <c r="R41" s="4" t="s">
        <v>475</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6">
        <f>+SUM(E45:H45,J45,K45)*610/655</f>
        <v>628.66573859436699</v>
      </c>
      <c r="M45" s="4" t="s">
        <v>776</v>
      </c>
      <c r="P45" s="4">
        <v>6</v>
      </c>
      <c r="Q45" s="4">
        <v>2885</v>
      </c>
      <c r="R45" s="4">
        <f t="shared" si="8"/>
        <v>480.83333333333331</v>
      </c>
    </row>
    <row r="46">
      <c r="B46" s="664" t="s">
        <v>71</v>
      </c>
      <c r="C46" s="664"/>
      <c r="D46" s="664"/>
      <c r="E46" s="664"/>
      <c r="F46" s="664"/>
      <c r="G46" s="664"/>
      <c r="H46" s="664"/>
      <c r="I46" s="664"/>
      <c r="J46" s="664"/>
      <c r="K46" s="664"/>
      <c r="L46" s="664"/>
      <c r="P46" s="4">
        <v>2.7</v>
      </c>
      <c r="Q46" s="4">
        <v>1305</v>
      </c>
      <c r="R46" s="4">
        <f t="shared" si="8"/>
        <v>483.33333333333331</v>
      </c>
    </row>
    <row r="47">
      <c r="B47" s="4" t="s">
        <v>54</v>
      </c>
      <c r="E47" s="12">
        <f>314526/1000</f>
        <v>314.52600000000001</v>
      </c>
      <c r="F47" s="13">
        <v>3.6110000000000002</v>
      </c>
      <c r="G47" s="13"/>
      <c r="H47" s="13">
        <v>122.63</v>
      </c>
      <c r="I47" s="13"/>
      <c r="J47" s="13">
        <f>+(E47+SUM(F47:H47))*0</f>
        <v>0</v>
      </c>
      <c r="K47" s="410">
        <f>(1000*0.21/9  + 1000*0.11/9)</f>
        <v>35.555555555555557</v>
      </c>
      <c r="L47" s="13">
        <f t="shared" ref="L47:L51" si="9">+SUM(E47:H47,J47,K47)</f>
        <v>476.32255555555554</v>
      </c>
    </row>
    <row r="48">
      <c r="B48" s="4" t="s">
        <v>55</v>
      </c>
      <c r="E48" s="12">
        <f>327557/1000</f>
        <v>327.55700000000002</v>
      </c>
      <c r="F48" s="13">
        <v>30.585000000000001</v>
      </c>
      <c r="G48" s="13">
        <v>216.65</v>
      </c>
      <c r="H48" s="13">
        <v>69.7</v>
      </c>
      <c r="I48" s="13">
        <f>20000/1000</f>
        <v>20</v>
      </c>
      <c r="J48" s="13">
        <f>+(E48+SUM(F48:H48))*0.18</f>
        <v>116.00855999999999</v>
      </c>
      <c r="K48" s="13">
        <v>14.5</v>
      </c>
      <c r="L48" s="606">
        <f>0.75*695+0.25*SUM(E48:H48,J48,K48)</f>
        <v>715.00013999999999</v>
      </c>
      <c r="M48" s="4" t="s">
        <v>775</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605">
        <f>0.75*595+0.25*SUM(E52:H52,J52,K52)</f>
        <v>610.00011500000005</v>
      </c>
      <c r="M52" s="4" t="s">
        <v>775</v>
      </c>
    </row>
    <row r="53">
      <c r="E53" s="102"/>
    </row>
    <row r="54">
      <c r="B54" s="4" t="s">
        <v>72</v>
      </c>
    </row>
    <row r="55">
      <c r="B55" s="107" t="s">
        <v>73</v>
      </c>
    </row>
    <row r="58" ht="16.2" thickBot="true">
      <c r="B58" s="93" t="s">
        <v>200</v>
      </c>
      <c r="F58" s="5"/>
      <c r="G58" s="5"/>
      <c r="H58" s="5"/>
      <c r="I58" s="5"/>
      <c r="J58" s="5"/>
      <c r="K58" s="5"/>
      <c r="L58" s="5"/>
    </row>
    <row r="59" ht="43.8"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63" t="s">
        <v>53</v>
      </c>
      <c r="C60" s="663"/>
      <c r="D60" s="663"/>
      <c r="E60" s="663"/>
      <c r="F60" s="663"/>
      <c r="G60" s="663"/>
      <c r="H60" s="663"/>
      <c r="I60" s="663"/>
      <c r="J60" s="663"/>
      <c r="K60" s="663"/>
      <c r="L60" s="663"/>
      <c r="M60" s="4" t="s">
        <v>471</v>
      </c>
    </row>
    <row r="61" ht="1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 customHeight="true">
      <c r="B67" s="664" t="s">
        <v>60</v>
      </c>
      <c r="C67" s="664"/>
      <c r="D67" s="664"/>
      <c r="E67" s="664"/>
      <c r="F67" s="664"/>
      <c r="G67" s="664"/>
      <c r="H67" s="664"/>
      <c r="I67" s="664"/>
      <c r="J67" s="664"/>
      <c r="K67" s="664"/>
      <c r="L67" s="664"/>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 customHeight="true">
      <c r="B74" s="664" t="s">
        <v>62</v>
      </c>
      <c r="C74" s="664"/>
      <c r="D74" s="664"/>
      <c r="E74" s="664"/>
      <c r="F74" s="664"/>
      <c r="G74" s="664"/>
      <c r="H74" s="664"/>
      <c r="I74" s="664"/>
      <c r="J74" s="664"/>
      <c r="K74" s="664"/>
      <c r="L74" s="664"/>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5" width="7.6640625" style="86"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66" t="s">
        <v>77</v>
      </c>
      <c r="E4" s="666"/>
      <c r="F4" s="113"/>
      <c r="G4" s="666" t="s">
        <v>78</v>
      </c>
      <c r="H4" s="666"/>
      <c r="I4" s="666"/>
      <c r="J4" s="110"/>
      <c r="K4" s="114" t="s">
        <v>79</v>
      </c>
      <c r="L4" s="114"/>
      <c r="M4" s="80"/>
      <c r="N4" s="80"/>
      <c r="O4" s="80"/>
      <c r="P4" s="581"/>
      <c r="Q4" s="582" t="s">
        <v>738</v>
      </c>
      <c r="R4" s="582"/>
      <c r="S4" s="582"/>
      <c r="T4" s="583"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584"/>
      <c r="Q5" s="585" t="s">
        <v>1</v>
      </c>
      <c r="R5" s="585" t="s">
        <v>740</v>
      </c>
      <c r="S5" s="585" t="s">
        <v>741</v>
      </c>
      <c r="T5" s="586"/>
      <c r="U5" s="121"/>
      <c r="V5" s="121"/>
      <c r="W5" s="1" t="s">
        <v>739</v>
      </c>
      <c r="X5" s="1" t="s">
        <v>119</v>
      </c>
      <c r="Y5" s="1">
        <v>158</v>
      </c>
      <c r="Z5" s="1">
        <v>139</v>
      </c>
      <c r="AA5" s="576">
        <v>150.6244515786473</v>
      </c>
      <c r="AB5" s="530">
        <v>1.2315805866370819</v>
      </c>
      <c r="AC5" s="530">
        <v>185.50615043711917</v>
      </c>
      <c r="AD5" s="530">
        <v>169.59445157864729</v>
      </c>
      <c r="AE5" s="576">
        <v>152267.0472</v>
      </c>
      <c r="AF5" s="530">
        <v>6.9060354089956602E-2</v>
      </c>
      <c r="AG5" s="530">
        <v>0.19614720188071588</v>
      </c>
      <c r="AH5" s="577">
        <v>152037</v>
      </c>
      <c r="AI5" s="530">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7" t="s">
        <v>94</v>
      </c>
      <c r="Q6" s="588">
        <f>+SUMPRODUCT(AA5:AA10,AG5:AG10)</f>
        <v>148.99728315331177</v>
      </c>
      <c r="R6" s="588">
        <f>+SUMPRODUCT(AD5:AD10,AG5:AG10)</f>
        <v>167.96728315331174</v>
      </c>
      <c r="S6" s="588">
        <f>+SUMPRODUCT(AC5:AC10,AG5:AG10)</f>
        <v>186.54028184791611</v>
      </c>
      <c r="T6" s="589">
        <f>+SUMPRODUCT(Y5:Y10,AG5:AG10)</f>
        <v>158</v>
      </c>
      <c r="U6" s="133"/>
      <c r="V6" s="133"/>
      <c r="W6" s="1" t="s">
        <v>739</v>
      </c>
      <c r="X6" s="1" t="s">
        <v>120</v>
      </c>
      <c r="Y6" s="1">
        <v>158</v>
      </c>
      <c r="Z6" s="1">
        <v>139</v>
      </c>
      <c r="AA6" s="576">
        <v>162.39816116131519</v>
      </c>
      <c r="AB6" s="530">
        <v>1.2315334049164885</v>
      </c>
      <c r="AC6" s="530">
        <v>199.99876036717114</v>
      </c>
      <c r="AD6" s="530">
        <v>181.36816116131519</v>
      </c>
      <c r="AE6" s="576">
        <v>149902.872</v>
      </c>
      <c r="AF6" s="530">
        <v>6.7988088097773527E-2</v>
      </c>
      <c r="AG6" s="530">
        <v>0.19310172120211122</v>
      </c>
      <c r="AH6" s="577">
        <v>151260</v>
      </c>
      <c r="AI6" s="530">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7" t="s">
        <v>218</v>
      </c>
      <c r="Q7" s="588">
        <f>+SUMPRODUCT(AA11:AA14,AG11:AG14)</f>
        <v>114.2821636932038</v>
      </c>
      <c r="R7" s="588">
        <f>+SUMPRODUCT(AD11:AD14,AG11:AG14)</f>
        <v>137.07216369320383</v>
      </c>
      <c r="S7" s="588">
        <f>+SUMPRODUCT(AC11:AC14,AG11:AG14)</f>
        <v>143.60601310987673</v>
      </c>
      <c r="T7" s="589">
        <f>+SUMPRODUCT(Y11:Y14,AG11:AG14)</f>
        <v>136.99999999999997</v>
      </c>
      <c r="U7" s="133"/>
      <c r="V7" s="133"/>
      <c r="W7" s="1" t="s">
        <v>739</v>
      </c>
      <c r="X7" s="1" t="s">
        <v>121</v>
      </c>
      <c r="Y7" s="1">
        <v>158</v>
      </c>
      <c r="Z7" s="1">
        <v>139</v>
      </c>
      <c r="AA7" s="578">
        <v>145.38911868526469</v>
      </c>
      <c r="AB7" s="530">
        <v>1.257184476693052</v>
      </c>
      <c r="AC7" s="530">
        <v>182.78094309119851</v>
      </c>
      <c r="AD7" s="530">
        <v>164.35911868526469</v>
      </c>
      <c r="AE7" s="576">
        <v>267752.40960000001</v>
      </c>
      <c r="AF7" s="530">
        <v>0.12143846324889589</v>
      </c>
      <c r="AG7" s="530">
        <v>0.34491301240561084</v>
      </c>
      <c r="AH7" s="530">
        <v>281687</v>
      </c>
      <c r="AI7" s="530">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7.4">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7" t="s">
        <v>742</v>
      </c>
      <c r="Q8" s="588">
        <f>+AA15</f>
        <v>85.270977168535367</v>
      </c>
      <c r="R8" s="588">
        <f>+AD15</f>
        <v>99.58097716853537</v>
      </c>
      <c r="S8" s="588">
        <f>+AC15</f>
        <v>106.01673960983115</v>
      </c>
      <c r="T8" s="589">
        <f>+Y15</f>
        <v>124</v>
      </c>
      <c r="U8" s="133"/>
      <c r="V8" s="133"/>
      <c r="W8" s="1" t="s">
        <v>739</v>
      </c>
      <c r="X8" s="1" t="s">
        <v>100</v>
      </c>
      <c r="Y8" s="1">
        <v>158</v>
      </c>
      <c r="Z8" s="1">
        <v>139</v>
      </c>
      <c r="AA8" s="578">
        <v>145.5866258007689</v>
      </c>
      <c r="AB8" s="530">
        <v>1.2470083603330349</v>
      </c>
      <c r="AC8" s="530">
        <v>181.54773952623594</v>
      </c>
      <c r="AD8" s="530">
        <v>164.5566258007689</v>
      </c>
      <c r="AE8" s="576">
        <v>109096.3616399999</v>
      </c>
      <c r="AF8" s="530">
        <v>4.9480393186375198E-2</v>
      </c>
      <c r="AG8" s="530">
        <v>0.14053563436444341</v>
      </c>
      <c r="AH8" s="577">
        <v>117630</v>
      </c>
      <c r="AI8" s="530">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8" thickBot="true">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4" t="s">
        <v>743</v>
      </c>
      <c r="Q9" s="590">
        <f>+SUMPRODUCT(AA5:AA15,AF5:AF15)</f>
        <v>122.0362669208306</v>
      </c>
      <c r="R9" s="590">
        <f>+SUMPRODUCT(AD5:AD15,AF5:AF15)</f>
        <v>142.175144181295</v>
      </c>
      <c r="S9" s="590">
        <f>+SUMPRODUCT(AC5:AC15,AF5:AF15)</f>
        <v>152.93268110082869</v>
      </c>
      <c r="T9" s="590">
        <f>+SUMPRODUCT(Y5:Y15,AF5:AF15)</f>
        <v>142.39140180447515</v>
      </c>
      <c r="U9" s="133"/>
      <c r="V9" s="133"/>
      <c r="W9" s="1" t="s">
        <v>739</v>
      </c>
      <c r="X9" s="1" t="s">
        <v>102</v>
      </c>
      <c r="Y9" s="1">
        <v>158</v>
      </c>
      <c r="Z9" s="1">
        <v>139</v>
      </c>
      <c r="AA9" s="578">
        <v>148.25053718588421</v>
      </c>
      <c r="AB9" s="530">
        <v>1.2469916926112057</v>
      </c>
      <c r="AC9" s="530">
        <v>184.86718829594625</v>
      </c>
      <c r="AD9" s="530">
        <v>167.22053718588421</v>
      </c>
      <c r="AE9" s="576">
        <v>32272.282920000041</v>
      </c>
      <c r="AF9" s="530">
        <v>1.463701652281375E-2</v>
      </c>
      <c r="AG9" s="530">
        <v>4.1572474868750368E-2</v>
      </c>
      <c r="AH9" s="577">
        <v>36799</v>
      </c>
      <c r="AI9" s="530">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8" thickBot="true">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6">
        <v>135.2383925600875</v>
      </c>
      <c r="AB10" s="530">
        <v>1.3503615940913989</v>
      </c>
      <c r="AC10" s="530">
        <v>182.62073135979813</v>
      </c>
      <c r="AD10" s="530">
        <v>154.2083925600875</v>
      </c>
      <c r="AE10" s="576">
        <v>64998.699599999993</v>
      </c>
      <c r="AF10" s="530">
        <v>2.9480004323369578E-2</v>
      </c>
      <c r="AG10" s="530">
        <v>8.3729955278368365E-2</v>
      </c>
      <c r="AH10" s="530">
        <v>65739</v>
      </c>
      <c r="AI10" s="530">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6">
      <c r="B11" s="86" t="s">
        <v>101</v>
      </c>
      <c r="L11" s="121"/>
      <c r="M11" s="121"/>
      <c r="N11" s="121"/>
      <c r="W11" s="1" t="s">
        <v>218</v>
      </c>
      <c r="X11" s="1" t="s">
        <v>745</v>
      </c>
      <c r="Y11" s="1">
        <v>137</v>
      </c>
      <c r="Z11" s="128">
        <v>120.8</v>
      </c>
      <c r="AA11" s="578">
        <v>154.64124027180921</v>
      </c>
      <c r="AB11" s="530">
        <v>1.2572148513878643</v>
      </c>
      <c r="AC11" s="530">
        <v>194.41726390675763</v>
      </c>
      <c r="AD11" s="530">
        <v>177.4312402718092</v>
      </c>
      <c r="AE11" s="576">
        <v>13641.745199999999</v>
      </c>
      <c r="AF11" s="530">
        <v>6.1871808197576034E-3</v>
      </c>
      <c r="AG11" s="530">
        <v>1.2527515444880243E-2</v>
      </c>
      <c r="AH11" s="577">
        <v>13895</v>
      </c>
      <c r="AI11" s="530">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6">
      <c r="E12" s="86" t="s">
        <v>637</v>
      </c>
      <c r="I12" s="131"/>
      <c r="W12" s="1" t="s">
        <v>218</v>
      </c>
      <c r="X12" s="1" t="s">
        <v>746</v>
      </c>
      <c r="Y12" s="1">
        <v>137</v>
      </c>
      <c r="Z12" s="128">
        <v>120.8</v>
      </c>
      <c r="AA12" s="578">
        <v>120.59469431676099</v>
      </c>
      <c r="AB12" s="530">
        <v>1.2571675532896132</v>
      </c>
      <c r="AC12" s="530">
        <v>151.60773679391124</v>
      </c>
      <c r="AD12" s="530">
        <v>143.384694316761</v>
      </c>
      <c r="AE12" s="576">
        <v>669016.91639999987</v>
      </c>
      <c r="AF12" s="530">
        <v>0.30343101799346434</v>
      </c>
      <c r="AG12" s="530">
        <v>0.61437298748895808</v>
      </c>
      <c r="AH12" s="579">
        <v>699392</v>
      </c>
      <c r="AI12" s="530">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402">
        <f>+D6*$M6+D7*$M7+D8*$M8</f>
        <v>124.44556627237114</v>
      </c>
      <c r="G13" s="402">
        <f>+G6*$M6+G7*$M7+G8*$M8</f>
        <v>113.12204239971339</v>
      </c>
      <c r="H13" s="86" t="s">
        <v>638</v>
      </c>
      <c r="W13" s="1" t="s">
        <v>218</v>
      </c>
      <c r="X13" s="1" t="s">
        <v>747</v>
      </c>
      <c r="Y13" s="1">
        <v>137</v>
      </c>
      <c r="Z13" s="128">
        <v>120.8</v>
      </c>
      <c r="AA13" s="578">
        <v>102.21623975201651</v>
      </c>
      <c r="AB13" s="530">
        <v>1.2571740852303042</v>
      </c>
      <c r="AC13" s="530">
        <v>128.5036077059228</v>
      </c>
      <c r="AD13" s="530">
        <v>125.00623975201651</v>
      </c>
      <c r="AE13" s="576">
        <v>371088.27240000002</v>
      </c>
      <c r="AF13" s="530">
        <v>0.16830619600124661</v>
      </c>
      <c r="AG13" s="530">
        <v>0.3407785437822814</v>
      </c>
      <c r="AH13" s="579">
        <v>358807</v>
      </c>
      <c r="AI13" s="530">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218</v>
      </c>
      <c r="X14" s="1" t="s">
        <v>748</v>
      </c>
      <c r="Y14" s="1">
        <v>137</v>
      </c>
      <c r="Z14" s="128">
        <v>120.8</v>
      </c>
      <c r="AA14" s="578">
        <v>105.8653555460249</v>
      </c>
      <c r="AB14" s="530">
        <v>1.2378395125477641</v>
      </c>
      <c r="AC14" s="530">
        <v>131.0443201047872</v>
      </c>
      <c r="AD14" s="530">
        <v>128.65535554602491</v>
      </c>
      <c r="AE14" s="576">
        <v>35195.662799999998</v>
      </c>
      <c r="AF14" s="530">
        <v>1.5962908456523303E-2</v>
      </c>
      <c r="AG14" s="530">
        <v>3.2320953283880204E-2</v>
      </c>
      <c r="AH14" s="577">
        <v>41286</v>
      </c>
      <c r="AI14" s="53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742</v>
      </c>
      <c r="X15" s="1" t="s">
        <v>125</v>
      </c>
      <c r="Y15" s="1">
        <v>124</v>
      </c>
      <c r="Z15" s="1">
        <v>109.5</v>
      </c>
      <c r="AA15" s="578">
        <v>85.270977168535367</v>
      </c>
      <c r="AB15" s="530">
        <v>1.2432921860422972</v>
      </c>
      <c r="AC15" s="530">
        <v>106.01673960983115</v>
      </c>
      <c r="AD15" s="530">
        <v>99.58097716853537</v>
      </c>
      <c r="AE15" s="576">
        <v>339607.9632</v>
      </c>
      <c r="AF15" s="530">
        <v>0.15402837725982349</v>
      </c>
      <c r="AG15" s="530">
        <v>1</v>
      </c>
      <c r="AH15" s="530">
        <v>387783</v>
      </c>
      <c r="AI15" s="530">
        <v>0.16813965134857989</v>
      </c>
    </row>
    <row r="16">
      <c r="W16" s="1"/>
      <c r="X16" s="1"/>
      <c r="Y16" s="1"/>
      <c r="Z16" s="1"/>
      <c r="AA16" s="580"/>
      <c r="AB16" s="303"/>
      <c r="AC16" s="303"/>
      <c r="AD16" s="303"/>
      <c r="AE16" s="530">
        <v>2204840.2329600002</v>
      </c>
      <c r="AF16" s="303"/>
      <c r="AG16" s="303"/>
      <c r="AH16" s="303">
        <v>2306315</v>
      </c>
      <c r="AI16" s="303"/>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2"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2" thickBot="true">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2"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2"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2" thickBot="true">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2"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2"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baseColWidth="10" defaultColWidth="8.88671875" defaultRowHeight="14.4"/>
  <cols>
    <col min="1" max="1" width="8.88671875" style="85"/>
    <col min="2" max="2" width="16.88671875" style="85" bestFit="true" customWidth="true"/>
    <col min="3" max="3" width="46" style="85" bestFit="true" customWidth="true"/>
    <col min="4"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4" width="8.33203125" style="85" customWidth="true"/>
    <col min="25" max="26" width="8.88671875" style="85"/>
    <col min="27" max="27" width="19.33203125" style="85" bestFit="true" customWidth="true"/>
    <col min="28" max="16384" width="8.88671875" style="85"/>
  </cols>
  <sheetData>
    <row r="1">
      <c r="A1" s="187" t="s">
        <v>126</v>
      </c>
      <c r="B1" s="85" t="s">
        <v>287</v>
      </c>
      <c r="C1" s="187" t="s">
        <v>127</v>
      </c>
      <c r="D1" s="85" t="s">
        <v>327</v>
      </c>
      <c r="F1" s="85" t="s">
        <v>312</v>
      </c>
      <c r="G1" s="85" t="s">
        <v>313</v>
      </c>
      <c r="H1" s="85" t="s">
        <v>721</v>
      </c>
      <c r="I1" s="85" t="s">
        <v>128</v>
      </c>
      <c r="J1" s="85" t="s">
        <v>129</v>
      </c>
      <c r="K1" s="667" t="s">
        <v>295</v>
      </c>
      <c r="L1" s="667"/>
      <c r="M1" s="667"/>
      <c r="N1" s="667"/>
      <c r="O1" s="667"/>
      <c r="P1" s="667"/>
      <c r="Q1" s="667"/>
      <c r="R1" s="668" t="s">
        <v>314</v>
      </c>
      <c r="S1" s="668"/>
      <c r="T1" s="668"/>
      <c r="U1" s="668"/>
      <c r="V1" s="668"/>
      <c r="W1" s="668"/>
      <c r="X1" s="668"/>
      <c r="Y1" s="85" t="s">
        <v>333</v>
      </c>
      <c r="Z1" s="85" t="s">
        <v>334</v>
      </c>
    </row>
    <row r="2">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c r="B6" s="85" t="s">
        <v>292</v>
      </c>
      <c r="C6" s="85" t="s">
        <v>138</v>
      </c>
      <c r="D6" s="85" t="s">
        <v>138</v>
      </c>
      <c r="I6" s="260">
        <v>5</v>
      </c>
    </row>
    <row r="7">
      <c r="B7" s="85" t="s">
        <v>293</v>
      </c>
      <c r="C7" s="85" t="s">
        <v>139</v>
      </c>
      <c r="D7" s="85" t="s">
        <v>328</v>
      </c>
      <c r="I7" s="260">
        <v>6</v>
      </c>
    </row>
    <row r="8">
      <c r="B8" s="85" t="s">
        <v>308</v>
      </c>
      <c r="C8" s="85" t="s">
        <v>140</v>
      </c>
      <c r="D8" s="85" t="s">
        <v>328</v>
      </c>
      <c r="I8" s="260">
        <v>7</v>
      </c>
    </row>
    <row r="9">
      <c r="C9" s="85" t="s">
        <v>141</v>
      </c>
      <c r="D9" s="85" t="s">
        <v>750</v>
      </c>
      <c r="I9" s="260">
        <v>8</v>
      </c>
    </row>
    <row r="10">
      <c r="C10" s="85" t="s">
        <v>142</v>
      </c>
      <c r="D10" s="85" t="s">
        <v>751</v>
      </c>
      <c r="I10" s="260">
        <v>9</v>
      </c>
    </row>
    <row r="11">
      <c r="C11" s="85" t="s">
        <v>143</v>
      </c>
      <c r="I11" s="260" t="s">
        <v>144</v>
      </c>
    </row>
    <row r="12">
      <c r="C12" s="85" t="s">
        <v>145</v>
      </c>
    </row>
    <row r="13">
      <c r="C13" s="85" t="s">
        <v>146</v>
      </c>
    </row>
    <row r="14">
      <c r="C14" s="85" t="s">
        <v>147</v>
      </c>
    </row>
    <row r="15">
      <c r="C15" s="85" t="s">
        <v>329</v>
      </c>
    </row>
    <row r="1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2187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2187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16384" width="8.88671875" style="189"/>
  </cols>
  <sheetData>
    <row r="1">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1" t="s">
        <v>659</v>
      </c>
      <c r="BC1" s="551" t="s">
        <v>660</v>
      </c>
      <c r="BD1" s="551" t="s">
        <v>661</v>
      </c>
      <c r="BE1" s="551" t="s">
        <v>664</v>
      </c>
      <c r="BF1" s="551" t="s">
        <v>662</v>
      </c>
      <c r="BG1" s="551" t="s">
        <v>663</v>
      </c>
      <c r="BH1" s="551" t="s">
        <v>665</v>
      </c>
      <c r="BI1" s="551" t="s">
        <v>668</v>
      </c>
      <c r="BJ1" s="551" t="s">
        <v>666</v>
      </c>
      <c r="BK1" s="551"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3" t="s">
        <v>695</v>
      </c>
      <c r="CA1" s="553" t="s">
        <v>696</v>
      </c>
      <c r="CB1" s="553" t="s">
        <v>697</v>
      </c>
      <c r="CC1" s="553" t="s">
        <v>698</v>
      </c>
      <c r="CD1" s="553" t="s">
        <v>699</v>
      </c>
      <c r="CE1" s="553" t="s">
        <v>700</v>
      </c>
      <c r="CF1" s="553" t="s">
        <v>701</v>
      </c>
      <c r="CG1" s="553" t="s">
        <v>702</v>
      </c>
      <c r="CH1" s="556" t="s">
        <v>704</v>
      </c>
      <c r="CI1" s="556" t="s">
        <v>705</v>
      </c>
      <c r="CJ1" s="556" t="s">
        <v>706</v>
      </c>
      <c r="CK1" s="556" t="s">
        <v>707</v>
      </c>
      <c r="CL1" s="556" t="s">
        <v>708</v>
      </c>
      <c r="CM1" s="556" t="s">
        <v>709</v>
      </c>
      <c r="CN1" s="556" t="s">
        <v>710</v>
      </c>
      <c r="CO1" s="556" t="s">
        <v>711</v>
      </c>
      <c r="CP1" s="294" t="s">
        <v>693</v>
      </c>
      <c r="CQ1" s="294" t="s">
        <v>694</v>
      </c>
      <c r="CR1" s="294" t="s">
        <v>407</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820.20213850000005</v>
      </c>
      <c r="AD2" s="221">
        <f>Parameters!D7/'Uprating pmts'!$C$8</f>
        <v>877.49860795238874</v>
      </c>
      <c r="AE2" s="223">
        <f>Parameters!D8/'Uprating pmts'!$C$8</f>
        <v>1032.7079930337932</v>
      </c>
      <c r="AF2" s="223">
        <f>Parameters!D8/'Uprating pmts'!$C$8</f>
        <v>1032.7079930337932</v>
      </c>
      <c r="AG2" s="223">
        <f>Parameters!D10/'Uprating pmts'!$C$8</f>
        <v>845.57386364253443</v>
      </c>
      <c r="AH2" s="223">
        <f>Parameters!D11/'Uprating pmts'!$C$8</f>
        <v>1055.3151574036956</v>
      </c>
      <c r="AI2" s="223">
        <f>Parameters!D12/'Uprating pmts'!$C$8</f>
        <v>1035.3070318919426</v>
      </c>
      <c r="AJ2" s="223">
        <f>Parameters!D13/'Uprating pmts'!$C$8</f>
        <v>1019.6086039764051</v>
      </c>
      <c r="AK2" s="240">
        <f>Parameters!C6/'Uprating pmts'!$C$8</f>
        <v>476.06700000000001</v>
      </c>
      <c r="AL2" s="242">
        <f>Parameters!C7/'Uprating pmts'!$C$8</f>
        <v>409.99941999999999</v>
      </c>
      <c r="AM2" s="242">
        <f>Parameters!C8/'Uprating pmts'!$C$8</f>
        <v>655.00045999999998</v>
      </c>
      <c r="AN2" s="242">
        <f>Parameters!C9/'Uprating pmts'!$C$8</f>
        <v>664.9997800000001</v>
      </c>
      <c r="AO2" s="242">
        <f>Parameters!C10/'Uprating pmts'!$C$8</f>
        <v>496.99964</v>
      </c>
      <c r="AP2" s="242">
        <f>Parameters!C11/'Uprating pmts'!$C$8</f>
        <v>890.03994000000012</v>
      </c>
      <c r="AQ2" s="242">
        <f>Parameters!C12/'Uprating pmts'!$C$8</f>
        <v>777.51986000000011</v>
      </c>
      <c r="AR2" s="242">
        <f>Parameters!C13/'Uprating pmts'!$C$8</f>
        <v>643.94040259999997</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0</v>
      </c>
      <c r="BD2" s="241">
        <f>'Uprating pmts'!C17</f>
        <v>0.93</v>
      </c>
      <c r="BE2" s="241">
        <f>'Uprating pmts'!C18</f>
        <v>0</v>
      </c>
      <c r="BF2" s="241">
        <f>'Uprating pmts'!C19</f>
        <v>7.0000000000000007E-2</v>
      </c>
      <c r="BG2" s="241">
        <f>'Uprating pmts'!C20</f>
        <v>0</v>
      </c>
      <c r="BH2" s="241">
        <f>'Uprating pmts'!D17</f>
        <v>0</v>
      </c>
      <c r="BI2" s="241">
        <f>'Uprating pmts'!D18</f>
        <v>0.5</v>
      </c>
      <c r="BJ2" s="241">
        <f>'Uprating pmts'!D19</f>
        <v>0</v>
      </c>
      <c r="BK2" s="241">
        <f>'Uprating pmts'!D20</f>
        <v>0.5</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689.9999600000001</v>
      </c>
      <c r="BY2" s="242">
        <f>'Uprating pmts'!D31</f>
        <v>602.09008175000008</v>
      </c>
      <c r="BZ2" s="241">
        <f>'Uprating pmts'!E24</f>
        <v>1.0810982519999999</v>
      </c>
      <c r="CA2" s="241">
        <f>'Uprating pmts'!E25</f>
        <v>1.0810982519999999</v>
      </c>
      <c r="CB2" s="241">
        <f>'Uprating pmts'!E26</f>
        <v>1.0810982519999999</v>
      </c>
      <c r="CC2" s="241">
        <f>'Uprating pmts'!E27</f>
        <v>1.0810982519999999</v>
      </c>
      <c r="CD2" s="241">
        <f>'Uprating pmts'!E28</f>
        <v>1.0810982519999999</v>
      </c>
      <c r="CE2" s="241">
        <f>'Uprating pmts'!E29</f>
        <v>1.0810982519999999</v>
      </c>
      <c r="CF2" s="241">
        <f>'Uprating pmts'!E30</f>
        <v>1.0810982519999999</v>
      </c>
      <c r="CG2" s="241">
        <f>'Uprating pmts'!E31</f>
        <v>1.0810982519999999</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3.9970279324721227E-2</v>
      </c>
      <c r="CO2" s="241">
        <f>'Uprating pmts'!F31</f>
        <v>3.4707189050412222E-2</v>
      </c>
      <c r="CP2" s="223">
        <f>'Uprating pmts'!C38</f>
        <v>125.86190456</v>
      </c>
      <c r="CQ2" s="223">
        <f>'Uprating pmts'!C39</f>
        <v>115.20399051449441</v>
      </c>
      <c r="CR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820.20213850000005</v>
      </c>
      <c r="AD3" s="221">
        <f>Parameters!G7/'Uprating pmts'!$C$8</f>
        <v>877.49860795238874</v>
      </c>
      <c r="AE3" s="223">
        <f>Parameters!G8/'Uprating pmts'!$C$8</f>
        <v>1032.7079930337932</v>
      </c>
      <c r="AF3" s="223">
        <f>Parameters!G8/'Uprating pmts'!$C$8</f>
        <v>1032.7079930337932</v>
      </c>
      <c r="AG3" s="223">
        <f>Parameters!G10/'Uprating pmts'!$C$8</f>
        <v>845.57386364253443</v>
      </c>
      <c r="AH3" s="223">
        <f>Parameters!G11/'Uprating pmts'!$C$8</f>
        <v>1055.3151574036956</v>
      </c>
      <c r="AI3" s="223">
        <f>Parameters!G12/'Uprating pmts'!$C$8</f>
        <v>1035.3070318919426</v>
      </c>
      <c r="AJ3" s="223">
        <f>Parameters!G13/'Uprating pmts'!$C$8</f>
        <v>1019.6086039764051</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827.49994000000004</v>
      </c>
      <c r="AR3" s="242">
        <f>Parameters!F13/'Uprating pmts'!$C$8</f>
        <v>736.93956560000015</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0</v>
      </c>
      <c r="BD3" s="241">
        <f t="shared" si="3"/>
        <v>0.93</v>
      </c>
      <c r="BE3" s="241">
        <f>BE2</f>
        <v>0</v>
      </c>
      <c r="BF3" s="241">
        <f>BF2</f>
        <v>7.0000000000000007E-2</v>
      </c>
      <c r="BG3" s="241">
        <f>BG2</f>
        <v>0</v>
      </c>
      <c r="BH3" s="241">
        <f t="shared" si="3"/>
        <v>0</v>
      </c>
      <c r="BI3" s="241">
        <f>BI2</f>
        <v>0.5</v>
      </c>
      <c r="BJ3" s="241">
        <f>BJ2</f>
        <v>0</v>
      </c>
      <c r="BK3" s="241">
        <f>BK2</f>
        <v>0.5</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689.9999600000001</v>
      </c>
      <c r="BY3" s="242">
        <f t="shared" ref="BY3" si="7">BY2</f>
        <v>602.09008175000008</v>
      </c>
      <c r="BZ3" s="241">
        <f t="shared" ref="BZ3:CG3" si="8">BZ2</f>
        <v>1.0810982519999999</v>
      </c>
      <c r="CA3" s="241">
        <f t="shared" si="8"/>
        <v>1.0810982519999999</v>
      </c>
      <c r="CB3" s="241">
        <f t="shared" si="8"/>
        <v>1.0810982519999999</v>
      </c>
      <c r="CC3" s="241">
        <f t="shared" si="8"/>
        <v>1.0810982519999999</v>
      </c>
      <c r="CD3" s="241">
        <f t="shared" si="8"/>
        <v>1.0810982519999999</v>
      </c>
      <c r="CE3" s="241">
        <f t="shared" si="8"/>
        <v>1.0810982519999999</v>
      </c>
      <c r="CF3" s="241">
        <f t="shared" si="8"/>
        <v>1.0810982519999999</v>
      </c>
      <c r="CG3" s="241">
        <f t="shared" si="8"/>
        <v>1.0810982519999999</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3.9970279324721227E-2</v>
      </c>
      <c r="CO3" s="241">
        <f t="shared" ref="CO3:CO5" si="16">CO2</f>
        <v>3.4707189050412222E-2</v>
      </c>
      <c r="CP3" s="223">
        <f t="shared" ref="CP3:CR5" si="17">CP2</f>
        <v>125.86190456</v>
      </c>
      <c r="CQ3" s="223">
        <f t="shared" si="17"/>
        <v>115.20399051449441</v>
      </c>
      <c r="CR3" s="241">
        <f t="shared" si="17"/>
        <v>0.66400000000000003</v>
      </c>
    </row>
    <row r="4">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820.20213850000005</v>
      </c>
      <c r="AD4" s="221">
        <f>Parameters!J7/'Uprating pmts'!$C$8</f>
        <v>877.49860795238874</v>
      </c>
      <c r="AE4" s="223">
        <f>Parameters!J8/'Uprating pmts'!$C$8</f>
        <v>1032.7079930337932</v>
      </c>
      <c r="AF4" s="223">
        <f>Parameters!J8/'Uprating pmts'!$C$8</f>
        <v>1032.7079930337932</v>
      </c>
      <c r="AG4" s="223">
        <f>Parameters!J10/'Uprating pmts'!$C$8</f>
        <v>845.57386364253443</v>
      </c>
      <c r="AH4" s="223">
        <f>Parameters!J11/'Uprating pmts'!$C$8</f>
        <v>1055.3151574036956</v>
      </c>
      <c r="AI4" s="223">
        <f>Parameters!J12/'Uprating pmts'!$C$8</f>
        <v>1035.3070318919426</v>
      </c>
      <c r="AJ4" s="223">
        <f>Parameters!J13/'Uprating pmts'!$C$8</f>
        <v>1019.6086039764051</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827.49994000000004</v>
      </c>
      <c r="AR4" s="242">
        <f>Parameters!I13/'Uprating pmts'!$C$8</f>
        <v>736.93956560000015</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0</v>
      </c>
      <c r="BD4" s="241">
        <f t="shared" ref="BD4:BD5" si="25">BD3</f>
        <v>0.93</v>
      </c>
      <c r="BE4" s="241">
        <f t="shared" ref="BE4:BE5" si="26">BE3</f>
        <v>0</v>
      </c>
      <c r="BF4" s="241">
        <f t="shared" ref="BF4:BF5" si="27">BF3</f>
        <v>7.0000000000000007E-2</v>
      </c>
      <c r="BG4" s="241">
        <f t="shared" ref="BG4:BG5" si="28">BG3</f>
        <v>0</v>
      </c>
      <c r="BH4" s="241">
        <f t="shared" ref="BH4:BH5" si="29">BH3</f>
        <v>0</v>
      </c>
      <c r="BI4" s="241">
        <f t="shared" ref="BI4:BI5" si="30">BI3</f>
        <v>0.5</v>
      </c>
      <c r="BJ4" s="241">
        <f t="shared" ref="BJ4:BJ5" si="31">BJ3</f>
        <v>0</v>
      </c>
      <c r="BK4" s="241">
        <f>BK3</f>
        <v>0.5</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689.9999600000001</v>
      </c>
      <c r="BY4" s="242">
        <f>BY3</f>
        <v>602.09008175000008</v>
      </c>
      <c r="BZ4" s="241">
        <f t="shared" ref="BZ4:BZ5" si="36">BZ3</f>
        <v>1.0810982519999999</v>
      </c>
      <c r="CA4" s="241">
        <f t="shared" ref="CA4:CA5" si="37">CA3</f>
        <v>1.0810982519999999</v>
      </c>
      <c r="CB4" s="241">
        <f t="shared" ref="CB4:CB5" si="38">CB3</f>
        <v>1.0810982519999999</v>
      </c>
      <c r="CC4" s="241">
        <f t="shared" ref="CC4:CC5" si="39">CC3</f>
        <v>1.0810982519999999</v>
      </c>
      <c r="CD4" s="241">
        <f t="shared" ref="CD4:CD5" si="40">CD3</f>
        <v>1.0810982519999999</v>
      </c>
      <c r="CE4" s="241">
        <f t="shared" ref="CE4:CE5" si="41">CE3</f>
        <v>1.0810982519999999</v>
      </c>
      <c r="CF4" s="241">
        <f t="shared" ref="CF4:CF5" si="42">CF3</f>
        <v>1.0810982519999999</v>
      </c>
      <c r="CG4" s="241">
        <f t="shared" ref="CG4:CG5" si="43">CG3</f>
        <v>1.0810982519999999</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3.9970279324721227E-2</v>
      </c>
      <c r="CO4" s="241">
        <f t="shared" si="16"/>
        <v>3.4707189050412222E-2</v>
      </c>
      <c r="CP4" s="223">
        <f t="shared" si="17"/>
        <v>125.86190456</v>
      </c>
      <c r="CQ4" s="223">
        <f t="shared" si="17"/>
        <v>115.20399051449441</v>
      </c>
      <c r="CR4" s="241">
        <f t="shared" si="17"/>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820.20213850000005</v>
      </c>
      <c r="AD5" s="221">
        <f>Parameters!M7/'Uprating pmts'!$C$8</f>
        <v>877.49860795238874</v>
      </c>
      <c r="AE5" s="223">
        <f>Parameters!M8/'Uprating pmts'!$C$8</f>
        <v>1032.7079930337932</v>
      </c>
      <c r="AF5" s="223">
        <f>Parameters!M8/'Uprating pmts'!$C$8</f>
        <v>1032.7079930337932</v>
      </c>
      <c r="AG5" s="223">
        <f>Parameters!M10/'Uprating pmts'!$C$8</f>
        <v>845.57386364253443</v>
      </c>
      <c r="AH5" s="223">
        <f>Parameters!M11/'Uprating pmts'!$C$8</f>
        <v>1055.3151574036956</v>
      </c>
      <c r="AI5" s="223">
        <f>Parameters!M12/'Uprating pmts'!$C$8</f>
        <v>1035.3070318919426</v>
      </c>
      <c r="AJ5" s="223">
        <f>Parameters!M13/'Uprating pmts'!$C$8</f>
        <v>1019.6086039764051</v>
      </c>
      <c r="AK5" s="240">
        <f>Parameters!L6/'Uprating pmts'!$C$8</f>
        <v>476.06700000000001</v>
      </c>
      <c r="AL5" s="242">
        <f>Parameters!L7/'Uprating pmts'!$C$8</f>
        <v>409.99941999999999</v>
      </c>
      <c r="AM5" s="242">
        <f>Parameters!L8/'Uprating pmts'!$C$8</f>
        <v>655.00045999999998</v>
      </c>
      <c r="AN5" s="242">
        <f>Parameters!L9/'Uprating pmts'!$C$8</f>
        <v>664.9997800000001</v>
      </c>
      <c r="AO5" s="242">
        <f>Parameters!L10/'Uprating pmts'!$C$8</f>
        <v>496.99964</v>
      </c>
      <c r="AP5" s="242">
        <f>Parameters!L11/'Uprating pmts'!$C$8</f>
        <v>755</v>
      </c>
      <c r="AQ5" s="242">
        <f>Parameters!L12/'Uprating pmts'!$C$8</f>
        <v>709.99989000000005</v>
      </c>
      <c r="AR5" s="242">
        <f>Parameters!L13/'Uprating pmts'!$C$8</f>
        <v>643.94040259999997</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0</v>
      </c>
      <c r="BD5" s="241">
        <f t="shared" si="25"/>
        <v>0.93</v>
      </c>
      <c r="BE5" s="241">
        <f t="shared" si="26"/>
        <v>0</v>
      </c>
      <c r="BF5" s="241">
        <f t="shared" si="27"/>
        <v>7.0000000000000007E-2</v>
      </c>
      <c r="BG5" s="241">
        <f t="shared" si="28"/>
        <v>0</v>
      </c>
      <c r="BH5" s="241">
        <f t="shared" si="29"/>
        <v>0</v>
      </c>
      <c r="BI5" s="241">
        <f t="shared" si="30"/>
        <v>0.5</v>
      </c>
      <c r="BJ5" s="241">
        <f t="shared" si="31"/>
        <v>0</v>
      </c>
      <c r="BK5" s="241">
        <f>BK4</f>
        <v>0.5</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689.9999600000001</v>
      </c>
      <c r="BY5" s="242">
        <f>BY4</f>
        <v>602.09008175000008</v>
      </c>
      <c r="BZ5" s="241">
        <f t="shared" si="36"/>
        <v>1.0810982519999999</v>
      </c>
      <c r="CA5" s="241">
        <f t="shared" si="37"/>
        <v>1.0810982519999999</v>
      </c>
      <c r="CB5" s="241">
        <f t="shared" si="38"/>
        <v>1.0810982519999999</v>
      </c>
      <c r="CC5" s="241">
        <f t="shared" si="39"/>
        <v>1.0810982519999999</v>
      </c>
      <c r="CD5" s="241">
        <f t="shared" si="40"/>
        <v>1.0810982519999999</v>
      </c>
      <c r="CE5" s="241">
        <f t="shared" si="41"/>
        <v>1.0810982519999999</v>
      </c>
      <c r="CF5" s="241">
        <f t="shared" si="42"/>
        <v>1.0810982519999999</v>
      </c>
      <c r="CG5" s="241">
        <f t="shared" si="43"/>
        <v>1.0810982519999999</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3.9970279324721227E-2</v>
      </c>
      <c r="CO5" s="241">
        <f t="shared" si="16"/>
        <v>3.4707189050412222E-2</v>
      </c>
      <c r="CP5" s="223">
        <f t="shared" si="17"/>
        <v>125.86190456</v>
      </c>
      <c r="CQ5" s="223">
        <f t="shared" si="17"/>
        <v>115.20399051449441</v>
      </c>
      <c r="CR5" s="241">
        <f t="shared" si="17"/>
        <v>0.66400000000000003</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52"/>
    </row>
    <row r="11">
      <c r="BA11" s="238"/>
      <c r="BB11" s="238"/>
      <c r="BC11" s="238"/>
      <c r="BD11" s="238"/>
      <c r="BE11" s="238"/>
      <c r="BF11" s="238"/>
      <c r="BG11" s="238"/>
      <c r="BH11" s="238"/>
      <c r="BJ11" s="238"/>
      <c r="BK11" s="238"/>
      <c r="BR11" s="242"/>
      <c r="BZ11" s="552"/>
    </row>
    <row r="12">
      <c r="BR12" s="242"/>
      <c r="BZ12" s="552"/>
    </row>
    <row r="13">
      <c r="BR13" s="242"/>
      <c r="BZ13" s="552"/>
    </row>
    <row r="14">
      <c r="BZ14" s="552"/>
    </row>
    <row r="15">
      <c r="BZ15" s="552"/>
    </row>
    <row r="16">
      <c r="BZ16" s="552"/>
    </row>
    <row r="17">
      <c r="BL17" s="238"/>
      <c r="BZ17" s="552"/>
    </row>
    <row r="18">
      <c r="BL18" s="238"/>
      <c r="BZ18" s="552"/>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baseColWidth="10" defaultColWidth="11.44140625" defaultRowHeight="14.4"/>
  <sheetData>
    <row r="1">
      <c r="A1" s="461" t="s">
        <v>630</v>
      </c>
    </row>
    <row r="2">
      <c r="A2" t="s">
        <v>631</v>
      </c>
    </row>
    <row r="3">
      <c r="A3" t="s">
        <v>632</v>
      </c>
    </row>
    <row r="4">
      <c r="A4" t="s">
        <v>633</v>
      </c>
    </row>
    <row r="5">
      <c r="A5" t="s">
        <v>634</v>
      </c>
    </row>
    <row r="6">
      <c r="A6" t="s">
        <v>635</v>
      </c>
    </row>
    <row r="7">
      <c r="A7" t="s">
        <v>636</v>
      </c>
    </row>
    <row r="10">
      <c r="A10" s="1" t="s">
        <v>628</v>
      </c>
    </row>
    <row r="11">
      <c r="A11" s="1" t="s">
        <v>629</v>
      </c>
    </row>
    <row r="13">
      <c r="A13" t="s">
        <v>645</v>
      </c>
    </row>
    <row r="17">
      <c r="A17" t="s">
        <v>646</v>
      </c>
    </row>
    <row r="19">
      <c r="A19" t="s">
        <v>647</v>
      </c>
    </row>
    <row r="24">
      <c r="A24" s="461" t="s">
        <v>672</v>
      </c>
    </row>
    <row r="25">
      <c r="A25" t="s">
        <v>673</v>
      </c>
      <c r="I25" t="s">
        <v>683</v>
      </c>
    </row>
    <row r="26">
      <c r="A26" t="s">
        <v>679</v>
      </c>
    </row>
    <row r="29">
      <c r="A29" s="461" t="s">
        <v>677</v>
      </c>
    </row>
    <row r="30">
      <c r="A30" t="s">
        <v>678</v>
      </c>
      <c r="I30">
        <f>398114/4167</f>
        <v>95.539716822654185</v>
      </c>
    </row>
    <row r="31">
      <c r="A31" t="s">
        <v>680</v>
      </c>
    </row>
    <row r="32">
      <c r="A32" t="s">
        <v>681</v>
      </c>
    </row>
    <row r="33">
      <c r="A33" t="s">
        <v>682</v>
      </c>
    </row>
    <row r="34">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D6" sqref="D6"/>
    </sheetView>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199</v>
      </c>
      <c r="C2" s="234"/>
      <c r="D2" s="234"/>
      <c r="E2" s="234"/>
      <c r="F2" s="235"/>
      <c r="G2" s="232"/>
      <c r="H2" s="232"/>
      <c r="I2" s="232"/>
      <c r="J2" s="232"/>
      <c r="K2" s="232"/>
    </row>
    <row r="3" ht="23.4">
      <c r="B3" s="2"/>
      <c r="C3" s="3"/>
      <c r="D3" s="3"/>
      <c r="E3" s="3"/>
      <c r="F3" s="4"/>
    </row>
    <row r="4" ht="15" customHeight="true" thickBot="true">
      <c r="B4" s="5"/>
      <c r="C4" s="670" t="s">
        <v>1</v>
      </c>
      <c r="D4" s="669"/>
      <c r="E4" s="672"/>
      <c r="F4" s="670" t="s">
        <v>285</v>
      </c>
      <c r="G4" s="669"/>
      <c r="H4" s="672"/>
      <c r="I4" s="669" t="s">
        <v>286</v>
      </c>
      <c r="J4" s="669"/>
      <c r="K4" s="669"/>
      <c r="L4" s="670" t="s">
        <v>470</v>
      </c>
      <c r="M4" s="669"/>
      <c r="N4" s="669"/>
    </row>
    <row r="5" ht="43.8"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Fuel_prices_info!L68</f>
        <v>476.06700000000001</v>
      </c>
      <c r="D6" s="9">
        <f>Fuel_prices_info!L61</f>
        <v>820.20213850000005</v>
      </c>
      <c r="E6" s="400">
        <f t="shared" ref="E6:E8" si="0">+(D6-C6)/D6</f>
        <v>0.41957356893675063</v>
      </c>
      <c r="F6" s="9">
        <f>Fuel_prices_info!L19</f>
        <v>476.32255555555554</v>
      </c>
      <c r="G6" s="9">
        <f>D6</f>
        <v>820.20213850000005</v>
      </c>
      <c r="H6" s="400">
        <f t="shared" ref="H6:H8" si="1">+(G6-F6)/G6</f>
        <v>0.41926199262700958</v>
      </c>
      <c r="I6" s="9">
        <f>F6</f>
        <v>476.32255555555554</v>
      </c>
      <c r="J6" s="9">
        <f>D6</f>
        <v>820.20213850000005</v>
      </c>
      <c r="K6" s="400">
        <f t="shared" ref="K6:K8" si="2">+(J6-I6)/J6</f>
        <v>0.41926199262700958</v>
      </c>
      <c r="L6" s="9">
        <f>C6</f>
        <v>476.06700000000001</v>
      </c>
      <c r="M6" s="9">
        <f>G6</f>
        <v>820.20213850000005</v>
      </c>
      <c r="N6" s="400">
        <f t="shared" ref="N6:N8" si="3">+(M6-L6)/M6</f>
        <v>0.41957356893675063</v>
      </c>
      <c r="P6" s="4"/>
    </row>
    <row r="7">
      <c r="B7" s="191" t="s">
        <v>399</v>
      </c>
      <c r="C7" s="9">
        <f>Fuel_prices_info!L72</f>
        <v>409.99941999999999</v>
      </c>
      <c r="D7" s="9">
        <f>Fuel_prices_info!L65</f>
        <v>877.49860795238874</v>
      </c>
      <c r="E7" s="400">
        <f t="shared" si="0"/>
        <v>0.53276345251792612</v>
      </c>
      <c r="F7" s="9">
        <f>Fuel_prices_info!L23</f>
        <v>409.99941999999999</v>
      </c>
      <c r="G7" s="9">
        <f t="shared" ref="G7:G8" si="4">D7</f>
        <v>877.49860795238874</v>
      </c>
      <c r="H7" s="400">
        <f t="shared" si="1"/>
        <v>0.53276345251792612</v>
      </c>
      <c r="I7" s="9">
        <f t="shared" ref="I7:I8" si="5">F7</f>
        <v>409.99941999999999</v>
      </c>
      <c r="J7" s="9">
        <f t="shared" ref="J7:J8" si="6">D7</f>
        <v>877.49860795238874</v>
      </c>
      <c r="K7" s="400">
        <f t="shared" si="2"/>
        <v>0.53276345251792612</v>
      </c>
      <c r="L7" s="9">
        <f t="shared" ref="L7:L10" si="7">C7</f>
        <v>409.99941999999999</v>
      </c>
      <c r="M7" s="9">
        <f t="shared" ref="M7:M8" si="8">G7</f>
        <v>877.49860795238874</v>
      </c>
      <c r="N7" s="400">
        <f t="shared" si="3"/>
        <v>0.53276345251792612</v>
      </c>
      <c r="P7" s="4"/>
    </row>
    <row r="8">
      <c r="B8" s="190" t="s">
        <v>185</v>
      </c>
      <c r="C8" s="212">
        <f>Fuel_prices_info!L73</f>
        <v>655.00045999999998</v>
      </c>
      <c r="D8" s="9">
        <f>Fuel_prices_info!L66</f>
        <v>1032.7079930337932</v>
      </c>
      <c r="E8" s="400">
        <f t="shared" si="0"/>
        <v>0.36574475609915563</v>
      </c>
      <c r="F8" s="212">
        <f>Fuel_prices_info!L24</f>
        <v>754.9995600000002</v>
      </c>
      <c r="G8" s="9">
        <f t="shared" si="4"/>
        <v>1032.7079930337932</v>
      </c>
      <c r="H8" s="400">
        <f t="shared" si="1"/>
        <v>0.26891283393475734</v>
      </c>
      <c r="I8" s="212">
        <f t="shared" si="5"/>
        <v>754.9995600000002</v>
      </c>
      <c r="J8" s="9">
        <f t="shared" si="6"/>
        <v>1032.7079930337932</v>
      </c>
      <c r="K8" s="400">
        <f t="shared" si="2"/>
        <v>0.26891283393475734</v>
      </c>
      <c r="L8" s="212">
        <f t="shared" si="7"/>
        <v>655.00045999999998</v>
      </c>
      <c r="M8" s="9">
        <f t="shared" si="8"/>
        <v>1032.7079930337932</v>
      </c>
      <c r="N8" s="400">
        <f t="shared" si="3"/>
        <v>0.36574475609915563</v>
      </c>
      <c r="P8" s="4"/>
    </row>
    <row r="9">
      <c r="B9" s="11" t="s">
        <v>187</v>
      </c>
      <c r="C9" s="12">
        <f>Fuel_prices_info!L70</f>
        <v>664.9997800000001</v>
      </c>
      <c r="D9" s="12">
        <f>Fuel_prices_info!L63</f>
        <v>1015.2989063801895</v>
      </c>
      <c r="E9" s="511">
        <f>+(D9-C9)/D9</f>
        <v>0.34502068718767648</v>
      </c>
      <c r="F9" s="12">
        <f>Fuel_prices_info!L21</f>
        <v>664.9997800000001</v>
      </c>
      <c r="G9" s="12">
        <f>D9</f>
        <v>1015.2989063801895</v>
      </c>
      <c r="H9" s="511">
        <f>+(G9-F9)/G9</f>
        <v>0.34502068718767648</v>
      </c>
      <c r="I9" s="12">
        <f>F9</f>
        <v>664.9997800000001</v>
      </c>
      <c r="J9" s="12">
        <f>D9</f>
        <v>1015.2989063801895</v>
      </c>
      <c r="K9" s="511">
        <f>+(J9-I9)/J9</f>
        <v>0.34502068718767648</v>
      </c>
      <c r="L9" s="12">
        <f t="shared" si="7"/>
        <v>664.9997800000001</v>
      </c>
      <c r="M9" s="12">
        <f>G9</f>
        <v>1015.2989063801895</v>
      </c>
      <c r="N9" s="511">
        <f>+(M9-L9)/M9</f>
        <v>0.34502068718767648</v>
      </c>
      <c r="P9" s="4"/>
    </row>
    <row r="10">
      <c r="B10" s="11" t="s">
        <v>186</v>
      </c>
      <c r="C10" s="12">
        <f>Fuel_prices_info!L71</f>
        <v>496.99964</v>
      </c>
      <c r="D10" s="12">
        <f>Fuel_prices_info!L64</f>
        <v>845.57386364253443</v>
      </c>
      <c r="E10" s="400">
        <f>+(D10-C10)/D10</f>
        <v>0.41223391430401857</v>
      </c>
      <c r="F10" s="12">
        <f>Fuel_prices_info!L22</f>
        <v>496.99964</v>
      </c>
      <c r="G10" s="12">
        <f>D10</f>
        <v>845.57386364253443</v>
      </c>
      <c r="H10" s="400">
        <f>+(G10-F10)/G10</f>
        <v>0.41223391430401857</v>
      </c>
      <c r="I10" s="12">
        <f>F10</f>
        <v>496.99964</v>
      </c>
      <c r="J10" s="12">
        <f>D10</f>
        <v>845.57386364253443</v>
      </c>
      <c r="K10" s="400">
        <f>+(J10-I10)/J10</f>
        <v>0.41223391430401857</v>
      </c>
      <c r="L10" s="12">
        <f t="shared" si="7"/>
        <v>496.99964</v>
      </c>
      <c r="M10" s="12">
        <f>G10</f>
        <v>845.57386364253443</v>
      </c>
      <c r="N10" s="400">
        <f>+(M10-L10)/M10</f>
        <v>0.41223391430401857</v>
      </c>
      <c r="P10" s="4"/>
    </row>
    <row r="11">
      <c r="B11" s="11" t="s">
        <v>188</v>
      </c>
      <c r="C11" s="213">
        <f>Fuel_prices_info!L69</f>
        <v>890.03994000000012</v>
      </c>
      <c r="D11" s="12">
        <f>Fuel_prices_info!L62</f>
        <v>1055.3151574036956</v>
      </c>
      <c r="E11" s="400">
        <f>+(D11-C11)/D11</f>
        <v>0.15661218949068106</v>
      </c>
      <c r="F11" s="213">
        <f>Fuel_prices_info!L20</f>
        <v>990.00009999999997</v>
      </c>
      <c r="G11" s="12">
        <f>D11</f>
        <v>1055.3151574036956</v>
      </c>
      <c r="H11" s="400">
        <f>+(G11-F11)/G11</f>
        <v>6.1891518325563367E-2</v>
      </c>
      <c r="I11" s="213">
        <f>F11</f>
        <v>990.00009999999997</v>
      </c>
      <c r="J11" s="12">
        <f>D11</f>
        <v>1055.3151574036956</v>
      </c>
      <c r="K11" s="400">
        <f>+(J11-I11)/J11</f>
        <v>6.1891518325563367E-2</v>
      </c>
      <c r="L11" s="213">
        <v>755</v>
      </c>
      <c r="M11" s="12">
        <f>G11</f>
        <v>1055.3151574036956</v>
      </c>
      <c r="N11" s="400">
        <f>+(M11-L11)/M11</f>
        <v>0.28457390694788853</v>
      </c>
      <c r="P11" s="4"/>
    </row>
    <row r="12">
      <c r="B12" s="557" t="s">
        <v>689</v>
      </c>
      <c r="C12" s="558">
        <f>+C8*'Uprating pmts'!$D$17+C10*'Uprating pmts'!$D$19+C11*'Uprating pmts'!$D$20+C9*'Uprating pmts'!$D$18</f>
        <v>777.51986000000011</v>
      </c>
      <c r="D12" s="517">
        <f>+D8*'Uprating pmts'!$D$17+D10*'Uprating pmts'!$D$19+D11*'Uprating pmts'!$D$20+D9*'Uprating pmts'!$D$18</f>
        <v>1035.3070318919426</v>
      </c>
      <c r="E12" s="548">
        <f>+E8*'Uprating pmts'!$D$17+E10*'Uprating pmts'!$D$19+E11*'Uprating pmts'!$D$20+E9*'Uprating pmts'!$D$18</f>
        <v>0.25081643833917877</v>
      </c>
      <c r="F12" s="558">
        <f>+F8*'Uprating pmts'!$D$17+F10*'Uprating pmts'!$D$19+F11*'Uprating pmts'!$D$20+F9*'Uprating pmts'!$D$18</f>
        <v>827.49994000000004</v>
      </c>
      <c r="G12" s="517">
        <f>+G8*'Uprating pmts'!$D$17+G10*'Uprating pmts'!$D$19+G11*'Uprating pmts'!$D$20+G9*'Uprating pmts'!$D$18</f>
        <v>1035.3070318919426</v>
      </c>
      <c r="H12" s="548">
        <f>+H8*'Uprating pmts'!$D$17+H10*'Uprating pmts'!$D$19+H11*'Uprating pmts'!$D$20+H9*'Uprating pmts'!$D$18</f>
        <v>0.20345610275661993</v>
      </c>
      <c r="I12" s="558">
        <f>+I8*'Uprating pmts'!$D$17+I10*'Uprating pmts'!$D$19+I11*'Uprating pmts'!$D$20+I9*'Uprating pmts'!$D$18</f>
        <v>827.49994000000004</v>
      </c>
      <c r="J12" s="517">
        <f>+J8*'Uprating pmts'!$D$17+J10*'Uprating pmts'!$D$19+J11*'Uprating pmts'!$D$20+J9*'Uprating pmts'!$D$18</f>
        <v>1035.3070318919426</v>
      </c>
      <c r="K12" s="548">
        <f>+K8*'Uprating pmts'!$D$17+K10*'Uprating pmts'!$D$19+K11*'Uprating pmts'!$D$20+K9*'Uprating pmts'!$D$18</f>
        <v>0.20345610275661993</v>
      </c>
      <c r="L12" s="558">
        <f>+L8*'Uprating pmts'!$D$17+L10*'Uprating pmts'!$D$19+L11*'Uprating pmts'!$D$20+L9*'Uprating pmts'!$D$18</f>
        <v>709.99989000000005</v>
      </c>
      <c r="M12" s="517">
        <f>+M8*'Uprating pmts'!$D$17+M10*'Uprating pmts'!$D$19+M11*'Uprating pmts'!$D$20+M9*'Uprating pmts'!$D$18</f>
        <v>1035.3070318919426</v>
      </c>
      <c r="N12" s="548">
        <f>+N8*'Uprating pmts'!$D$17+N10*'Uprating pmts'!$D$19+N11*'Uprating pmts'!$D$20+N9*'Uprating pmts'!$D$18</f>
        <v>0.31479729706778248</v>
      </c>
    </row>
    <row r="13" ht="15" thickBot="true">
      <c r="B13" s="555" t="s">
        <v>712</v>
      </c>
      <c r="C13" s="559">
        <f>SUMPRODUCT(C6:C11,'Uprating pmts'!$C$15:$C$20)</f>
        <v>643.94040259999997</v>
      </c>
      <c r="D13" s="15">
        <f>SUMPRODUCT(D6:D11,'Uprating pmts'!$C$15:$C$20)</f>
        <v>1019.6086039764051</v>
      </c>
      <c r="E13" s="401">
        <f>SUMPRODUCT(E6:E11,'Uprating pmts'!$C$15:$C$20)</f>
        <v>0.3689989971734961</v>
      </c>
      <c r="F13" s="559">
        <f>SUMPRODUCT(F6:F11,'Uprating pmts'!$C$15:$C$20)</f>
        <v>736.93956560000015</v>
      </c>
      <c r="G13" s="15">
        <f>SUMPRODUCT(G6:G11,'Uprating pmts'!$C$15:$C$20)</f>
        <v>1019.6086039764051</v>
      </c>
      <c r="H13" s="401">
        <f>SUMPRODUCT(H6:H11,'Uprating pmts'!$C$15:$C$20)</f>
        <v>0.27894530956060565</v>
      </c>
      <c r="I13" s="559">
        <f>SUMPRODUCT(I6:I11,'Uprating pmts'!$C$15:$C$20)</f>
        <v>736.93956560000015</v>
      </c>
      <c r="J13" s="15">
        <f>SUMPRODUCT(J6:J11,'Uprating pmts'!$C$15:$C$20)</f>
        <v>1019.6086039764051</v>
      </c>
      <c r="K13" s="401">
        <f>SUMPRODUCT(K6:K11,'Uprating pmts'!$C$15:$C$20)</f>
        <v>0.27894530956060565</v>
      </c>
      <c r="L13" s="559">
        <f>SUMPRODUCT(L6:L11,'Uprating pmts'!$C$15:$C$20)</f>
        <v>643.94040259999997</v>
      </c>
      <c r="M13" s="15">
        <f>SUMPRODUCT(M6:M11,'Uprating pmts'!$C$15:$C$20)</f>
        <v>1019.6086039764051</v>
      </c>
      <c r="N13" s="401">
        <f>SUMPRODUCT(N6:N11,'Uprating pmts'!$C$15:$C$20)</f>
        <v>0.3689989971734961</v>
      </c>
    </row>
    <row r="14" ht="15" thickTop="true">
      <c r="B14" s="4" t="s">
        <v>656</v>
      </c>
      <c r="C14" s="3"/>
      <c r="D14" s="3"/>
      <c r="E14" s="3"/>
      <c r="F14" s="4"/>
    </row>
    <row r="15">
      <c r="B15" s="4"/>
      <c r="C15" s="3"/>
      <c r="D15" s="3"/>
      <c r="E15" s="3"/>
      <c r="F15" s="4"/>
      <c r="G15" s="214"/>
    </row>
    <row r="16">
      <c r="G16" s="214"/>
    </row>
    <row r="17" ht="23.4">
      <c r="B17" s="233" t="s">
        <v>201</v>
      </c>
      <c r="C17" s="232"/>
      <c r="D17" s="232"/>
      <c r="E17" s="232"/>
      <c r="F17" s="232"/>
      <c r="G17" s="236"/>
      <c r="H17" s="232"/>
      <c r="I17" s="232"/>
      <c r="J17" s="232"/>
      <c r="K17" s="232"/>
    </row>
    <row r="18">
      <c r="C18" s="3"/>
      <c r="D18" s="3"/>
      <c r="G18" s="214"/>
    </row>
    <row r="19" ht="15" thickBot="true">
      <c r="B19" s="5"/>
      <c r="C19" s="669" t="s">
        <v>1</v>
      </c>
      <c r="D19" s="669"/>
      <c r="E19" s="669" t="s">
        <v>285</v>
      </c>
      <c r="F19" s="669"/>
      <c r="G19" s="669" t="s">
        <v>286</v>
      </c>
      <c r="H19" s="669"/>
      <c r="I19" s="669" t="s">
        <v>470</v>
      </c>
      <c r="J19" s="669"/>
    </row>
    <row r="20" ht="73.2" thickTop="true" thickBot="true">
      <c r="B20" s="215"/>
      <c r="C20" s="216" t="s">
        <v>25</v>
      </c>
      <c r="D20" s="216" t="s">
        <v>26</v>
      </c>
      <c r="E20" s="216" t="s">
        <v>25</v>
      </c>
      <c r="F20" s="216" t="s">
        <v>26</v>
      </c>
      <c r="G20" s="216" t="s">
        <v>25</v>
      </c>
      <c r="H20" s="216" t="s">
        <v>26</v>
      </c>
      <c r="I20" s="216" t="s">
        <v>25</v>
      </c>
      <c r="J20" s="216" t="s">
        <v>26</v>
      </c>
    </row>
    <row r="21" ht="15" thickTop="true">
      <c r="B21" s="427" t="s">
        <v>27</v>
      </c>
      <c r="C21" s="427"/>
      <c r="D21" s="427"/>
      <c r="E21" s="427"/>
      <c r="F21" s="427"/>
      <c r="G21" s="427"/>
      <c r="H21" s="427"/>
      <c r="I21" s="427"/>
      <c r="J21" s="427"/>
    </row>
    <row r="22">
      <c r="B22" s="193" t="s">
        <v>21</v>
      </c>
      <c r="C22" s="3"/>
      <c r="D22" s="3"/>
      <c r="E22" s="3"/>
      <c r="F22" s="3"/>
      <c r="G22" s="3"/>
      <c r="H22" s="3"/>
      <c r="I22" s="3"/>
      <c r="J22" s="3"/>
    </row>
    <row r="23">
      <c r="B23" s="14" t="s">
        <v>28</v>
      </c>
      <c r="C23" s="217">
        <v>91.17</v>
      </c>
      <c r="D23" s="3">
        <v>300</v>
      </c>
      <c r="E23" s="512">
        <v>91.17</v>
      </c>
      <c r="F23" s="3">
        <v>300</v>
      </c>
      <c r="G23" s="217">
        <v>91.17</v>
      </c>
      <c r="H23" s="3">
        <v>300</v>
      </c>
      <c r="I23" s="217">
        <v>91.17</v>
      </c>
      <c r="J23" s="3">
        <v>300</v>
      </c>
    </row>
    <row r="24">
      <c r="B24" s="14" t="s">
        <v>30</v>
      </c>
      <c r="C24" s="224">
        <v>112.5</v>
      </c>
      <c r="D24" s="3">
        <v>500</v>
      </c>
      <c r="E24" s="514">
        <v>136.49</v>
      </c>
      <c r="F24" s="3">
        <v>500</v>
      </c>
      <c r="G24" s="224">
        <f>C24+18.97</f>
        <v>131.47</v>
      </c>
      <c r="H24" s="3">
        <v>500</v>
      </c>
      <c r="I24" s="224">
        <v>112.5</v>
      </c>
      <c r="J24" s="3">
        <v>500</v>
      </c>
      <c r="L24" s="237"/>
      <c r="M24" s="372"/>
      <c r="N24" s="237"/>
      <c r="O24" s="372"/>
    </row>
    <row r="25">
      <c r="B25" s="218" t="s">
        <v>32</v>
      </c>
      <c r="C25" s="225">
        <v>112.5</v>
      </c>
      <c r="D25" s="219"/>
      <c r="E25" s="515">
        <v>149.06</v>
      </c>
      <c r="F25" s="219"/>
      <c r="G25" s="228">
        <f>C25+18.97</f>
        <v>131.47</v>
      </c>
      <c r="H25" s="219"/>
      <c r="I25" s="225">
        <v>112.5</v>
      </c>
      <c r="J25" s="219"/>
      <c r="L25" s="237"/>
      <c r="M25" s="372"/>
      <c r="N25" s="237"/>
    </row>
    <row r="26">
      <c r="B26" s="193" t="s">
        <v>18</v>
      </c>
      <c r="C26" s="3"/>
      <c r="D26" s="3"/>
      <c r="E26" s="3"/>
      <c r="F26" s="3"/>
      <c r="G26" s="3"/>
      <c r="H26" s="3"/>
      <c r="I26" s="3"/>
      <c r="J26" s="3"/>
      <c r="L26" s="237"/>
      <c r="M26" s="372"/>
      <c r="N26" s="237"/>
    </row>
    <row r="27">
      <c r="B27" s="14" t="s">
        <v>28</v>
      </c>
      <c r="C27" s="217">
        <v>91.17</v>
      </c>
      <c r="D27" s="3">
        <v>150</v>
      </c>
      <c r="E27" s="512">
        <v>91.17</v>
      </c>
      <c r="F27" s="3">
        <v>150</v>
      </c>
      <c r="G27" s="217">
        <v>91.17</v>
      </c>
      <c r="H27" s="3">
        <v>150</v>
      </c>
      <c r="I27" s="217">
        <v>91.17</v>
      </c>
      <c r="J27" s="3">
        <v>150</v>
      </c>
      <c r="L27" s="237"/>
      <c r="M27" s="372"/>
      <c r="N27" s="237"/>
    </row>
    <row r="28">
      <c r="B28" s="14" t="s">
        <v>30</v>
      </c>
      <c r="C28" s="224">
        <v>112.5</v>
      </c>
      <c r="D28" s="3">
        <v>250</v>
      </c>
      <c r="E28" s="514">
        <v>136.49</v>
      </c>
      <c r="F28" s="3">
        <v>250</v>
      </c>
      <c r="G28" s="224">
        <f>C28+18.97</f>
        <v>131.47</v>
      </c>
      <c r="H28" s="3">
        <v>250</v>
      </c>
      <c r="I28" s="224">
        <v>112.5</v>
      </c>
      <c r="J28" s="3">
        <v>250</v>
      </c>
      <c r="L28" s="237"/>
      <c r="M28" s="372"/>
      <c r="N28" s="237"/>
    </row>
    <row r="29" ht="15" thickBot="true">
      <c r="B29" s="220" t="s">
        <v>32</v>
      </c>
      <c r="C29" s="226">
        <v>124.62</v>
      </c>
      <c r="D29" s="6"/>
      <c r="E29" s="515">
        <v>159.36000000000001</v>
      </c>
      <c r="F29" s="6"/>
      <c r="G29" s="224">
        <f>C29+18.97</f>
        <v>143.59</v>
      </c>
      <c r="H29" s="6"/>
      <c r="I29" s="226">
        <v>124.62</v>
      </c>
      <c r="J29" s="6"/>
      <c r="L29" s="237"/>
      <c r="M29" s="372"/>
    </row>
    <row r="30" ht="15" thickTop="true">
      <c r="B30" s="427" t="s">
        <v>202</v>
      </c>
      <c r="C30" s="427"/>
      <c r="D30" s="427"/>
      <c r="E30" s="427"/>
      <c r="F30" s="427"/>
      <c r="G30" s="427"/>
      <c r="H30" s="427"/>
      <c r="I30" s="427"/>
      <c r="J30" s="427"/>
      <c r="L30" s="237"/>
      <c r="M30" s="372"/>
    </row>
    <row r="31">
      <c r="B31" s="193" t="s">
        <v>36</v>
      </c>
      <c r="C31" s="3"/>
      <c r="D31" s="3"/>
      <c r="E31" s="3"/>
      <c r="F31" s="3"/>
      <c r="G31" s="3"/>
      <c r="H31" s="3"/>
      <c r="I31" s="3"/>
      <c r="J31" s="3"/>
      <c r="L31" s="237"/>
      <c r="M31" s="372"/>
      <c r="P31" s="372"/>
    </row>
    <row r="32">
      <c r="B32" s="14" t="s">
        <v>28</v>
      </c>
      <c r="C32" s="221">
        <v>96.72</v>
      </c>
      <c r="D32" s="222">
        <v>100</v>
      </c>
      <c r="E32" s="512">
        <v>111.23</v>
      </c>
      <c r="F32" s="222">
        <v>100</v>
      </c>
      <c r="G32" s="224">
        <f>C32+18.97</f>
        <v>115.69</v>
      </c>
      <c r="H32" s="222">
        <v>100</v>
      </c>
      <c r="I32" s="221">
        <v>96.72</v>
      </c>
      <c r="J32" s="222">
        <v>100</v>
      </c>
      <c r="L32" s="237"/>
      <c r="M32" s="372"/>
    </row>
    <row r="33">
      <c r="B33" s="14" t="s">
        <v>30</v>
      </c>
      <c r="C33" s="227">
        <v>113.38</v>
      </c>
      <c r="D33" s="222">
        <v>600</v>
      </c>
      <c r="E33" s="514">
        <v>143.54</v>
      </c>
      <c r="F33" s="222">
        <v>600</v>
      </c>
      <c r="G33" s="224">
        <f>C33+18.97</f>
        <v>132.35</v>
      </c>
      <c r="H33" s="222">
        <v>600</v>
      </c>
      <c r="I33" s="227">
        <v>113.38</v>
      </c>
      <c r="J33" s="222">
        <v>600</v>
      </c>
      <c r="L33" s="237"/>
      <c r="M33" s="372"/>
    </row>
    <row r="34">
      <c r="B34" s="218" t="s">
        <v>32</v>
      </c>
      <c r="C34" s="228">
        <v>113.38</v>
      </c>
      <c r="D34" s="219"/>
      <c r="E34" s="515">
        <v>150.22999999999999</v>
      </c>
      <c r="F34" s="219"/>
      <c r="G34" s="228">
        <f>C34+18.97</f>
        <v>132.35</v>
      </c>
      <c r="H34" s="219"/>
      <c r="I34" s="228">
        <v>113.38</v>
      </c>
      <c r="J34" s="219"/>
      <c r="L34" s="237"/>
      <c r="M34" s="372"/>
    </row>
    <row r="35">
      <c r="B35" s="193" t="s">
        <v>37</v>
      </c>
      <c r="C35" s="3"/>
      <c r="D35" s="3"/>
      <c r="E35" s="3"/>
      <c r="F35" s="3"/>
      <c r="G35" s="3"/>
      <c r="H35" s="3"/>
      <c r="I35" s="3"/>
      <c r="J35" s="3"/>
      <c r="L35" s="237"/>
      <c r="M35" s="372"/>
    </row>
    <row r="36">
      <c r="B36" s="14" t="s">
        <v>28</v>
      </c>
      <c r="C36" s="223">
        <v>96.72</v>
      </c>
      <c r="D36" s="222">
        <v>50</v>
      </c>
      <c r="E36" s="512">
        <v>111.23</v>
      </c>
      <c r="F36" s="222">
        <v>50</v>
      </c>
      <c r="G36" s="224">
        <f>C36+18.97</f>
        <v>115.69</v>
      </c>
      <c r="H36" s="222">
        <v>50</v>
      </c>
      <c r="I36" s="223">
        <v>96.72</v>
      </c>
      <c r="J36" s="222">
        <v>50</v>
      </c>
      <c r="L36" s="237"/>
      <c r="M36" s="372"/>
    </row>
    <row r="37">
      <c r="B37" s="14" t="s">
        <v>30</v>
      </c>
      <c r="C37" s="229">
        <v>113.38</v>
      </c>
      <c r="D37" s="222">
        <v>300</v>
      </c>
      <c r="E37" s="514">
        <v>143.54</v>
      </c>
      <c r="F37" s="222">
        <v>300</v>
      </c>
      <c r="G37" s="224">
        <f>C37+18.97</f>
        <v>132.35</v>
      </c>
      <c r="H37" s="222">
        <v>300</v>
      </c>
      <c r="I37" s="229">
        <v>113.38</v>
      </c>
      <c r="J37" s="222">
        <v>300</v>
      </c>
      <c r="L37" s="237"/>
      <c r="M37" s="372"/>
    </row>
    <row r="38" ht="15" thickBot="true">
      <c r="B38" s="220" t="s">
        <v>32</v>
      </c>
      <c r="C38" s="230">
        <v>123.92</v>
      </c>
      <c r="D38" s="6"/>
      <c r="E38" s="515">
        <v>158.46</v>
      </c>
      <c r="F38" s="6"/>
      <c r="G38" s="224">
        <f>C38+18.97</f>
        <v>142.88999999999999</v>
      </c>
      <c r="H38" s="6"/>
      <c r="I38" s="230">
        <v>123.92</v>
      </c>
      <c r="J38" s="6"/>
      <c r="L38" s="237"/>
      <c r="M38" s="372"/>
    </row>
    <row r="39" ht="15" customHeight="true" thickTop="true">
      <c r="B39" s="428" t="s">
        <v>203</v>
      </c>
      <c r="C39" s="428"/>
      <c r="D39" s="428"/>
      <c r="E39" s="428"/>
      <c r="F39" s="428"/>
      <c r="G39" s="428"/>
      <c r="H39" s="428"/>
      <c r="I39" s="428"/>
      <c r="J39" s="428"/>
      <c r="L39" s="237"/>
      <c r="M39" s="372"/>
    </row>
    <row r="40" ht="15" thickBot="true">
      <c r="B40" s="104"/>
      <c r="C40" s="104">
        <v>114</v>
      </c>
      <c r="D40" s="6"/>
      <c r="E40" s="513">
        <f>0.5*118.37+0.5*170.53</f>
        <v>144.44999999999999</v>
      </c>
      <c r="F40" s="6"/>
      <c r="G40" s="230">
        <f>C40+18.97</f>
        <v>132.97</v>
      </c>
      <c r="H40" s="6"/>
      <c r="I40" s="104">
        <v>114</v>
      </c>
      <c r="J40" s="6"/>
      <c r="L40" s="237"/>
      <c r="M40" s="372"/>
      <c r="N40" s="426"/>
    </row>
    <row r="41" ht="15" thickTop="true"/>
    <row r="42">
      <c r="B42" s="194" t="s">
        <v>193</v>
      </c>
      <c r="C42" s="208" t="s">
        <v>1</v>
      </c>
      <c r="D42" s="209" t="s">
        <v>285</v>
      </c>
      <c r="E42" s="210" t="s">
        <v>286</v>
      </c>
      <c r="F42" s="210" t="s">
        <v>470</v>
      </c>
    </row>
    <row r="43">
      <c r="B43" s="204" t="s">
        <v>408</v>
      </c>
      <c r="C43" s="205">
        <f>elec_pmts_info!T9</f>
        <v>142.39140180447515</v>
      </c>
      <c r="D43" s="205">
        <f>C43</f>
        <v>142.39140180447515</v>
      </c>
      <c r="E43" s="205">
        <f t="shared" ref="E43:F43" si="9">D43</f>
        <v>142.39140180447515</v>
      </c>
      <c r="F43" s="205">
        <f t="shared" si="9"/>
        <v>142.39140180447515</v>
      </c>
    </row>
    <row r="44">
      <c r="B44" s="206" t="s">
        <v>194</v>
      </c>
      <c r="C44" s="211">
        <f>elec_pmts_info!Q9</f>
        <v>122.0362669208306</v>
      </c>
      <c r="D44" s="593">
        <f>elec_pmts_info!S9</f>
        <v>152.93268110082869</v>
      </c>
      <c r="E44" s="211">
        <f>elec_pmts_info!R9</f>
        <v>142.175144181295</v>
      </c>
      <c r="F44" s="211">
        <f t="shared" ref="F44:F46" si="10">C44</f>
        <v>122.0362669208306</v>
      </c>
    </row>
    <row r="45">
      <c r="B45" s="206" t="s">
        <v>195</v>
      </c>
      <c r="C45" s="10">
        <f>+(C43-C44)/C43</f>
        <v>0.14295199447221693</v>
      </c>
      <c r="D45" s="10">
        <f>+(D43-D44)/D43</f>
        <v>-7.4030307748696095E-2</v>
      </c>
      <c r="E45" s="10">
        <f>+(E43-E44)/E43</f>
        <v>1.5187547874351956E-3</v>
      </c>
      <c r="F45" s="10">
        <f t="shared" si="10"/>
        <v>0.14295199447221693</v>
      </c>
      <c r="H45" s="407"/>
    </row>
    <row r="46" ht="15" thickBot="true">
      <c r="B46" s="195" t="s">
        <v>196</v>
      </c>
      <c r="C46" s="6">
        <v>0.66400000000000003</v>
      </c>
      <c r="D46" s="6">
        <v>0.66400000000000003</v>
      </c>
      <c r="E46" s="6">
        <v>0.66400000000000003</v>
      </c>
      <c r="F46" s="6">
        <f t="shared" si="10"/>
        <v>0.66400000000000003</v>
      </c>
    </row>
    <row r="47" ht="15" customHeight="true" thickTop="true">
      <c r="B47" s="1" t="s">
        <v>409</v>
      </c>
      <c r="I47" s="293"/>
      <c r="J47" s="293"/>
      <c r="K47" s="531"/>
    </row>
    <row r="48" ht="15" customHeight="true">
      <c r="I48" s="293"/>
      <c r="J48" s="293"/>
      <c r="K48" s="531"/>
    </row>
    <row r="49">
      <c r="B49" s="192" t="s">
        <v>197</v>
      </c>
      <c r="C49" s="209" t="s">
        <v>189</v>
      </c>
      <c r="I49" s="293"/>
      <c r="J49" s="293"/>
      <c r="K49" s="531"/>
    </row>
    <row r="50">
      <c r="B50" s="201" t="s">
        <v>190</v>
      </c>
      <c r="C50" s="207" t="s">
        <v>198</v>
      </c>
    </row>
    <row r="51">
      <c r="B51" s="202" t="s">
        <v>192</v>
      </c>
      <c r="C51" s="102">
        <v>158.4</v>
      </c>
    </row>
    <row r="52" ht="15" thickBot="true">
      <c r="B52" s="203" t="s">
        <v>208</v>
      </c>
      <c r="C52" s="239">
        <v>14.5</v>
      </c>
    </row>
    <row r="53" ht="15" thickTop="true">
      <c r="B53" s="671" t="s">
        <v>205</v>
      </c>
      <c r="C53" s="671"/>
      <c r="D53" s="671"/>
      <c r="E53" s="671"/>
      <c r="F53" s="671"/>
      <c r="G53" s="671"/>
      <c r="H53" s="671"/>
    </row>
    <row r="54">
      <c r="B54" s="671"/>
      <c r="C54" s="671"/>
      <c r="D54" s="671"/>
      <c r="E54" s="671"/>
      <c r="F54" s="671"/>
      <c r="G54" s="671"/>
      <c r="H54" s="671"/>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4" zoomScaleNormal="100" workbookViewId="0">
      <selection activeCell="G30" sqref="G30"/>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204</v>
      </c>
      <c r="C2" s="232"/>
      <c r="D2" s="232"/>
      <c r="E2" s="232"/>
      <c r="F2" s="232"/>
      <c r="G2" s="232"/>
      <c r="H2" s="232"/>
      <c r="I2" s="232"/>
      <c r="J2" s="232"/>
      <c r="K2" s="232"/>
    </row>
    <row r="4">
      <c r="B4" s="196" t="s">
        <v>0</v>
      </c>
      <c r="C4" s="210">
        <v>2020</v>
      </c>
      <c r="D4" s="210">
        <v>2021</v>
      </c>
      <c r="E4" s="210">
        <v>2022</v>
      </c>
    </row>
    <row r="5">
      <c r="B5" s="199" t="s">
        <v>341</v>
      </c>
      <c r="C5" s="200">
        <v>1.0269999999999999</v>
      </c>
      <c r="D5" s="200">
        <v>1.026</v>
      </c>
      <c r="E5" s="200">
        <v>1.026</v>
      </c>
    </row>
    <row r="6" ht="15" thickBot="true">
      <c r="B6" s="197" t="s">
        <v>342</v>
      </c>
      <c r="C6" s="198">
        <v>1.0249999999999999</v>
      </c>
      <c r="D6" s="198">
        <v>1.022</v>
      </c>
      <c r="E6" s="198">
        <v>1.087</v>
      </c>
    </row>
    <row r="7" ht="15" thickTop="true"/>
    <row r="8">
      <c r="B8" s="201" t="s">
        <v>191</v>
      </c>
      <c r="C8" s="205">
        <v>1</v>
      </c>
      <c r="D8" s="3"/>
    </row>
    <row r="9">
      <c r="B9" s="202" t="s">
        <v>398</v>
      </c>
      <c r="C9" s="102">
        <f>4662/3668</f>
        <v>1.2709923664122138</v>
      </c>
      <c r="D9" s="3"/>
    </row>
    <row r="10" ht="15" thickBot="true">
      <c r="B10" s="397" t="s">
        <v>464</v>
      </c>
      <c r="C10" s="104">
        <v>16485</v>
      </c>
      <c r="D10" s="3"/>
    </row>
    <row r="11" ht="15" thickTop="true"/>
    <row r="12" ht="23.4">
      <c r="B12" s="2" t="s">
        <v>612</v>
      </c>
      <c r="C12" s="3"/>
      <c r="D12" s="3"/>
      <c r="E12" s="3"/>
      <c r="F12" s="4"/>
    </row>
    <row r="13" ht="14.4" customHeight="true">
      <c r="B13" s="2"/>
      <c r="C13" s="3"/>
      <c r="D13" s="3"/>
      <c r="E13" s="3"/>
      <c r="F13" s="4"/>
      <c r="G13" s="1" t="s">
        <v>653</v>
      </c>
    </row>
    <row r="14" ht="14.4" customHeight="true">
      <c r="B14" s="482" t="s">
        <v>650</v>
      </c>
      <c r="C14" s="489" t="s">
        <v>648</v>
      </c>
      <c r="D14" s="490" t="s">
        <v>348</v>
      </c>
      <c r="F14" s="300"/>
      <c r="G14" s="489" t="s">
        <v>648</v>
      </c>
      <c r="H14" s="490" t="s">
        <v>348</v>
      </c>
      <c r="I14" s="489" t="s">
        <v>648</v>
      </c>
      <c r="J14" s="490" t="s">
        <v>348</v>
      </c>
    </row>
    <row r="15" ht="14.4" customHeight="true">
      <c r="B15" s="190" t="s">
        <v>184</v>
      </c>
      <c r="C15" s="497">
        <v>0</v>
      </c>
      <c r="D15" s="300"/>
      <c r="G15" s="497">
        <v>0</v>
      </c>
      <c r="H15" s="300"/>
      <c r="I15" s="502">
        <f>Fuel_pmts!L3</f>
        <v>0</v>
      </c>
      <c r="J15" s="300"/>
    </row>
    <row r="16" ht="14.4" customHeight="true">
      <c r="B16" s="191" t="s">
        <v>399</v>
      </c>
      <c r="C16" s="497">
        <v>0</v>
      </c>
      <c r="D16" s="3"/>
      <c r="E16" s="3"/>
      <c r="G16" s="497">
        <v>0</v>
      </c>
      <c r="H16" s="3"/>
      <c r="I16" s="493">
        <f>Fuel_pmts!L4</f>
        <v>0</v>
      </c>
      <c r="J16" s="3"/>
    </row>
    <row r="17" ht="14.4" customHeight="true">
      <c r="B17" s="190" t="s">
        <v>185</v>
      </c>
      <c r="C17" s="496">
        <v>0.93</v>
      </c>
      <c r="D17" s="501">
        <v>0</v>
      </c>
      <c r="E17" s="3"/>
      <c r="G17" s="496">
        <v>0.93</v>
      </c>
      <c r="H17" s="501">
        <v>0</v>
      </c>
      <c r="I17" s="493">
        <f>Fuel_pmts!L5</f>
        <v>0</v>
      </c>
      <c r="J17" s="494">
        <f>Fuel_pmts!M5</f>
        <v>0</v>
      </c>
      <c r="L17" s="214"/>
    </row>
    <row r="18" ht="14.4" customHeight="true">
      <c r="B18" s="190" t="s">
        <v>187</v>
      </c>
      <c r="C18" s="497">
        <v>0</v>
      </c>
      <c r="D18" s="499">
        <v>0.5</v>
      </c>
      <c r="E18" s="3"/>
      <c r="G18" s="497">
        <v>0</v>
      </c>
      <c r="H18" s="499">
        <v>0.5</v>
      </c>
      <c r="I18" s="493">
        <f>Fuel_pmts!L6</f>
        <v>0</v>
      </c>
      <c r="J18" s="494">
        <f>Fuel_pmts!M6</f>
        <v>0</v>
      </c>
      <c r="L18" s="214"/>
    </row>
    <row r="19" ht="14.4" customHeight="true">
      <c r="B19" s="11" t="s">
        <v>186</v>
      </c>
      <c r="C19" s="496">
        <v>7.0000000000000007E-2</v>
      </c>
      <c r="D19" s="501">
        <v>0</v>
      </c>
      <c r="E19" s="3"/>
      <c r="G19" s="496">
        <v>7.0000000000000007E-2</v>
      </c>
      <c r="H19" s="501">
        <v>0</v>
      </c>
      <c r="I19" s="493">
        <f>Fuel_pmts!L7</f>
        <v>0</v>
      </c>
      <c r="J19" s="504">
        <f>Fuel_pmts!M7</f>
        <v>0</v>
      </c>
      <c r="L19" s="214"/>
    </row>
    <row r="20" ht="14.4" customHeight="true" thickBot="true">
      <c r="B20" s="488" t="s">
        <v>188</v>
      </c>
      <c r="C20" s="498">
        <v>0</v>
      </c>
      <c r="D20" s="500">
        <v>0.5</v>
      </c>
      <c r="E20" s="3"/>
      <c r="G20" s="498">
        <v>0</v>
      </c>
      <c r="H20" s="500">
        <v>0.5</v>
      </c>
      <c r="I20" s="503">
        <f>Fuel_pmts!L8</f>
        <v>0</v>
      </c>
      <c r="J20" s="495">
        <f>Fuel_pmts!M8</f>
        <v>0</v>
      </c>
      <c r="L20" s="214"/>
    </row>
    <row r="21" ht="14.4" customHeight="true" thickTop="true">
      <c r="B21" s="487" t="s">
        <v>655</v>
      </c>
      <c r="C21" s="3"/>
      <c r="E21" s="3"/>
      <c r="F21" s="4"/>
      <c r="L21" s="214"/>
    </row>
    <row r="22" ht="14.4" customHeight="true">
      <c r="B22" s="2"/>
      <c r="C22" s="3"/>
      <c r="E22" s="3"/>
      <c r="F22" s="4"/>
      <c r="L22" s="214"/>
    </row>
    <row r="23" ht="31.95" customHeight="true">
      <c r="B23" s="518" t="s">
        <v>690</v>
      </c>
      <c r="C23" s="510" t="s">
        <v>652</v>
      </c>
      <c r="D23" s="519" t="s">
        <v>669</v>
      </c>
      <c r="E23" s="301" t="s">
        <v>654</v>
      </c>
      <c r="F23" s="301" t="s">
        <v>703</v>
      </c>
      <c r="L23" s="214"/>
      <c r="M23" s="214"/>
    </row>
    <row r="24">
      <c r="B24" s="505" t="s">
        <v>184</v>
      </c>
      <c r="C24" s="506">
        <f>Fuel_prices_info!L40</f>
        <v>532.86055555555561</v>
      </c>
      <c r="D24" s="507">
        <f>Fuel_prices_info!L47</f>
        <v>476.32255555555554</v>
      </c>
      <c r="E24" s="509">
        <f>C5*D5*E5</f>
        <v>1.0810982519999999</v>
      </c>
      <c r="F24" s="521">
        <f>(C24-D24)/C24</f>
        <v>0.10610280571631739</v>
      </c>
      <c r="L24" s="214"/>
      <c r="M24" s="214"/>
    </row>
    <row r="25">
      <c r="B25" s="191" t="s">
        <v>399</v>
      </c>
      <c r="C25" s="398">
        <f>Fuel_prices_info!L44</f>
        <v>512.96374534412962</v>
      </c>
      <c r="D25" s="508">
        <f>Fuel_prices_info!L51</f>
        <v>409.99941999999999</v>
      </c>
      <c r="E25" s="509">
        <f>E24</f>
        <v>1.0810982519999999</v>
      </c>
      <c r="F25" s="522">
        <f t="shared" ref="F25:F29" si="0">(C25-D25)/C25</f>
        <v>0.20072437141742724</v>
      </c>
      <c r="L25" s="214"/>
      <c r="M25" s="214"/>
    </row>
    <row r="26">
      <c r="B26" s="190" t="s">
        <v>185</v>
      </c>
      <c r="C26" s="398">
        <f>Fuel_prices_info!L45</f>
        <v>628.66573859436699</v>
      </c>
      <c r="D26" s="508">
        <f>Fuel_prices_info!L52</f>
        <v>610.00011500000005</v>
      </c>
      <c r="E26" s="509">
        <f t="shared" ref="E26:E31" si="1">E25</f>
        <v>1.0810982519999999</v>
      </c>
      <c r="F26" s="522">
        <f t="shared" si="0"/>
        <v>2.96908554872123E-2</v>
      </c>
      <c r="L26" s="214"/>
      <c r="M26" s="214"/>
    </row>
    <row r="27">
      <c r="B27" s="11" t="s">
        <v>187</v>
      </c>
      <c r="C27" s="398">
        <f>Fuel_prices_info!L42</f>
        <v>722.77840007283328</v>
      </c>
      <c r="D27" s="508">
        <f>Fuel_prices_info!L49</f>
        <v>664.9997800000001</v>
      </c>
      <c r="E27" s="509">
        <f t="shared" si="1"/>
        <v>1.0810982519999999</v>
      </c>
      <c r="F27" s="522">
        <f t="shared" si="0"/>
        <v>7.9939605371453976E-2</v>
      </c>
      <c r="L27" s="214"/>
      <c r="M27" s="214"/>
    </row>
    <row r="28">
      <c r="B28" s="11" t="s">
        <v>186</v>
      </c>
      <c r="C28" s="398">
        <f>Fuel_prices_info!L43</f>
        <v>553.05310007283322</v>
      </c>
      <c r="D28" s="508">
        <f>Fuel_prices_info!L50</f>
        <v>496.99964</v>
      </c>
      <c r="E28" s="509">
        <f t="shared" si="1"/>
        <v>1.0810982519999999</v>
      </c>
      <c r="F28" s="522">
        <f t="shared" si="0"/>
        <v>0.10135276353292545</v>
      </c>
      <c r="L28" s="214"/>
      <c r="M28" s="214"/>
    </row>
    <row r="29">
      <c r="B29" s="11" t="s">
        <v>188</v>
      </c>
      <c r="C29" s="398">
        <f>Fuel_prices_info!L41</f>
        <v>715.00082159454496</v>
      </c>
      <c r="D29" s="508">
        <f>Fuel_prices_info!L48</f>
        <v>715.00013999999999</v>
      </c>
      <c r="E29" s="509">
        <f t="shared" si="1"/>
        <v>1.0810982519999999</v>
      </c>
      <c r="F29" s="522">
        <f t="shared" si="0"/>
        <v>9.5327798848060949E-7</v>
      </c>
    </row>
    <row r="30">
      <c r="B30" s="554" t="s">
        <v>689</v>
      </c>
      <c r="C30" s="506"/>
      <c r="D30" s="603">
        <f>SUMPRODUCT(D26:D29,$D$17:$D$20)</f>
        <v>689.9999600000001</v>
      </c>
      <c r="E30" s="509">
        <f t="shared" si="1"/>
        <v>1.0810982519999999</v>
      </c>
      <c r="F30" s="548">
        <f>SUMPRODUCT(F26:F29,$D$17:$D$20)</f>
        <v>3.9970279324721227E-2</v>
      </c>
      <c r="K30" s="426"/>
    </row>
    <row r="31" ht="15" thickBot="true">
      <c r="B31" s="555" t="s">
        <v>712</v>
      </c>
      <c r="C31" s="399"/>
      <c r="D31" s="604">
        <f>SUMPRODUCT(D24:D29,$C$15:$C$20)</f>
        <v>602.09008175000008</v>
      </c>
      <c r="E31" s="509">
        <f t="shared" si="1"/>
        <v>1.0810982519999999</v>
      </c>
      <c r="F31" s="547">
        <f>SUMPRODUCT(F24:F29,$C$15:$C$20)</f>
        <v>3.4707189050412222E-2</v>
      </c>
    </row>
    <row r="32" ht="15" thickTop="true">
      <c r="B32" s="4"/>
      <c r="C32" s="3"/>
      <c r="D32" s="3"/>
      <c r="E32" s="3"/>
      <c r="F32" s="4"/>
    </row>
    <row r="33">
      <c r="B33" s="4"/>
      <c r="C33" s="3"/>
      <c r="D33" s="3"/>
      <c r="E33" s="3"/>
      <c r="F33" s="4"/>
      <c r="G33" s="520"/>
      <c r="H33" s="520"/>
    </row>
    <row r="34">
      <c r="G34" s="214"/>
    </row>
    <row r="35" ht="23.4">
      <c r="B35" s="2" t="s">
        <v>691</v>
      </c>
      <c r="G35" s="214"/>
    </row>
    <row r="36">
      <c r="C36" s="3"/>
      <c r="D36" s="3"/>
      <c r="G36" s="214"/>
    </row>
    <row r="37">
      <c r="B37" s="194" t="s">
        <v>193</v>
      </c>
      <c r="C37" s="408">
        <v>2019</v>
      </c>
    </row>
    <row r="38">
      <c r="B38" s="204" t="s">
        <v>408</v>
      </c>
      <c r="C38" s="550">
        <f>elec_pmts_info!D10</f>
        <v>125.86190456</v>
      </c>
    </row>
    <row r="39">
      <c r="B39" s="206" t="s">
        <v>194</v>
      </c>
      <c r="C39" s="409">
        <f>elec_pmts_info!G10</f>
        <v>115.20399051449441</v>
      </c>
    </row>
    <row r="40">
      <c r="B40" s="206" t="s">
        <v>195</v>
      </c>
      <c r="C40" s="560">
        <f>+(C38-C39)/C38</f>
        <v>8.4679427685164468E-2</v>
      </c>
    </row>
    <row r="41" ht="15" thickBot="true">
      <c r="B41" s="195" t="s">
        <v>196</v>
      </c>
      <c r="C41" s="561">
        <v>0.66400000000000003</v>
      </c>
    </row>
    <row r="42" ht="15" thickTop="true">
      <c r="B42" s="1" t="s">
        <v>409</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4"/>
  </sheetPr>
  <dimension ref="A2:P86"/>
  <sheetViews>
    <sheetView workbookViewId="0"/>
  </sheetViews>
  <sheetFormatPr baseColWidth="10" defaultRowHeight="14.4"/>
  <cols>
    <col min="1" max="1" width="10" style="1" bestFit="true" customWidth="true"/>
    <col min="2" max="2" width="28.77734375" style="1" bestFit="true" customWidth="true"/>
    <col min="3" max="7" width="12.109375" style="1" customWidth="true"/>
    <col min="8" max="16384" width="11.5546875" style="1"/>
  </cols>
  <sheetData>
    <row r="2" ht="21">
      <c r="A2" s="682" t="s">
        <v>797</v>
      </c>
      <c r="B2" s="682"/>
      <c r="C2" s="682"/>
      <c r="D2" s="682"/>
      <c r="E2" s="682"/>
      <c r="F2" s="682"/>
    </row>
    <row r="4" ht="19.2" customHeight="true">
      <c r="A4" s="683" t="s">
        <v>799</v>
      </c>
      <c r="B4" s="683"/>
      <c r="C4" s="683"/>
      <c r="D4" s="683"/>
      <c r="E4" s="683"/>
      <c r="F4" s="683"/>
    </row>
    <row r="5" ht="19.2" customHeight="true">
      <c r="A5" s="683"/>
      <c r="B5" s="683"/>
      <c r="C5" s="683"/>
      <c r="D5" s="683"/>
      <c r="E5" s="683"/>
      <c r="F5" s="683"/>
    </row>
    <row r="6" ht="19.2" customHeight="true">
      <c r="A6" s="683" t="s">
        <v>798</v>
      </c>
      <c r="B6" s="683"/>
      <c r="C6" s="683"/>
      <c r="D6" s="683"/>
      <c r="E6" s="683"/>
      <c r="F6" s="683"/>
    </row>
    <row r="7" ht="19.2" customHeight="true">
      <c r="A7" s="683"/>
      <c r="B7" s="683"/>
      <c r="C7" s="683"/>
      <c r="D7" s="683"/>
      <c r="E7" s="683"/>
      <c r="F7" s="683"/>
    </row>
    <row r="8" ht="19.2" customHeight="true">
      <c r="A8" s="683" t="s">
        <v>800</v>
      </c>
      <c r="B8" s="683"/>
      <c r="C8" s="683"/>
      <c r="D8" s="683"/>
      <c r="E8" s="683"/>
      <c r="F8" s="683"/>
    </row>
    <row r="9" ht="19.2" customHeight="true">
      <c r="A9" s="683"/>
      <c r="B9" s="683"/>
      <c r="C9" s="683"/>
      <c r="D9" s="683"/>
      <c r="E9" s="683"/>
      <c r="F9" s="683"/>
    </row>
    <row r="10" ht="19.2" customHeight="true">
      <c r="A10" s="683"/>
      <c r="B10" s="683"/>
      <c r="C10" s="683"/>
      <c r="D10" s="683"/>
      <c r="E10" s="683"/>
      <c r="F10" s="683"/>
    </row>
    <row r="12" ht="21">
      <c r="A12" s="682" t="s">
        <v>781</v>
      </c>
      <c r="B12" s="682"/>
      <c r="C12" s="682"/>
      <c r="D12" s="682"/>
      <c r="E12" s="682"/>
      <c r="F12" s="682"/>
    </row>
    <row r="14">
      <c r="A14" s="1" t="s">
        <v>782</v>
      </c>
    </row>
    <row r="15">
      <c r="A15" s="1" t="s">
        <v>783</v>
      </c>
    </row>
    <row r="16">
      <c r="A16" s="1" t="s">
        <v>784</v>
      </c>
    </row>
    <row r="18">
      <c r="A18" s="196" t="s">
        <v>785</v>
      </c>
    </row>
    <row r="19">
      <c r="A19" s="1" t="s">
        <v>786</v>
      </c>
    </row>
    <row r="20">
      <c r="A20" s="1" t="s">
        <v>787</v>
      </c>
    </row>
    <row r="22" ht="15" thickBot="true">
      <c r="A22" s="687" t="s">
        <v>25</v>
      </c>
      <c r="B22" s="687"/>
      <c r="C22" s="608" t="s">
        <v>1</v>
      </c>
      <c r="D22" s="591" t="s">
        <v>285</v>
      </c>
      <c r="E22" s="591" t="s">
        <v>286</v>
      </c>
      <c r="F22" s="591" t="s">
        <v>470</v>
      </c>
    </row>
    <row r="23" ht="15" thickTop="true">
      <c r="A23" s="685" t="s">
        <v>27</v>
      </c>
      <c r="B23" s="685"/>
      <c r="C23" s="685"/>
      <c r="D23" s="685"/>
    </row>
    <row r="24">
      <c r="A24" s="689" t="s">
        <v>36</v>
      </c>
      <c r="B24" s="14" t="s">
        <v>28</v>
      </c>
      <c r="C24" s="217">
        <v>91.17</v>
      </c>
      <c r="D24" s="512">
        <f>Parameters!E23</f>
        <v>91.17</v>
      </c>
      <c r="E24" s="217">
        <f>Parameters!G23</f>
        <v>91.17</v>
      </c>
      <c r="F24" s="217">
        <v>91.17</v>
      </c>
    </row>
    <row r="25">
      <c r="A25" s="689"/>
      <c r="B25" s="14" t="s">
        <v>30</v>
      </c>
      <c r="C25" s="217">
        <v>112.5</v>
      </c>
      <c r="D25" s="514">
        <f>Parameters!E24</f>
        <v>136.49</v>
      </c>
      <c r="E25" s="224">
        <f>Parameters!G24</f>
        <v>131.47</v>
      </c>
      <c r="F25" s="217">
        <v>112.5</v>
      </c>
    </row>
    <row r="26">
      <c r="A26" s="690"/>
      <c r="B26" s="218" t="s">
        <v>32</v>
      </c>
      <c r="C26" s="615">
        <v>112.5</v>
      </c>
      <c r="D26" s="515">
        <f>Parameters!E25</f>
        <v>149.06</v>
      </c>
      <c r="E26" s="225">
        <f>Parameters!G25</f>
        <v>131.47</v>
      </c>
      <c r="F26" s="615">
        <v>112.5</v>
      </c>
    </row>
    <row r="27">
      <c r="A27" s="691" t="s">
        <v>37</v>
      </c>
      <c r="B27" s="14" t="s">
        <v>28</v>
      </c>
      <c r="C27" s="217">
        <v>91.17</v>
      </c>
      <c r="D27" s="512">
        <f>Parameters!E27</f>
        <v>91.17</v>
      </c>
      <c r="E27" s="217">
        <f>Parameters!G27</f>
        <v>91.17</v>
      </c>
      <c r="F27" s="217">
        <v>91.17</v>
      </c>
    </row>
    <row r="28">
      <c r="A28" s="689"/>
      <c r="B28" s="14" t="s">
        <v>30</v>
      </c>
      <c r="C28" s="217">
        <v>112.5</v>
      </c>
      <c r="D28" s="514">
        <f>Parameters!E28</f>
        <v>136.49</v>
      </c>
      <c r="E28" s="224">
        <f>Parameters!G28</f>
        <v>131.47</v>
      </c>
      <c r="F28" s="217">
        <v>112.5</v>
      </c>
    </row>
    <row r="29" ht="15" thickBot="true">
      <c r="A29" s="692"/>
      <c r="B29" s="220" t="s">
        <v>32</v>
      </c>
      <c r="C29" s="516">
        <v>124.62</v>
      </c>
      <c r="D29" s="607">
        <f>Parameters!E29</f>
        <v>159.36000000000001</v>
      </c>
      <c r="E29" s="226">
        <f>Parameters!G29</f>
        <v>143.59</v>
      </c>
      <c r="F29" s="516">
        <v>124.62</v>
      </c>
    </row>
    <row r="30" ht="15" thickTop="true">
      <c r="A30" s="685" t="s">
        <v>202</v>
      </c>
      <c r="B30" s="685"/>
      <c r="C30" s="685"/>
      <c r="D30" s="685"/>
    </row>
    <row r="31">
      <c r="A31" s="689" t="s">
        <v>36</v>
      </c>
      <c r="B31" s="14" t="s">
        <v>28</v>
      </c>
      <c r="C31" s="217">
        <v>96.72</v>
      </c>
      <c r="D31" s="514">
        <f>Parameters!E32</f>
        <v>111.23</v>
      </c>
      <c r="E31" s="224">
        <f>Parameters!G32</f>
        <v>115.69</v>
      </c>
      <c r="F31" s="217">
        <v>96.72</v>
      </c>
    </row>
    <row r="32">
      <c r="A32" s="689"/>
      <c r="B32" s="14" t="s">
        <v>30</v>
      </c>
      <c r="C32" s="611">
        <v>113.38</v>
      </c>
      <c r="D32" s="514">
        <f>Parameters!E33</f>
        <v>143.54</v>
      </c>
      <c r="E32" s="224">
        <f>Parameters!G33</f>
        <v>132.35</v>
      </c>
      <c r="F32" s="611">
        <v>113.38</v>
      </c>
    </row>
    <row r="33">
      <c r="A33" s="690"/>
      <c r="B33" s="218" t="s">
        <v>32</v>
      </c>
      <c r="C33" s="612">
        <v>113.38</v>
      </c>
      <c r="D33" s="515">
        <f>Parameters!E34</f>
        <v>150.22999999999999</v>
      </c>
      <c r="E33" s="225">
        <f>Parameters!G34</f>
        <v>132.35</v>
      </c>
      <c r="F33" s="612">
        <v>113.38</v>
      </c>
    </row>
    <row r="34">
      <c r="A34" s="691" t="s">
        <v>37</v>
      </c>
      <c r="B34" s="14" t="s">
        <v>28</v>
      </c>
      <c r="C34" s="102">
        <v>96.72</v>
      </c>
      <c r="D34" s="514">
        <f>Parameters!E36</f>
        <v>111.23</v>
      </c>
      <c r="E34" s="224">
        <f>Parameters!G36</f>
        <v>115.69</v>
      </c>
      <c r="F34" s="102">
        <v>96.72</v>
      </c>
    </row>
    <row r="35">
      <c r="A35" s="689"/>
      <c r="B35" s="14" t="s">
        <v>30</v>
      </c>
      <c r="C35" s="613">
        <v>113.38</v>
      </c>
      <c r="D35" s="514">
        <f>Parameters!E37</f>
        <v>143.54</v>
      </c>
      <c r="E35" s="224">
        <f>Parameters!G37</f>
        <v>132.35</v>
      </c>
      <c r="F35" s="613">
        <v>113.38</v>
      </c>
    </row>
    <row r="36" ht="15" thickBot="true">
      <c r="A36" s="692"/>
      <c r="B36" s="220" t="s">
        <v>32</v>
      </c>
      <c r="C36" s="614">
        <v>123.92</v>
      </c>
      <c r="D36" s="607">
        <f>Parameters!E38</f>
        <v>158.46</v>
      </c>
      <c r="E36" s="226">
        <f>Parameters!G38</f>
        <v>142.88999999999999</v>
      </c>
      <c r="F36" s="614">
        <v>123.92</v>
      </c>
    </row>
    <row r="37" ht="15" customHeight="true" thickTop="true">
      <c r="A37" s="686" t="s">
        <v>780</v>
      </c>
      <c r="B37" s="686"/>
      <c r="C37" s="686"/>
      <c r="D37" s="686"/>
    </row>
    <row r="38" ht="15" thickBot="true">
      <c r="A38" s="616" t="s">
        <v>37</v>
      </c>
      <c r="B38" s="104"/>
      <c r="C38" s="104">
        <v>114</v>
      </c>
      <c r="D38" s="610">
        <f>Parameters!E40</f>
        <v>144.44999999999999</v>
      </c>
      <c r="E38" s="609">
        <f>Parameters!G40</f>
        <v>132.97</v>
      </c>
      <c r="F38" s="104">
        <v>114</v>
      </c>
    </row>
    <row r="39" ht="15" thickTop="true">
      <c r="A39" s="688" t="s">
        <v>193</v>
      </c>
      <c r="B39" s="688"/>
    </row>
    <row r="40">
      <c r="A40" s="694" t="s">
        <v>408</v>
      </c>
      <c r="B40" s="694"/>
      <c r="C40" s="102">
        <v>142.39140180447515</v>
      </c>
      <c r="D40" s="102">
        <v>142.39140180447515</v>
      </c>
      <c r="E40" s="102">
        <v>142.39140180447515</v>
      </c>
      <c r="F40" s="102">
        <v>142.39140180447515</v>
      </c>
    </row>
    <row r="41" ht="15" thickBot="true">
      <c r="A41" s="695" t="s">
        <v>194</v>
      </c>
      <c r="B41" s="695"/>
      <c r="C41" s="104">
        <v>122.0362669208306</v>
      </c>
      <c r="D41" s="610">
        <v>152.93268110082869</v>
      </c>
      <c r="E41" s="609">
        <v>142.175144181295</v>
      </c>
      <c r="F41" s="104">
        <v>122.0362669208306</v>
      </c>
    </row>
    <row r="42" ht="15" thickTop="true"/>
    <row r="44" ht="21">
      <c r="A44" s="682" t="s">
        <v>788</v>
      </c>
      <c r="B44" s="682"/>
      <c r="C44" s="682"/>
      <c r="D44" s="682"/>
      <c r="E44" s="682"/>
      <c r="F44" s="682"/>
    </row>
    <row r="46">
      <c r="A46" s="1" t="s">
        <v>789</v>
      </c>
    </row>
    <row r="47">
      <c r="A47" s="1" t="s">
        <v>790</v>
      </c>
    </row>
    <row r="48">
      <c r="A48" s="1" t="s">
        <v>791</v>
      </c>
    </row>
    <row r="50">
      <c r="A50" s="196" t="s">
        <v>785</v>
      </c>
    </row>
    <row r="51">
      <c r="A51" s="1" t="s">
        <v>793</v>
      </c>
    </row>
    <row r="52">
      <c r="A52" s="1" t="s">
        <v>794</v>
      </c>
    </row>
    <row r="53">
      <c r="A53" s="1" t="s">
        <v>795</v>
      </c>
    </row>
    <row r="54">
      <c r="A54" s="1" t="s">
        <v>796</v>
      </c>
    </row>
    <row r="56" ht="15" thickBot="true">
      <c r="A56" s="197"/>
      <c r="B56" s="5"/>
      <c r="C56" s="591"/>
      <c r="D56" s="592" t="s">
        <v>1</v>
      </c>
      <c r="E56" s="591" t="s">
        <v>285</v>
      </c>
      <c r="F56" s="591" t="s">
        <v>286</v>
      </c>
      <c r="G56" s="591" t="s">
        <v>470</v>
      </c>
    </row>
    <row r="57" ht="29.4" thickTop="true">
      <c r="A57" s="7"/>
      <c r="B57" s="7"/>
      <c r="C57" s="8" t="s">
        <v>792</v>
      </c>
      <c r="D57" s="8" t="s">
        <v>3</v>
      </c>
      <c r="E57" s="8" t="s">
        <v>3</v>
      </c>
      <c r="F57" s="8" t="s">
        <v>3</v>
      </c>
      <c r="G57" s="8" t="s">
        <v>3</v>
      </c>
    </row>
    <row r="58">
      <c r="A58" s="684" t="s">
        <v>184</v>
      </c>
      <c r="B58" s="684"/>
      <c r="C58" s="9">
        <v>641.59355555555555</v>
      </c>
      <c r="D58" s="9">
        <f>Parameters!C6</f>
        <v>476.06700000000001</v>
      </c>
      <c r="E58" s="9">
        <f>Parameters!F6</f>
        <v>476.32255555555554</v>
      </c>
      <c r="F58" s="9">
        <f>Parameters!I6</f>
        <v>476.32255555555554</v>
      </c>
      <c r="G58" s="9">
        <f>Parameters!L6</f>
        <v>476.06700000000001</v>
      </c>
    </row>
    <row r="59">
      <c r="A59" s="693" t="s">
        <v>399</v>
      </c>
      <c r="B59" s="693"/>
      <c r="C59" s="9">
        <v>771.7300251821863</v>
      </c>
      <c r="D59" s="9">
        <f>Parameters!C7</f>
        <v>409.99941999999999</v>
      </c>
      <c r="E59" s="9">
        <f>Parameters!F7</f>
        <v>409.99941999999999</v>
      </c>
      <c r="F59" s="9">
        <f>Parameters!I7</f>
        <v>409.99941999999999</v>
      </c>
      <c r="G59" s="9">
        <f>Parameters!L7</f>
        <v>409.99941999999999</v>
      </c>
    </row>
    <row r="60">
      <c r="A60" s="684" t="s">
        <v>185</v>
      </c>
      <c r="B60" s="684"/>
      <c r="C60" s="9">
        <v>922.80154137931049</v>
      </c>
      <c r="D60" s="9">
        <f>Parameters!C8</f>
        <v>655.00045999999998</v>
      </c>
      <c r="E60" s="212">
        <f>Parameters!F8</f>
        <v>754.9995600000002</v>
      </c>
      <c r="F60" s="212">
        <f>Parameters!I8</f>
        <v>754.9995600000002</v>
      </c>
      <c r="G60" s="9">
        <f>Parameters!L8</f>
        <v>655.00045999999998</v>
      </c>
    </row>
    <row r="61">
      <c r="A61" s="679" t="s">
        <v>187</v>
      </c>
      <c r="B61" s="679"/>
      <c r="C61" s="12">
        <v>872.64418834668618</v>
      </c>
      <c r="D61" s="12">
        <f>Parameters!C9</f>
        <v>664.9997800000001</v>
      </c>
      <c r="E61" s="12">
        <f>Parameters!F9</f>
        <v>664.9997800000001</v>
      </c>
      <c r="F61" s="12">
        <f>Parameters!I9</f>
        <v>664.9997800000001</v>
      </c>
      <c r="G61" s="12">
        <f>Parameters!L9</f>
        <v>664.9997800000001</v>
      </c>
    </row>
    <row r="62">
      <c r="A62" s="679" t="s">
        <v>186</v>
      </c>
      <c r="B62" s="679"/>
      <c r="C62" s="12">
        <v>720.61888834668605</v>
      </c>
      <c r="D62" s="12">
        <f>Parameters!C10</f>
        <v>496.99964</v>
      </c>
      <c r="E62" s="12">
        <f>Parameters!F10</f>
        <v>496.99964</v>
      </c>
      <c r="F62" s="12">
        <f>Parameters!I10</f>
        <v>496.99964</v>
      </c>
      <c r="G62" s="12">
        <f>Parameters!L10</f>
        <v>496.99964</v>
      </c>
    </row>
    <row r="63">
      <c r="A63" s="680" t="s">
        <v>188</v>
      </c>
      <c r="B63" s="680"/>
      <c r="C63" s="12">
        <v>990.00039042128606</v>
      </c>
      <c r="D63" s="12">
        <f>Parameters!C11</f>
        <v>890.03994000000012</v>
      </c>
      <c r="E63" s="213">
        <f>Parameters!F11</f>
        <v>990.00009999999997</v>
      </c>
      <c r="F63" s="213">
        <f>Parameters!I11</f>
        <v>990.00009999999997</v>
      </c>
      <c r="G63" s="213">
        <f>Parameters!L11</f>
        <v>755</v>
      </c>
    </row>
    <row r="64">
      <c r="A64" s="679" t="s">
        <v>689</v>
      </c>
      <c r="B64" s="679"/>
      <c r="C64" s="517">
        <v>914.7102853394066</v>
      </c>
      <c r="D64" s="517">
        <f>Parameters!C12</f>
        <v>777.51986000000011</v>
      </c>
      <c r="E64" s="558">
        <f>Parameters!F12</f>
        <v>827.49994000000004</v>
      </c>
      <c r="F64" s="558">
        <f>Parameters!I12</f>
        <v>827.49994000000004</v>
      </c>
      <c r="G64" s="621">
        <f>Parameters!L12</f>
        <v>709.99989000000005</v>
      </c>
    </row>
    <row r="65" ht="15" thickBot="true">
      <c r="A65" s="681" t="s">
        <v>712</v>
      </c>
      <c r="B65" s="681"/>
      <c r="C65" s="15">
        <v>930.63511760587903</v>
      </c>
      <c r="D65" s="15">
        <f>Parameters!C13</f>
        <v>643.94040259999997</v>
      </c>
      <c r="E65" s="559">
        <f>Parameters!F13</f>
        <v>736.93956560000015</v>
      </c>
      <c r="F65" s="559">
        <f>Parameters!I13</f>
        <v>736.93956560000015</v>
      </c>
      <c r="G65" s="622">
        <f>Parameters!L13</f>
        <v>643.94040259999997</v>
      </c>
    </row>
    <row r="66" ht="15" thickTop="true"/>
    <row r="68" ht="21">
      <c r="A68" s="682" t="s">
        <v>801</v>
      </c>
      <c r="B68" s="682"/>
      <c r="C68" s="682"/>
      <c r="D68" s="682"/>
      <c r="E68" s="682"/>
      <c r="F68" s="682"/>
    </row>
    <row r="71">
      <c r="B71" s="617"/>
      <c r="C71" s="209" t="s">
        <v>1</v>
      </c>
      <c r="D71" s="209" t="s">
        <v>285</v>
      </c>
      <c r="E71" s="209" t="s">
        <v>286</v>
      </c>
      <c r="F71" s="209" t="s">
        <v>470</v>
      </c>
      <c r="J71" s="305"/>
      <c r="K71" s="305">
        <v>1</v>
      </c>
      <c r="L71" s="305">
        <v>2</v>
      </c>
      <c r="M71" s="305">
        <v>3</v>
      </c>
      <c r="N71" s="305">
        <v>4</v>
      </c>
      <c r="O71" s="305"/>
      <c r="P71" s="305"/>
    </row>
    <row r="72">
      <c r="A72" s="673" t="s">
        <v>806</v>
      </c>
      <c r="B72" s="673"/>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c r="A73" s="674" t="s">
        <v>816</v>
      </c>
      <c r="B73" s="674"/>
      <c r="C73" s="386">
        <f>100*INDEX(stats!$D:$D,MATCH(K73,stats!$A:$A,0))</f>
        <v>38.017409999999998</v>
      </c>
      <c r="D73" s="386">
        <f>100*INDEX(stats!$D:$D,MATCH(L73,stats!$A:$A,0))</f>
        <v>37.937870000000004</v>
      </c>
      <c r="E73" s="386">
        <f>100*INDEX(stats!$D:$D,MATCH(M73,stats!$A:$A,0))</f>
        <v>37.968679999999999</v>
      </c>
      <c r="F73" s="386">
        <f>100*INDEX(stats!$D:$D,MATCH(N73,stats!$A:$A,0))</f>
        <v>38.017409999999998</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c r="A74" s="674" t="s">
        <v>817</v>
      </c>
      <c r="B74" s="674"/>
      <c r="C74" s="386">
        <f>100*INDEX(stats!$D:$D,MATCH(K74,stats!$A:$A,0))</f>
        <v>37.99597</v>
      </c>
      <c r="D74" s="386">
        <f>100*INDEX(stats!$D:$D,MATCH(L74,stats!$A:$A,0))</f>
        <v>37.96913</v>
      </c>
      <c r="E74" s="386">
        <f>100*INDEX(stats!$D:$D,MATCH(M74,stats!$A:$A,0))</f>
        <v>37.96913</v>
      </c>
      <c r="F74" s="386">
        <f>100*INDEX(stats!$D:$D,MATCH(N74,stats!$A:$A,0))</f>
        <v>38.016709999999996</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c r="A75" s="676" t="s">
        <v>807</v>
      </c>
      <c r="B75" s="676"/>
      <c r="C75" s="618">
        <f>100*INDEX(stats!$D:$D,MATCH(K75,stats!$A:$A,0))</f>
        <v>38.159520000000001</v>
      </c>
      <c r="D75" s="618">
        <f>100*INDEX(stats!$D:$D,MATCH(L75,stats!$A:$A,0))</f>
        <v>38.055070000000001</v>
      </c>
      <c r="E75" s="618">
        <f>100*INDEX(stats!$D:$D,MATCH(M75,stats!$A:$A,0))</f>
        <v>38.085390000000004</v>
      </c>
      <c r="F75" s="618">
        <f>100*INDEX(stats!$D:$D,MATCH(N75,stats!$A:$A,0))</f>
        <v>38.179720000000003</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c r="A76" s="673" t="s">
        <v>812</v>
      </c>
      <c r="B76" s="673"/>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808</v>
      </c>
      <c r="K76" s="305" t="str">
        <f t="shared" si="0"/>
        <v>1_yd_pc_fgt0__yd_0</v>
      </c>
      <c r="L76" s="305" t="str">
        <f t="shared" si="0"/>
        <v>2_yd_pc_fgt0__yd_0</v>
      </c>
      <c r="M76" s="305" t="str">
        <f t="shared" si="0"/>
        <v>3_yd_pc_fgt0__yd_0</v>
      </c>
      <c r="N76" s="305" t="str">
        <f t="shared" si="0"/>
        <v>4_yd_pc_fgt0__yd_0</v>
      </c>
      <c r="O76" s="305"/>
      <c r="P76" s="305"/>
    </row>
    <row r="77">
      <c r="A77" s="674" t="s">
        <v>813</v>
      </c>
      <c r="B77" s="674"/>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c r="A78" s="674" t="s">
        <v>814</v>
      </c>
      <c r="B78" s="674"/>
      <c r="C78" s="386">
        <f>100*INDEX(stats!$D:$D,MATCH(K78,stats!$A:$A,0))</f>
        <v>37.781327337526449</v>
      </c>
      <c r="D78" s="386">
        <f>100*INDEX(stats!$D:$D,MATCH(L78,stats!$A:$A,0))</f>
        <v>37.914123472488214</v>
      </c>
      <c r="E78" s="386">
        <f>100*INDEX(stats!$D:$D,MATCH(M78,stats!$A:$A,0))</f>
        <v>37.914123472488214</v>
      </c>
      <c r="F78" s="386">
        <f>100*INDEX(stats!$D:$D,MATCH(N78,stats!$A:$A,0))</f>
        <v>37.696369129675467</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c r="A79" s="676" t="s">
        <v>815</v>
      </c>
      <c r="B79" s="676"/>
      <c r="C79" s="618">
        <f>100*INDEX(stats!$D:$D,MATCH(K79,stats!$A:$A,0))</f>
        <v>37.010834136664165</v>
      </c>
      <c r="D79" s="618">
        <f>100*INDEX(stats!$D:$D,MATCH(L79,stats!$A:$A,0))</f>
        <v>37.426811767180638</v>
      </c>
      <c r="E79" s="618">
        <f>100*INDEX(stats!$D:$D,MATCH(M79,stats!$A:$A,0))</f>
        <v>37.381917905166446</v>
      </c>
      <c r="F79" s="618">
        <f>100*INDEX(stats!$D:$D,MATCH(N79,stats!$A:$A,0))</f>
        <v>36.956274968676937</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c r="A80" s="677" t="s">
        <v>825</v>
      </c>
      <c r="B80" s="673"/>
      <c r="C80" s="509">
        <f>INDEX(stats!$D:$D,MATCH(K80,stats!$A:$A,0))/1000000000</f>
        <v>135.59666054637373</v>
      </c>
      <c r="D80" s="386">
        <f>INDEX(stats!$D:$D,MATCH(L80,stats!$A:$A,0))/1000000000</f>
        <v>79.909554217964029</v>
      </c>
      <c r="E80" s="386">
        <f>INDEX(stats!$D:$D,MATCH(M80,stats!$A:$A,0))/1000000000</f>
        <v>99.627061841865725</v>
      </c>
      <c r="F80" s="386">
        <f>INDEX(stats!$D:$D,MATCH(N80,stats!$A:$A,0))/1000000000</f>
        <v>135.59666054637373</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c r="A81" s="678" t="s">
        <v>824</v>
      </c>
      <c r="B81" s="674"/>
      <c r="C81" s="386">
        <f>INDEX(stats!$D:$D,MATCH(K81,stats!$A:$A,0))/1000000000</f>
        <v>156.05971466045949</v>
      </c>
      <c r="D81" s="386">
        <f>INDEX(stats!$D:$D,MATCH(L81,stats!$A:$A,0))/1000000000</f>
        <v>123.56309847819763</v>
      </c>
      <c r="E81" s="386">
        <f>INDEX(stats!$D:$D,MATCH(M81,stats!$A:$A,0))/1000000000</f>
        <v>123.56309847819763</v>
      </c>
      <c r="F81" s="386">
        <f>INDEX(stats!$D:$D,MATCH(N81,stats!$A:$A,0))/1000000000</f>
        <v>166.90068257571957</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c r="A82" s="678" t="s">
        <v>823</v>
      </c>
      <c r="B82" s="674"/>
      <c r="C82" s="618">
        <f>INDEX(stats!$D:$D,MATCH(K82,stats!$A:$A,0))/1000000000</f>
        <v>291.65637520683322</v>
      </c>
      <c r="D82" s="386">
        <f>INDEX(stats!$D:$D,MATCH(L82,stats!$A:$A,0))/1000000000</f>
        <v>203.47265269616167</v>
      </c>
      <c r="E82" s="386">
        <f>INDEX(stats!$D:$D,MATCH(M82,stats!$A:$A,0))/1000000000</f>
        <v>223.19016032006334</v>
      </c>
      <c r="F82" s="386">
        <f>INDEX(stats!$D:$D,MATCH(N82,stats!$A:$A,0))/1000000000</f>
        <v>302.4973431220933</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c r="A83" s="673" t="s">
        <v>820</v>
      </c>
      <c r="B83" s="673"/>
      <c r="C83" s="521">
        <f t="shared" ref="C83:F85" si="2">C80/GDP_2022</f>
        <v>8.2254571153396253E-3</v>
      </c>
      <c r="D83" s="521">
        <f t="shared" si="2"/>
        <v>4.8474100223211422E-3</v>
      </c>
      <c r="E83" s="521">
        <f t="shared" si="2"/>
        <v>6.0434978369345296E-3</v>
      </c>
      <c r="F83" s="521">
        <f t="shared" si="2"/>
        <v>8.2254571153396253E-3</v>
      </c>
      <c r="J83" s="305"/>
      <c r="K83" s="305"/>
      <c r="L83" s="305"/>
      <c r="M83" s="305"/>
      <c r="N83" s="305"/>
      <c r="O83" s="305"/>
      <c r="P83" s="305"/>
    </row>
    <row r="84">
      <c r="A84" s="674" t="s">
        <v>821</v>
      </c>
      <c r="B84" s="674"/>
      <c r="C84" s="619">
        <f t="shared" si="2"/>
        <v>9.4667706800400063E-3</v>
      </c>
      <c r="D84" s="619">
        <f t="shared" si="2"/>
        <v>7.4954867138730744E-3</v>
      </c>
      <c r="E84" s="619">
        <f t="shared" si="2"/>
        <v>7.4954867138730744E-3</v>
      </c>
      <c r="F84" s="619">
        <f t="shared" si="2"/>
        <v>1.0124396880541071E-2</v>
      </c>
      <c r="J84" s="305"/>
      <c r="K84" s="305"/>
      <c r="L84" s="305"/>
      <c r="M84" s="305"/>
      <c r="N84" s="305"/>
      <c r="O84" s="305"/>
      <c r="P84" s="305"/>
    </row>
    <row r="85" ht="15" thickBot="true">
      <c r="A85" s="675" t="s">
        <v>822</v>
      </c>
      <c r="B85" s="675"/>
      <c r="C85" s="620">
        <f t="shared" si="2"/>
        <v>1.7692227795379632E-2</v>
      </c>
      <c r="D85" s="620">
        <f t="shared" si="2"/>
        <v>1.2342896736194217E-2</v>
      </c>
      <c r="E85" s="620">
        <f t="shared" si="2"/>
        <v>1.3538984550807603E-2</v>
      </c>
      <c r="F85" s="620">
        <f t="shared" si="2"/>
        <v>1.8349853995880697E-2</v>
      </c>
    </row>
    <row r="86" ht="15" thickTop="true"/>
  </sheetData>
  <protectedRanges>
    <protectedRange sqref="F31 F34" name="Range1_1"/>
    <protectedRange sqref="E24:F24 F25:F27 E25:E29 E31:E36" name="Range1_2"/>
    <protectedRange sqref="F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8" customWidth="true"/>
    <col min="14" max="16" width="11" style="298" hidden="true" customWidth="true"/>
    <col min="17" max="17" width="11" style="298" customWidth="true"/>
    <col min="18" max="27" width="11" style="187" customWidth="true"/>
    <col min="28" max="16384" width="10.88671875" style="187"/>
  </cols>
  <sheetData>
    <row r="2">
      <c r="G2" s="196" t="s">
        <v>311</v>
      </c>
      <c r="H2" s="297" t="s">
        <v>1</v>
      </c>
      <c r="K2" s="298"/>
      <c r="L2" s="298"/>
      <c r="R2" s="298"/>
      <c r="S2" s="298"/>
      <c r="T2" s="298"/>
      <c r="U2" s="298"/>
      <c r="V2" s="298"/>
    </row>
    <row r="3">
      <c r="K3" s="298"/>
      <c r="L3" s="298"/>
      <c r="R3" s="298"/>
      <c r="S3" s="298"/>
      <c r="T3" s="298"/>
      <c r="U3" s="298"/>
      <c r="V3" s="298"/>
    </row>
    <row r="4" ht="43.2">
      <c r="I4" s="243" t="str">
        <f ca="true">+B19</f>
        <v>Percentage of population who pays VAT on electricity</v>
      </c>
      <c r="J4" s="243" t="str">
        <f ca="true">+B20</f>
        <v>Percentage of population receiving electricity subsidies</v>
      </c>
      <c r="K4" s="298"/>
      <c r="L4" s="594"/>
      <c r="R4" s="298"/>
      <c r="S4" s="298"/>
      <c r="T4" s="298"/>
      <c r="U4" s="298"/>
      <c r="V4" s="298"/>
    </row>
    <row r="5">
      <c r="A5" s="187" t="s">
        <v>128</v>
      </c>
      <c r="I5" s="307" t="s">
        <v>209</v>
      </c>
      <c r="J5" s="307" t="s">
        <v>210</v>
      </c>
      <c r="K5" s="298"/>
      <c r="L5" s="298"/>
      <c r="O5" s="298" t="s">
        <v>211</v>
      </c>
      <c r="P5" s="298" t="s">
        <v>212</v>
      </c>
      <c r="R5" s="298"/>
      <c r="S5" s="298"/>
      <c r="T5" s="298"/>
      <c r="U5" s="298"/>
      <c r="V5" s="298"/>
    </row>
    <row r="6">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4" t="str">
        <f>+_xlfn.CONCAT($B$31,"_",O$5,"_elec_pc_coverage__yd_",$N6)</f>
        <v>1_vat_elec_pc_coverage__yd_1</v>
      </c>
      <c r="P6" s="594" t="str">
        <f>+_xlfn.CONCAT($B$31,"_",P$5,"_elec_direct_pc_coverage__yd_",$N6)</f>
        <v>1_subsidy_elec_direct_pc_coverage__yd_1</v>
      </c>
      <c r="R6" s="298"/>
      <c r="S6" s="298"/>
      <c r="T6" s="298"/>
      <c r="U6" s="298"/>
      <c r="V6" s="298"/>
    </row>
    <row r="7">
      <c r="A7" s="187">
        <f>labels!I3</f>
        <v>2</v>
      </c>
      <c r="H7" s="302">
        <f t="shared" si="0"/>
        <v>2</v>
      </c>
      <c r="I7" s="246">
        <f>100*INDEX(stats!$D:$D,MATCH(Elec_Coverage!O7,stats!$A:$A,0))</f>
        <v>2.9453814119449069</v>
      </c>
      <c r="J7" s="246">
        <f>100*INDEX(stats!$D:$D,MATCH(Elec_Coverage!P7,stats!$A:$A,0))</f>
        <v>27.028550352957421</v>
      </c>
      <c r="K7" s="298"/>
      <c r="L7" s="298"/>
      <c r="N7" s="298">
        <v>2</v>
      </c>
      <c r="O7" s="594" t="str">
        <f t="shared" ref="O7:O15" si="1">+_xlfn.CONCAT($B$31,"_",O$5,"_elec_pc_coverage__yd_",$N7)</f>
        <v>1_vat_elec_pc_coverage__yd_2</v>
      </c>
      <c r="P7" s="594" t="str">
        <f t="shared" ref="P7:P15" si="2">+_xlfn.CONCAT($B$31,"_",P$5,"_elec_direct_pc_coverage__yd_",$N7)</f>
        <v>1_subsidy_elec_direct_pc_coverage__yd_2</v>
      </c>
      <c r="R7" s="298"/>
      <c r="S7" s="298"/>
      <c r="T7" s="298"/>
      <c r="U7" s="298"/>
      <c r="V7" s="298"/>
    </row>
    <row r="8">
      <c r="A8" s="187">
        <f>labels!I4</f>
        <v>3</v>
      </c>
      <c r="H8" s="302">
        <f t="shared" si="0"/>
        <v>3</v>
      </c>
      <c r="I8" s="246">
        <f>100*INDEX(stats!$D:$D,MATCH(Elec_Coverage!O8,stats!$A:$A,0))</f>
        <v>4.5190374256310886</v>
      </c>
      <c r="J8" s="246">
        <f>100*INDEX(stats!$D:$D,MATCH(Elec_Coverage!P8,stats!$A:$A,0))</f>
        <v>35.1923932260054</v>
      </c>
      <c r="K8" s="298"/>
      <c r="L8" s="298"/>
      <c r="N8" s="298">
        <v>3</v>
      </c>
      <c r="O8" s="594" t="str">
        <f t="shared" si="1"/>
        <v>1_vat_elec_pc_coverage__yd_3</v>
      </c>
      <c r="P8" s="594" t="str">
        <f t="shared" si="2"/>
        <v>1_subsidy_elec_direct_pc_coverage__yd_3</v>
      </c>
      <c r="R8" s="298"/>
      <c r="S8" s="298"/>
      <c r="T8" s="298"/>
      <c r="U8" s="298"/>
      <c r="V8" s="298"/>
    </row>
    <row r="9">
      <c r="A9" s="187">
        <f>labels!I5</f>
        <v>4</v>
      </c>
      <c r="H9" s="302">
        <f t="shared" si="0"/>
        <v>4</v>
      </c>
      <c r="I9" s="246">
        <f>100*INDEX(stats!$D:$D,MATCH(Elec_Coverage!O9,stats!$A:$A,0))</f>
        <v>7.2937312460739685</v>
      </c>
      <c r="J9" s="246">
        <f>100*INDEX(stats!$D:$D,MATCH(Elec_Coverage!P9,stats!$A:$A,0))</f>
        <v>47.922812384183871</v>
      </c>
      <c r="K9" s="298"/>
      <c r="L9" s="298"/>
      <c r="N9" s="298">
        <v>4</v>
      </c>
      <c r="O9" s="594" t="str">
        <f t="shared" si="1"/>
        <v>1_vat_elec_pc_coverage__yd_4</v>
      </c>
      <c r="P9" s="594" t="str">
        <f t="shared" si="2"/>
        <v>1_subsidy_elec_direct_pc_coverage__yd_4</v>
      </c>
      <c r="R9" s="298"/>
      <c r="S9" s="298"/>
      <c r="T9" s="298"/>
      <c r="U9" s="298"/>
      <c r="V9" s="298"/>
    </row>
    <row r="10">
      <c r="A10" s="187">
        <f>labels!I6</f>
        <v>5</v>
      </c>
      <c r="H10" s="302">
        <f t="shared" si="0"/>
        <v>5</v>
      </c>
      <c r="I10" s="246">
        <f>100*INDEX(stats!$D:$D,MATCH(Elec_Coverage!O10,stats!$A:$A,0))</f>
        <v>6.6337143791217565</v>
      </c>
      <c r="J10" s="246">
        <f>100*INDEX(stats!$D:$D,MATCH(Elec_Coverage!P10,stats!$A:$A,0))</f>
        <v>54.494813774874842</v>
      </c>
      <c r="K10" s="298"/>
      <c r="L10" s="298"/>
      <c r="N10" s="298">
        <v>5</v>
      </c>
      <c r="O10" s="594" t="str">
        <f t="shared" si="1"/>
        <v>1_vat_elec_pc_coverage__yd_5</v>
      </c>
      <c r="P10" s="594" t="str">
        <f t="shared" si="2"/>
        <v>1_subsidy_elec_direct_pc_coverage__yd_5</v>
      </c>
      <c r="R10" s="298"/>
      <c r="S10" s="298"/>
      <c r="T10" s="298"/>
      <c r="U10" s="298"/>
      <c r="V10" s="298"/>
    </row>
    <row r="11">
      <c r="A11" s="187">
        <f>labels!I7</f>
        <v>6</v>
      </c>
      <c r="H11" s="302">
        <f t="shared" si="0"/>
        <v>6</v>
      </c>
      <c r="I11" s="246">
        <f>100*INDEX(stats!$D:$D,MATCH(Elec_Coverage!O11,stats!$A:$A,0))</f>
        <v>15.083153996815463</v>
      </c>
      <c r="J11" s="246">
        <f>100*INDEX(stats!$D:$D,MATCH(Elec_Coverage!P11,stats!$A:$A,0))</f>
        <v>65.580975541773327</v>
      </c>
      <c r="K11" s="298"/>
      <c r="L11" s="298"/>
      <c r="N11" s="298">
        <v>6</v>
      </c>
      <c r="O11" s="594" t="str">
        <f t="shared" si="1"/>
        <v>1_vat_elec_pc_coverage__yd_6</v>
      </c>
      <c r="P11" s="594" t="str">
        <f t="shared" si="2"/>
        <v>1_subsidy_elec_direct_pc_coverage__yd_6</v>
      </c>
      <c r="R11" s="298"/>
      <c r="S11" s="298"/>
      <c r="T11" s="298"/>
      <c r="U11" s="298"/>
      <c r="V11" s="298"/>
    </row>
    <row r="12">
      <c r="A12" s="187">
        <f>labels!I8</f>
        <v>7</v>
      </c>
      <c r="H12" s="302">
        <f t="shared" si="0"/>
        <v>7</v>
      </c>
      <c r="I12" s="246">
        <f>100*INDEX(stats!$D:$D,MATCH(Elec_Coverage!O12,stats!$A:$A,0))</f>
        <v>10.413321115755759</v>
      </c>
      <c r="J12" s="246">
        <f>100*INDEX(stats!$D:$D,MATCH(Elec_Coverage!P12,stats!$A:$A,0))</f>
        <v>75.980724519189408</v>
      </c>
      <c r="K12" s="298"/>
      <c r="L12" s="298"/>
      <c r="N12" s="298">
        <v>7</v>
      </c>
      <c r="O12" s="594" t="str">
        <f t="shared" si="1"/>
        <v>1_vat_elec_pc_coverage__yd_7</v>
      </c>
      <c r="P12" s="594" t="str">
        <f t="shared" si="2"/>
        <v>1_subsidy_elec_direct_pc_coverage__yd_7</v>
      </c>
      <c r="R12" s="298"/>
      <c r="S12" s="298"/>
      <c r="T12" s="298"/>
      <c r="U12" s="298"/>
      <c r="V12" s="298"/>
    </row>
    <row r="13">
      <c r="A13" s="187">
        <f>labels!I9</f>
        <v>8</v>
      </c>
      <c r="H13" s="302">
        <f t="shared" si="0"/>
        <v>8</v>
      </c>
      <c r="I13" s="246">
        <f>100*INDEX(stats!$D:$D,MATCH(Elec_Coverage!O13,stats!$A:$A,0))</f>
        <v>22.155408884263505</v>
      </c>
      <c r="J13" s="246">
        <f>100*INDEX(stats!$D:$D,MATCH(Elec_Coverage!P13,stats!$A:$A,0))</f>
        <v>83.97875079607013</v>
      </c>
      <c r="K13" s="298"/>
      <c r="L13" s="298"/>
      <c r="N13" s="298">
        <v>8</v>
      </c>
      <c r="O13" s="594" t="str">
        <f t="shared" si="1"/>
        <v>1_vat_elec_pc_coverage__yd_8</v>
      </c>
      <c r="P13" s="594" t="str">
        <f t="shared" si="2"/>
        <v>1_subsidy_elec_direct_pc_coverage__yd_8</v>
      </c>
      <c r="R13" s="298"/>
      <c r="S13" s="298"/>
      <c r="T13" s="298"/>
      <c r="U13" s="298"/>
      <c r="V13" s="298"/>
    </row>
    <row r="14">
      <c r="A14" s="187">
        <f>labels!I10</f>
        <v>9</v>
      </c>
      <c r="H14" s="302">
        <f t="shared" si="0"/>
        <v>9</v>
      </c>
      <c r="I14" s="246">
        <f>100*INDEX(stats!$D:$D,MATCH(Elec_Coverage!O14,stats!$A:$A,0))</f>
        <v>30.157036824054138</v>
      </c>
      <c r="J14" s="246">
        <f>100*INDEX(stats!$D:$D,MATCH(Elec_Coverage!P14,stats!$A:$A,0))</f>
        <v>89.76454541193803</v>
      </c>
      <c r="K14" s="298"/>
      <c r="L14" s="298"/>
      <c r="N14" s="298">
        <v>9</v>
      </c>
      <c r="O14" s="594" t="str">
        <f t="shared" si="1"/>
        <v>1_vat_elec_pc_coverage__yd_9</v>
      </c>
      <c r="P14" s="594" t="str">
        <f t="shared" si="2"/>
        <v>1_subsidy_elec_direct_pc_coverage__yd_9</v>
      </c>
      <c r="R14" s="298"/>
      <c r="S14" s="298"/>
      <c r="T14" s="298"/>
      <c r="U14" s="298"/>
      <c r="V14" s="298"/>
    </row>
    <row r="15">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4" t="str">
        <f t="shared" si="1"/>
        <v>1_vat_elec_pc_coverage__yd_10</v>
      </c>
      <c r="P15" s="594" t="str">
        <f t="shared" si="2"/>
        <v>1_subsidy_elec_direct_pc_coverage__yd_10</v>
      </c>
      <c r="R15" s="298"/>
      <c r="S15" s="298"/>
      <c r="T15" s="298"/>
      <c r="U15" s="298"/>
      <c r="V15" s="298"/>
    </row>
    <row r="16">
      <c r="A16" s="187" t="str">
        <f>labels!J2</f>
        <v>Deciles of Per Capita Disposable Income</v>
      </c>
      <c r="K16" s="298"/>
      <c r="L16" s="298"/>
      <c r="R16" s="298"/>
      <c r="S16" s="298"/>
      <c r="T16" s="298"/>
      <c r="U16" s="298"/>
      <c r="V16" s="298"/>
    </row>
    <row r="18">
      <c r="A18" s="187" t="s">
        <v>127</v>
      </c>
    </row>
    <row r="19">
      <c r="A19" s="187" t="s">
        <v>325</v>
      </c>
      <c r="B19" s="187" t="str" cm="1">
        <f t="array" aca="true" ref="B19" ca="true">+INDIRECT(A19)</f>
        <v>Percentage of population who pays VAT on electricity</v>
      </c>
    </row>
    <row r="20">
      <c r="A20" s="187" t="s">
        <v>326</v>
      </c>
      <c r="B20" s="187" t="str" cm="1">
        <f t="array" aca="true" ref="B20" ca="true">+INDIRECT(A20)</f>
        <v>Percentage of population receiving electricity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311</v>
      </c>
      <c r="H2" s="297" t="s">
        <v>1</v>
      </c>
    </row>
    <row r="4" ht="43.2">
      <c r="I4" s="243" t="str">
        <f ca="true">+B19</f>
        <v>Percentage of population who pays VAT on fuel</v>
      </c>
      <c r="J4" s="243" t="str">
        <f ca="true">+B20</f>
        <v>Percentage of population receiving fuel subsidies</v>
      </c>
      <c r="L4" s="85"/>
    </row>
    <row r="5">
      <c r="A5" s="187" t="s">
        <v>128</v>
      </c>
      <c r="I5" s="306" t="s">
        <v>209</v>
      </c>
      <c r="J5" s="306" t="s">
        <v>210</v>
      </c>
      <c r="O5" s="187" t="s">
        <v>231</v>
      </c>
      <c r="P5" s="187" t="s">
        <v>232</v>
      </c>
    </row>
    <row r="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331</v>
      </c>
      <c r="B19" s="187" t="str" cm="1">
        <f t="array" aca="true" ref="B19" ca="true">+INDIRECT(A19)</f>
        <v>Percentage of population who pays VAT on fuel</v>
      </c>
    </row>
    <row r="20">
      <c r="A20" s="187" t="s">
        <v>332</v>
      </c>
      <c r="B20" s="187" t="str" cm="1">
        <f t="array" aca="true" ref="B20" ca="true">+INDIRECT(A20)</f>
        <v>Percentage of population receiving fuel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289</v>
      </c>
      <c r="K3" s="305"/>
      <c r="L3" s="305"/>
      <c r="M3" s="305"/>
      <c r="N3" s="305"/>
    </row>
    <row r="4">
      <c r="A4" s="187" t="s">
        <v>128</v>
      </c>
      <c r="B4" s="187"/>
      <c r="C4" s="187"/>
      <c r="D4" s="187"/>
      <c r="E4" s="187"/>
      <c r="K4" s="305">
        <v>2</v>
      </c>
      <c r="L4" s="305">
        <v>3</v>
      </c>
      <c r="M4" s="305">
        <v>4</v>
      </c>
      <c r="N4" s="305">
        <v>5</v>
      </c>
      <c r="O4" s="299"/>
    </row>
    <row r="5" ht="27.6" customHeight="true">
      <c r="A5" s="187" t="s">
        <v>296</v>
      </c>
      <c r="B5" s="187" t="str">
        <f>labels!I2</f>
        <v>Bottom decile</v>
      </c>
      <c r="C5" s="187"/>
      <c r="D5" s="187"/>
      <c r="E5" s="187"/>
      <c r="J5" s="304" t="str">
        <f>_xlfn.CONCAT("Distribution of ",I3," in the ",I2," scenario")</f>
        <v>Distribution of Electricity Subsidies in the Baseline scenario</v>
      </c>
    </row>
    <row r="6">
      <c r="A6" s="187" t="s">
        <v>297</v>
      </c>
      <c r="B6" s="187">
        <f>labels!I3</f>
        <v>2</v>
      </c>
      <c r="C6" s="187"/>
      <c r="D6" s="187"/>
      <c r="E6" s="187"/>
      <c r="J6" s="1" t="str">
        <f ca="true">_xlfn.CONCAT("(",B18,")")</f>
        <v>(Percentage of Disposable Income)</v>
      </c>
      <c r="S6" s="299">
        <v>2</v>
      </c>
      <c r="T6" s="299">
        <v>3</v>
      </c>
      <c r="U6" s="299">
        <v>4</v>
      </c>
      <c r="V6" s="299">
        <v>5</v>
      </c>
    </row>
    <row r="7"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c r="A8" s="187" t="s">
        <v>299</v>
      </c>
      <c r="B8" s="187">
        <f>labels!I5</f>
        <v>4</v>
      </c>
      <c r="C8" s="187"/>
      <c r="D8" s="187"/>
      <c r="E8" s="187"/>
      <c r="J8" s="302" t="str">
        <f t="shared" ref="J8:J17" si="0">B5</f>
        <v>Bottom decile</v>
      </c>
      <c r="K8" s="303">
        <f>_xlfn.IFNA(100*INDEX(stats!$D:$D,MATCH(S8,stats!$A:$A,0)),"")</f>
        <v>0.31047674466275621</v>
      </c>
      <c r="L8" s="303">
        <f>_xlfn.IFNA(100*INDEX(stats!$D:$D,MATCH(T8,stats!$A:$A,0)),"")</f>
        <v>0.16689560768613423</v>
      </c>
      <c r="M8" s="303">
        <f>_xlfn.IFNA(100*INDEX(stats!$D:$D,MATCH(U8,stats!$A:$A,0)),"")</f>
        <v>0.47737235234889047</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c r="A9" s="187" t="s">
        <v>300</v>
      </c>
      <c r="B9" s="187">
        <f>labels!I6</f>
        <v>5</v>
      </c>
      <c r="C9" s="187"/>
      <c r="D9" s="187"/>
      <c r="E9" s="187"/>
      <c r="J9" s="302">
        <f t="shared" si="0"/>
        <v>2</v>
      </c>
      <c r="K9" s="303">
        <f>_xlfn.IFNA(100*INDEX(stats!$D:$D,MATCH(S9,stats!$A:$A,0)),"")</f>
        <v>0.45077917747170404</v>
      </c>
      <c r="L9" s="303">
        <f>_xlfn.IFNA(100*INDEX(stats!$D:$D,MATCH(T9,stats!$A:$A,0)),"")</f>
        <v>0.18265879764762771</v>
      </c>
      <c r="M9" s="303">
        <f>_xlfn.IFNA(100*INDEX(stats!$D:$D,MATCH(U9,stats!$A:$A,0)),"")</f>
        <v>0.63343797511933175</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c r="A10" s="187" t="s">
        <v>301</v>
      </c>
      <c r="B10" s="187">
        <f>labels!I7</f>
        <v>6</v>
      </c>
      <c r="C10" s="187"/>
      <c r="D10" s="187"/>
      <c r="E10" s="187"/>
      <c r="J10" s="302">
        <f t="shared" si="0"/>
        <v>3</v>
      </c>
      <c r="K10" s="303">
        <f>_xlfn.IFNA(100*INDEX(stats!$D:$D,MATCH(S10,stats!$A:$A,0)),"")</f>
        <v>0.58776023286907864</v>
      </c>
      <c r="L10" s="303">
        <f>_xlfn.IFNA(100*INDEX(stats!$D:$D,MATCH(T10,stats!$A:$A,0)),"")</f>
        <v>0.18439657981698579</v>
      </c>
      <c r="M10" s="303">
        <f>_xlfn.IFNA(100*INDEX(stats!$D:$D,MATCH(U10,stats!$A:$A,0)),"")</f>
        <v>0.7721568126860644</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c r="A11" s="187" t="s">
        <v>302</v>
      </c>
      <c r="B11" s="187">
        <f>labels!I8</f>
        <v>7</v>
      </c>
      <c r="C11" s="187"/>
      <c r="D11" s="187"/>
      <c r="E11" s="187"/>
      <c r="J11" s="302">
        <f t="shared" si="0"/>
        <v>4</v>
      </c>
      <c r="K11" s="303">
        <f>_xlfn.IFNA(100*INDEX(stats!$D:$D,MATCH(S11,stats!$A:$A,0)),"")</f>
        <v>0.74599872784571464</v>
      </c>
      <c r="L11" s="303">
        <f>_xlfn.IFNA(100*INDEX(stats!$D:$D,MATCH(T11,stats!$A:$A,0)),"")</f>
        <v>0.18938467080648669</v>
      </c>
      <c r="M11" s="303">
        <f>_xlfn.IFNA(100*INDEX(stats!$D:$D,MATCH(U11,stats!$A:$A,0)),"")</f>
        <v>0.93538339865220121</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c r="A12" s="187" t="s">
        <v>303</v>
      </c>
      <c r="B12" s="187">
        <f>labels!I9</f>
        <v>8</v>
      </c>
      <c r="C12" s="187"/>
      <c r="D12" s="187"/>
      <c r="E12" s="187"/>
      <c r="J12" s="302">
        <f t="shared" si="0"/>
        <v>5</v>
      </c>
      <c r="K12" s="303">
        <f>_xlfn.IFNA(100*INDEX(stats!$D:$D,MATCH(S12,stats!$A:$A,0)),"")</f>
        <v>0.77875290411363041</v>
      </c>
      <c r="L12" s="303">
        <f>_xlfn.IFNA(100*INDEX(stats!$D:$D,MATCH(T12,stats!$A:$A,0)),"")</f>
        <v>0.19891764399181783</v>
      </c>
      <c r="M12" s="303">
        <f>_xlfn.IFNA(100*INDEX(stats!$D:$D,MATCH(U12,stats!$A:$A,0)),"")</f>
        <v>0.97767054810544829</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c r="A13" s="187" t="s">
        <v>304</v>
      </c>
      <c r="B13" s="187">
        <f>labels!I10</f>
        <v>9</v>
      </c>
      <c r="C13" s="187"/>
      <c r="D13" s="187"/>
      <c r="E13" s="187"/>
      <c r="J13" s="302">
        <f t="shared" si="0"/>
        <v>6</v>
      </c>
      <c r="K13" s="303">
        <f>_xlfn.IFNA(100*INDEX(stats!$D:$D,MATCH(S13,stats!$A:$A,0)),"")</f>
        <v>1.0031834299093845</v>
      </c>
      <c r="L13" s="303">
        <f>_xlfn.IFNA(100*INDEX(stats!$D:$D,MATCH(T13,stats!$A:$A,0)),"")</f>
        <v>0.19798052908002037</v>
      </c>
      <c r="M13" s="303">
        <f>_xlfn.IFNA(100*INDEX(stats!$D:$D,MATCH(U13,stats!$A:$A,0)),"")</f>
        <v>1.2011639589894048</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c r="A14" s="187" t="s">
        <v>305</v>
      </c>
      <c r="B14" s="187" t="str">
        <f>labels!I11</f>
        <v>Top decile</v>
      </c>
      <c r="C14" s="187"/>
      <c r="D14" s="187"/>
      <c r="E14" s="187"/>
      <c r="J14" s="302">
        <f t="shared" si="0"/>
        <v>7</v>
      </c>
      <c r="K14" s="303">
        <f>_xlfn.IFNA(100*INDEX(stats!$D:$D,MATCH(S14,stats!$A:$A,0)),"")</f>
        <v>1.1726514650081359</v>
      </c>
      <c r="L14" s="303">
        <f>_xlfn.IFNA(100*INDEX(stats!$D:$D,MATCH(T14,stats!$A:$A,0)),"")</f>
        <v>0.20369927594605203</v>
      </c>
      <c r="M14" s="303">
        <f>_xlfn.IFNA(100*INDEX(stats!$D:$D,MATCH(U14,stats!$A:$A,0)),"")</f>
        <v>1.376350740954188</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0.21155314912512263</v>
      </c>
      <c r="M15" s="303">
        <f>_xlfn.IFNA(100*INDEX(stats!$D:$D,MATCH(U15,stats!$A:$A,0)),"")</f>
        <v>1.4693300770288318</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c r="A16" s="187"/>
      <c r="B16" s="187"/>
      <c r="C16" s="187"/>
      <c r="D16" s="245"/>
      <c r="E16" s="252"/>
      <c r="J16" s="302">
        <f t="shared" si="0"/>
        <v>9</v>
      </c>
      <c r="K16" s="303">
        <f>_xlfn.IFNA(100*INDEX(stats!$D:$D,MATCH(S16,stats!$A:$A,0)),"")</f>
        <v>1.3601904167724328</v>
      </c>
      <c r="L16" s="303">
        <f>_xlfn.IFNA(100*INDEX(stats!$D:$D,MATCH(T16,stats!$A:$A,0)),"")</f>
        <v>0.21057163638800283</v>
      </c>
      <c r="M16" s="303">
        <f>_xlfn.IFNA(100*INDEX(stats!$D:$D,MATCH(U16,stats!$A:$A,0)),"")</f>
        <v>1.5707620531604356</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c r="A17" s="187" t="s">
        <v>127</v>
      </c>
      <c r="B17" s="187"/>
      <c r="C17" s="187"/>
      <c r="D17" s="187"/>
      <c r="E17" s="187"/>
      <c r="I17" s="245"/>
      <c r="J17" s="302" t="str">
        <f t="shared" si="0"/>
        <v>Top decile</v>
      </c>
      <c r="K17" s="303">
        <f>_xlfn.IFNA(100*INDEX(stats!$D:$D,MATCH(S17,stats!$A:$A,0)),"")</f>
        <v>1.3658453785178524</v>
      </c>
      <c r="L17" s="303">
        <f>_xlfn.IFNA(100*INDEX(stats!$D:$D,MATCH(T17,stats!$A:$A,0)),"")</f>
        <v>0.21135325426228452</v>
      </c>
      <c r="M17" s="303">
        <f>_xlfn.IFNA(100*INDEX(stats!$D:$D,MATCH(U17,stats!$A:$A,0)),"")</f>
        <v>1.5771986327801368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c r="A18" s="187" t="s">
        <v>307</v>
      </c>
      <c r="B18" s="187" t="str" cm="1">
        <f t="array" aca="true" ref="B18" ca="true">+INDIRECT(A18)</f>
        <v>Percentage of Disposable Income</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293</v>
      </c>
    </row>
    <row r="4">
      <c r="A4" s="187" t="s">
        <v>128</v>
      </c>
      <c r="B4" s="187"/>
      <c r="C4" s="187"/>
      <c r="D4" s="187"/>
      <c r="E4" s="187"/>
      <c r="K4" s="305">
        <v>2</v>
      </c>
      <c r="L4" s="305">
        <v>3</v>
      </c>
      <c r="M4" s="305">
        <v>4</v>
      </c>
      <c r="N4" s="305">
        <v>5</v>
      </c>
      <c r="O4" s="299"/>
    </row>
    <row r="5" ht="27.6" customHeight="true">
      <c r="A5" s="187" t="str">
        <f>labels!I2</f>
        <v>Bottom decile</v>
      </c>
      <c r="C5" s="187"/>
      <c r="D5" s="187"/>
      <c r="E5" s="187"/>
      <c r="J5" s="304" t="str">
        <f>_xlfn.CONCAT("Distribution of ",I3," in the ",I2," scenario")</f>
        <v>Distribution of Fuel Total in the Baseline scenario</v>
      </c>
    </row>
    <row r="6">
      <c r="A6" s="187">
        <f>labels!I3</f>
        <v>2</v>
      </c>
      <c r="C6" s="187"/>
      <c r="D6" s="187"/>
      <c r="E6" s="187"/>
      <c r="J6" s="1" t="str">
        <f ca="true">_xlfn.CONCAT("(",B18,")")</f>
        <v>(Percentage of total benefits)</v>
      </c>
      <c r="S6" s="299">
        <v>2</v>
      </c>
      <c r="T6" s="299">
        <v>3</v>
      </c>
      <c r="U6" s="299">
        <v>4</v>
      </c>
      <c r="V6" s="299">
        <v>5</v>
      </c>
    </row>
    <row r="7"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c r="A8" s="187">
        <f>labels!I5</f>
        <v>4</v>
      </c>
      <c r="C8" s="187"/>
      <c r="D8" s="187"/>
      <c r="E8" s="187"/>
      <c r="J8" s="302" t="str">
        <f t="shared" ref="J8:J17" si="0">A5</f>
        <v>Bottom decile</v>
      </c>
      <c r="K8" s="303">
        <f>_xlfn.IFNA(100*INDEX(stats!$D:$D,MATCH(S8,stats!$A:$A,0)),"")</f>
        <v>1.1205799342262281</v>
      </c>
      <c r="L8" s="303">
        <f>_xlfn.IFNA(100*INDEX(stats!$D:$D,MATCH(T8,stats!$A:$A,0)),"")</f>
        <v>1.4605261489273547</v>
      </c>
      <c r="M8" s="303">
        <f>_xlfn.IFNA(100*INDEX(stats!$D:$D,MATCH(U8,stats!$A:$A,0)),"")</f>
        <v>1.5318343901996776</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02">
        <f t="shared" si="0"/>
        <v>2</v>
      </c>
      <c r="K9" s="303">
        <f>_xlfn.IFNA(100*INDEX(stats!$D:$D,MATCH(S9,stats!$A:$A,0)),"")</f>
        <v>2.3022326452430186</v>
      </c>
      <c r="L9" s="303">
        <f>_xlfn.IFNA(100*INDEX(stats!$D:$D,MATCH(T9,stats!$A:$A,0)),"")</f>
        <v>2.6400733026512269</v>
      </c>
      <c r="M9" s="303">
        <f>_xlfn.IFNA(100*INDEX(stats!$D:$D,MATCH(U9,stats!$A:$A,0)),"")</f>
        <v>2.710939875268441</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02">
        <f t="shared" si="0"/>
        <v>3</v>
      </c>
      <c r="K10" s="303">
        <f>_xlfn.IFNA(100*INDEX(stats!$D:$D,MATCH(S10,stats!$A:$A,0)),"")</f>
        <v>2.366569707046716</v>
      </c>
      <c r="L10" s="303">
        <f>_xlfn.IFNA(100*INDEX(stats!$D:$D,MATCH(T10,stats!$A:$A,0)),"")</f>
        <v>3.2989318127158676</v>
      </c>
      <c r="M10" s="303">
        <f>_xlfn.IFNA(100*INDEX(stats!$D:$D,MATCH(U10,stats!$A:$A,0)),"")</f>
        <v>3.4945071687841187</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02">
        <f t="shared" si="0"/>
        <v>4</v>
      </c>
      <c r="K11" s="303">
        <f>_xlfn.IFNA(100*INDEX(stats!$D:$D,MATCH(S11,stats!$A:$A,0)),"")</f>
        <v>3.1302055364225136</v>
      </c>
      <c r="L11" s="303">
        <f>_xlfn.IFNA(100*INDEX(stats!$D:$D,MATCH(T11,stats!$A:$A,0)),"")</f>
        <v>4.2902683736150307</v>
      </c>
      <c r="M11" s="303">
        <f>_xlfn.IFNA(100*INDEX(stats!$D:$D,MATCH(U11,stats!$A:$A,0)),"")</f>
        <v>4.5336069875140179</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02">
        <f t="shared" si="0"/>
        <v>5</v>
      </c>
      <c r="K12" s="303">
        <f>_xlfn.IFNA(100*INDEX(stats!$D:$D,MATCH(S12,stats!$A:$A,0)),"")</f>
        <v>4.4432717492757412</v>
      </c>
      <c r="L12" s="303">
        <f>_xlfn.IFNA(100*INDEX(stats!$D:$D,MATCH(T12,stats!$A:$A,0)),"")</f>
        <v>5.5347833044831676</v>
      </c>
      <c r="M12" s="303">
        <f>_xlfn.IFNA(100*INDEX(stats!$D:$D,MATCH(U12,stats!$A:$A,0)),"")</f>
        <v>5.7637423749605059</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02">
        <f t="shared" si="0"/>
        <v>6</v>
      </c>
      <c r="K13" s="303">
        <f>_xlfn.IFNA(100*INDEX(stats!$D:$D,MATCH(S13,stats!$A:$A,0)),"")</f>
        <v>6.0972994000839709</v>
      </c>
      <c r="L13" s="303">
        <f>_xlfn.IFNA(100*INDEX(stats!$D:$D,MATCH(T13,stats!$A:$A,0)),"")</f>
        <v>7.164502308874293</v>
      </c>
      <c r="M13" s="303">
        <f>_xlfn.IFNA(100*INDEX(stats!$D:$D,MATCH(U13,stats!$A:$A,0)),"")</f>
        <v>7.388362317356667</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02">
        <f t="shared" si="0"/>
        <v>7</v>
      </c>
      <c r="K14" s="303">
        <f>_xlfn.IFNA(100*INDEX(stats!$D:$D,MATCH(S14,stats!$A:$A,0)),"")</f>
        <v>7.6887853186122666</v>
      </c>
      <c r="L14" s="303">
        <f>_xlfn.IFNA(100*INDEX(stats!$D:$D,MATCH(T14,stats!$A:$A,0)),"")</f>
        <v>9.2336766940683503</v>
      </c>
      <c r="M14" s="303">
        <f>_xlfn.IFNA(100*INDEX(stats!$D:$D,MATCH(U14,stats!$A:$A,0)),"")</f>
        <v>9.5577382137337654</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02">
        <f t="shared" si="0"/>
        <v>8</v>
      </c>
      <c r="K15" s="303">
        <f>_xlfn.IFNA(100*INDEX(stats!$D:$D,MATCH(S15,stats!$A:$A,0)),"")</f>
        <v>12.299221238043879</v>
      </c>
      <c r="L15" s="303">
        <f>_xlfn.IFNA(100*INDEX(stats!$D:$D,MATCH(T15,stats!$A:$A,0)),"")</f>
        <v>12.72903072831601</v>
      </c>
      <c r="M15" s="303">
        <f>_xlfn.IFNA(100*INDEX(stats!$D:$D,MATCH(U15,stats!$A:$A,0)),"")</f>
        <v>12.819188987205299</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02">
        <f t="shared" si="0"/>
        <v>9</v>
      </c>
      <c r="K16" s="303">
        <f>_xlfn.IFNA(100*INDEX(stats!$D:$D,MATCH(S16,stats!$A:$A,0)),"")</f>
        <v>16.885638516904891</v>
      </c>
      <c r="L16" s="303">
        <f>_xlfn.IFNA(100*INDEX(stats!$D:$D,MATCH(T16,stats!$A:$A,0)),"")</f>
        <v>17.211933440137532</v>
      </c>
      <c r="M16" s="303">
        <f>_xlfn.IFNA(100*INDEX(stats!$D:$D,MATCH(U16,stats!$A:$A,0)),"")</f>
        <v>17.280378141403766</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02" t="str">
        <f t="shared" si="0"/>
        <v>Top decile</v>
      </c>
      <c r="K17" s="303">
        <f>_xlfn.IFNA(100*INDEX(stats!$D:$D,MATCH(S17,stats!$A:$A,0)),"")</f>
        <v>43.666195954140782</v>
      </c>
      <c r="L17" s="303">
        <f>_xlfn.IFNA(100*INDEX(stats!$D:$D,MATCH(T17,stats!$A:$A,0)),"")</f>
        <v>36.436273886211183</v>
      </c>
      <c r="M17" s="303">
        <f>_xlfn.IFNA(100*INDEX(stats!$D:$D,MATCH(U17,stats!$A:$A,0)),"")</f>
        <v>34.91970154357373</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311</v>
      </c>
      <c r="G2" s="297" t="s">
        <v>1</v>
      </c>
    </row>
    <row r="3">
      <c r="F3" s="196" t="s">
        <v>392</v>
      </c>
      <c r="G3" s="297" t="s">
        <v>246</v>
      </c>
      <c r="I3" s="187" t="str">
        <f ca="true">B20</f>
        <v>Percentage of Disposable Income</v>
      </c>
    </row>
    <row r="5">
      <c r="I5" s="697" t="s">
        <v>209</v>
      </c>
      <c r="J5" s="696" t="s">
        <v>210</v>
      </c>
      <c r="K5" s="696"/>
      <c r="L5" s="696"/>
      <c r="O5" s="187" t="s">
        <v>228</v>
      </c>
    </row>
    <row r="6">
      <c r="A6" s="187" t="s">
        <v>128</v>
      </c>
      <c r="H6" s="245"/>
      <c r="I6" s="698"/>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0.16689560768613423</v>
      </c>
      <c r="L7" s="323">
        <f>100*INDEX(stats!$D:$D,MATCH(RI_Con!R7,stats!$A:$A,0))</f>
        <v>0.47737235234889047</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c r="A8" s="187">
        <f>labels!I3</f>
        <v>2</v>
      </c>
      <c r="H8" s="302">
        <f t="shared" si="0"/>
        <v>2</v>
      </c>
      <c r="I8" s="256">
        <f>100*INDEX(stats!$D:$D,MATCH(RI_Con!O8,stats!$A:$A,0))</f>
        <v>-0.4049453708393036</v>
      </c>
      <c r="J8" s="256">
        <f>100*INDEX(stats!$D:$D,MATCH(RI_Con!P8,stats!$A:$A,0))</f>
        <v>1.667788954957329</v>
      </c>
      <c r="K8" s="256">
        <f>100*INDEX(stats!$D:$D,MATCH(RI_Con!Q8,stats!$A:$A,0))</f>
        <v>0.18265879764762771</v>
      </c>
      <c r="L8" s="256">
        <f>100*INDEX(stats!$D:$D,MATCH(RI_Con!R8,stats!$A:$A,0))</f>
        <v>0.63343797511933175</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c r="A9" s="187">
        <f>labels!I4</f>
        <v>3</v>
      </c>
      <c r="H9" s="302">
        <f t="shared" si="0"/>
        <v>3</v>
      </c>
      <c r="I9" s="256">
        <f>100*INDEX(stats!$D:$D,MATCH(RI_Con!O9,stats!$A:$A,0))</f>
        <v>-0.37072640868634604</v>
      </c>
      <c r="J9" s="256">
        <f>100*INDEX(stats!$D:$D,MATCH(RI_Con!P9,stats!$A:$A,0))</f>
        <v>1.6701343074183244</v>
      </c>
      <c r="K9" s="256">
        <f>100*INDEX(stats!$D:$D,MATCH(RI_Con!Q9,stats!$A:$A,0))</f>
        <v>0.18439657981698579</v>
      </c>
      <c r="L9" s="256">
        <f>100*INDEX(stats!$D:$D,MATCH(RI_Con!R9,stats!$A:$A,0))</f>
        <v>0.7721568126860644</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c r="A10" s="187">
        <f>labels!I5</f>
        <v>4</v>
      </c>
      <c r="H10" s="302">
        <f t="shared" si="0"/>
        <v>4</v>
      </c>
      <c r="I10" s="256">
        <f>100*INDEX(stats!$D:$D,MATCH(RI_Con!O10,stats!$A:$A,0))</f>
        <v>-0.15285863499439406</v>
      </c>
      <c r="J10" s="256">
        <f>100*INDEX(stats!$D:$D,MATCH(RI_Con!P10,stats!$A:$A,0))</f>
        <v>1.5566672545535309</v>
      </c>
      <c r="K10" s="256">
        <f>100*INDEX(stats!$D:$D,MATCH(RI_Con!Q10,stats!$A:$A,0))</f>
        <v>0.18938467080648669</v>
      </c>
      <c r="L10" s="256">
        <f>100*INDEX(stats!$D:$D,MATCH(RI_Con!R10,stats!$A:$A,0))</f>
        <v>0.93538339865220121</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c r="A11" s="187">
        <f>labels!I6</f>
        <v>5</v>
      </c>
      <c r="H11" s="302">
        <f t="shared" si="0"/>
        <v>5</v>
      </c>
      <c r="I11" s="256">
        <f>100*INDEX(stats!$D:$D,MATCH(RI_Con!O11,stats!$A:$A,0))</f>
        <v>-0.12177741653745074</v>
      </c>
      <c r="J11" s="256">
        <f>100*INDEX(stats!$D:$D,MATCH(RI_Con!P11,stats!$A:$A,0))</f>
        <v>1.4290403988364102</v>
      </c>
      <c r="K11" s="256">
        <f>100*INDEX(stats!$D:$D,MATCH(RI_Con!Q11,stats!$A:$A,0))</f>
        <v>0.19891764399181783</v>
      </c>
      <c r="L11" s="256">
        <f>100*INDEX(stats!$D:$D,MATCH(RI_Con!R11,stats!$A:$A,0))</f>
        <v>0.97767054810544829</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c r="A12" s="187">
        <f>labels!I7</f>
        <v>6</v>
      </c>
      <c r="H12" s="302">
        <f t="shared" si="0"/>
        <v>6</v>
      </c>
      <c r="I12" s="256">
        <f>100*INDEX(stats!$D:$D,MATCH(RI_Con!O12,stats!$A:$A,0))</f>
        <v>-0.18450533742652497</v>
      </c>
      <c r="J12" s="256">
        <f>100*INDEX(stats!$D:$D,MATCH(RI_Con!P12,stats!$A:$A,0))</f>
        <v>1.529686653212994</v>
      </c>
      <c r="K12" s="256">
        <f>100*INDEX(stats!$D:$D,MATCH(RI_Con!Q12,stats!$A:$A,0))</f>
        <v>0.19798052908002037</v>
      </c>
      <c r="L12" s="256">
        <f>100*INDEX(stats!$D:$D,MATCH(RI_Con!R12,stats!$A:$A,0))</f>
        <v>1.2011639589894048</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c r="A13" s="187">
        <f>labels!I8</f>
        <v>7</v>
      </c>
      <c r="H13" s="302">
        <f t="shared" si="0"/>
        <v>7</v>
      </c>
      <c r="I13" s="256">
        <f>100*INDEX(stats!$D:$D,MATCH(RI_Con!O13,stats!$A:$A,0))</f>
        <v>-0.28241027624131165</v>
      </c>
      <c r="J13" s="256">
        <f>100*INDEX(stats!$D:$D,MATCH(RI_Con!P13,stats!$A:$A,0))</f>
        <v>1.5433538866979024</v>
      </c>
      <c r="K13" s="256">
        <f>100*INDEX(stats!$D:$D,MATCH(RI_Con!Q13,stats!$A:$A,0))</f>
        <v>0.20369927594605203</v>
      </c>
      <c r="L13" s="256">
        <f>100*INDEX(stats!$D:$D,MATCH(RI_Con!R13,stats!$A:$A,0))</f>
        <v>1.376350740954188</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c r="A14" s="187">
        <f>labels!I9</f>
        <v>8</v>
      </c>
      <c r="H14" s="302">
        <f t="shared" si="0"/>
        <v>8</v>
      </c>
      <c r="I14" s="256">
        <f>100*INDEX(stats!$D:$D,MATCH(RI_Con!O14,stats!$A:$A,0))</f>
        <v>-0.17727210034831084</v>
      </c>
      <c r="J14" s="256">
        <f>100*INDEX(stats!$D:$D,MATCH(RI_Con!P14,stats!$A:$A,0))</f>
        <v>1.4977323620329062</v>
      </c>
      <c r="K14" s="256">
        <f>100*INDEX(stats!$D:$D,MATCH(RI_Con!Q14,stats!$A:$A,0))</f>
        <v>0.21155314912512263</v>
      </c>
      <c r="L14" s="256">
        <f>100*INDEX(stats!$D:$D,MATCH(RI_Con!R14,stats!$A:$A,0))</f>
        <v>1.4693300770288318</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c r="A15" s="187">
        <f>labels!I10</f>
        <v>9</v>
      </c>
      <c r="H15" s="302">
        <f t="shared" si="0"/>
        <v>9</v>
      </c>
      <c r="I15" s="256">
        <f>100*INDEX(stats!$D:$D,MATCH(RI_Con!O15,stats!$A:$A,0))</f>
        <v>-0.15953418354739982</v>
      </c>
      <c r="J15" s="256">
        <f>100*INDEX(stats!$D:$D,MATCH(RI_Con!P15,stats!$A:$A,0))</f>
        <v>1.5152869215015681</v>
      </c>
      <c r="K15" s="256">
        <f>100*INDEX(stats!$D:$D,MATCH(RI_Con!Q15,stats!$A:$A,0))</f>
        <v>0.21057163638800283</v>
      </c>
      <c r="L15" s="256">
        <f>100*INDEX(stats!$D:$D,MATCH(RI_Con!R15,stats!$A:$A,0))</f>
        <v>1.5707620531604356</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0.21135325426228452</v>
      </c>
      <c r="L16" s="324">
        <f>100*INDEX(stats!$D:$D,MATCH(RI_Con!R16,stats!$A:$A,0))</f>
        <v>1.5771986327801368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c r="A17" s="187" t="str">
        <f>labels!J2</f>
        <v>Deciles of Per Capita Disposable Income</v>
      </c>
    </row>
    <row r="18">
      <c r="D18" s="245"/>
      <c r="E18" s="252"/>
    </row>
    <row r="19">
      <c r="A19" s="187" t="s">
        <v>127</v>
      </c>
    </row>
    <row r="20">
      <c r="A20" s="187" t="s">
        <v>307</v>
      </c>
      <c r="B20" s="187" t="str" cm="1">
        <f t="array" aca="true" ref="B20" ca="true">+INDIRECT(A20)</f>
        <v>Percentage of Disposable Income</v>
      </c>
    </row>
    <row r="21">
      <c r="A21" s="187" t="s">
        <v>307</v>
      </c>
      <c r="B21" s="187" t="s">
        <v>135</v>
      </c>
    </row>
    <row r="22">
      <c r="A22" s="187" t="s">
        <v>213</v>
      </c>
    </row>
    <row r="23">
      <c r="A23" s="187" t="s">
        <v>214</v>
      </c>
      <c r="B23" s="187" t="str">
        <f>+[1]labels!A3</f>
        <v>Tranche1</v>
      </c>
    </row>
    <row r="24">
      <c r="A24" s="187" t="s">
        <v>215</v>
      </c>
      <c r="B24" s="187" t="str">
        <f>+[1]labels!A4</f>
        <v>Tranche2</v>
      </c>
    </row>
    <row r="25">
      <c r="A25" s="187" t="s">
        <v>216</v>
      </c>
      <c r="B25" s="187" t="str">
        <f>+[1]labels!A5</f>
        <v>Tranche3</v>
      </c>
    </row>
    <row r="27">
      <c r="A27" s="250" t="s">
        <v>217</v>
      </c>
      <c r="B27" s="187" t="s">
        <v>218</v>
      </c>
    </row>
    <row r="28">
      <c r="A28" s="251" t="s">
        <v>219</v>
      </c>
      <c r="B28" s="252" t="s">
        <v>220</v>
      </c>
    </row>
    <row r="29">
      <c r="A29" s="250" t="s">
        <v>221</v>
      </c>
      <c r="B29" s="187" t="s">
        <v>222</v>
      </c>
    </row>
    <row r="32">
      <c r="A32" s="187" t="s">
        <v>337</v>
      </c>
    </row>
    <row r="33">
      <c r="A33" s="187" t="str">
        <f>LOWER(LEFT(G3,4))</f>
        <v>elec</v>
      </c>
    </row>
    <row r="36">
      <c r="A36" s="187" t="s">
        <v>323</v>
      </c>
      <c r="B36" s="187" t="s">
        <v>324</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abSelected="true" topLeftCell="F4" zoomScaleNormal="100" workbookViewId="0">
      <selection activeCell="M22" sqref="M22:N22"/>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211</v>
      </c>
      <c r="W1" s="261" t="s">
        <v>212</v>
      </c>
      <c r="X1" s="261" t="s">
        <v>243</v>
      </c>
      <c r="Y1" s="261" t="s">
        <v>211</v>
      </c>
      <c r="Z1" s="261" t="s">
        <v>212</v>
      </c>
      <c r="AA1" s="261" t="s">
        <v>243</v>
      </c>
      <c r="AB1" s="261" t="s">
        <v>211</v>
      </c>
      <c r="AC1" s="261" t="s">
        <v>212</v>
      </c>
      <c r="AD1" s="261" t="s">
        <v>243</v>
      </c>
      <c r="AE1" s="261"/>
      <c r="AF1" s="261"/>
      <c r="AG1" s="250"/>
      <c r="AH1" s="261"/>
      <c r="AI1" s="261"/>
    </row>
    <row r="2">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699" t="s">
        <v>246</v>
      </c>
      <c r="J5" s="699"/>
      <c r="K5" s="699"/>
      <c r="L5" s="266"/>
      <c r="M5" s="699" t="s">
        <v>247</v>
      </c>
      <c r="N5" s="699"/>
      <c r="O5" s="699"/>
      <c r="P5" s="266"/>
      <c r="Q5" s="699" t="s">
        <v>248</v>
      </c>
      <c r="R5" s="699"/>
      <c r="S5" s="699"/>
      <c r="T5" s="267"/>
      <c r="V5" s="261" t="s">
        <v>223</v>
      </c>
      <c r="W5" s="261" t="s">
        <v>224</v>
      </c>
      <c r="X5" s="261" t="s">
        <v>353</v>
      </c>
      <c r="Y5" s="261" t="s">
        <v>233</v>
      </c>
      <c r="Z5" s="261" t="s">
        <v>234</v>
      </c>
      <c r="AA5" s="261" t="s">
        <v>355</v>
      </c>
      <c r="AB5" s="261" t="s">
        <v>240</v>
      </c>
      <c r="AC5" s="261" t="s">
        <v>241</v>
      </c>
      <c r="AD5" s="261" t="s">
        <v>242</v>
      </c>
      <c r="AF5" s="261"/>
      <c r="AI5" s="261"/>
    </row>
    <row r="6">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c r="A7" s="268"/>
      <c r="H7" s="273" t="s">
        <v>257</v>
      </c>
      <c r="I7" s="313">
        <f>+V7</f>
        <v>38.517819713341844</v>
      </c>
      <c r="J7" s="313">
        <f>+W7</f>
        <v>37.867939232945957</v>
      </c>
      <c r="K7" s="313">
        <f>+X7</f>
        <v>37.867939232945957</v>
      </c>
      <c r="L7" s="314"/>
      <c r="M7" s="313">
        <f>+Y7</f>
        <v>38.631385464304579</v>
      </c>
      <c r="N7" s="313">
        <f>+Z7</f>
        <v>37.680208091109471</v>
      </c>
      <c r="O7" s="313">
        <f>+AC7</f>
        <v>36.847388403464429</v>
      </c>
      <c r="P7" s="313"/>
      <c r="Q7" s="315">
        <f>+AB7</f>
        <v>38.654706219089498</v>
      </c>
      <c r="R7" s="316">
        <f>+AC7</f>
        <v>36.847388403464429</v>
      </c>
      <c r="S7" s="315">
        <f>+AD7</f>
        <v>37.010834136664165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37.680208091109471</v>
      </c>
      <c r="AA7" s="260">
        <f>100*INDEX(stats!$D:$D,MATCH(_xlfn.CONCAT($W$34,"_",AA$6,$U7),stats!$A:$A,0))</f>
        <v>37.781327337526449</v>
      </c>
      <c r="AB7" s="260">
        <f>100*INDEX(stats!$D:$D,MATCH(_xlfn.CONCAT($W$34,"_",AB$6,$U7),stats!$A:$A,0))</f>
        <v>38.654706219089498</v>
      </c>
      <c r="AC7" s="260">
        <f>100*INDEX(stats!$D:$D,MATCH(_xlfn.CONCAT($W$34,"_",AC$6,$U7),stats!$A:$A,0))</f>
        <v>36.847388403464429</v>
      </c>
      <c r="AD7" s="260">
        <f>100*INDEX(stats!$D:$D,MATCH(_xlfn.CONCAT($W$34,"_",$AD6,$U7),stats!$A:$A,0))</f>
        <v>37.010834136664165</v>
      </c>
    </row>
    <row r="8">
      <c r="A8" s="268"/>
      <c r="H8" s="273" t="s">
        <v>259</v>
      </c>
      <c r="I8" s="313">
        <f>+V8</f>
        <v>37.828830000000004</v>
      </c>
      <c r="J8" s="313">
        <f>+W8</f>
        <v>38.039650000000002</v>
      </c>
      <c r="K8" s="313">
        <f t="shared" ref="K8:K10" si="0">+X8</f>
        <v>38.017409999999998</v>
      </c>
      <c r="L8" s="314"/>
      <c r="M8" s="313">
        <f t="shared" ref="M8:N12" si="1">+Y8</f>
        <v>37.793239999999997</v>
      </c>
      <c r="N8" s="313">
        <f t="shared" si="1"/>
        <v>38.054900000000004</v>
      </c>
      <c r="O8" s="313">
        <f t="shared" ref="O8:O10" si="2">+AC8</f>
        <v>38.238990000000001</v>
      </c>
      <c r="P8" s="313"/>
      <c r="Q8" s="276">
        <f t="shared" ref="Q8:S12" si="3">+AB8</f>
        <v>37.770910000000001</v>
      </c>
      <c r="R8" s="316">
        <f t="shared" si="3"/>
        <v>38.238990000000001</v>
      </c>
      <c r="S8" s="276">
        <f t="shared" si="3"/>
        <v>38.159520000000001</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37.793239999999997</v>
      </c>
      <c r="Z8" s="260">
        <f>100*INDEX(stats!$D:$D,MATCH(_xlfn.CONCAT($W$34,"_",Z$6,$U8),stats!$A:$A,0))</f>
        <v>38.054900000000004</v>
      </c>
      <c r="AA8" s="260">
        <f>100*INDEX(stats!$D:$D,MATCH(_xlfn.CONCAT($W$34,"_",AA$6,$U8),stats!$A:$A,0))</f>
        <v>37.99597</v>
      </c>
      <c r="AB8" s="260">
        <f>100*INDEX(stats!$D:$D,MATCH(_xlfn.CONCAT($W$34,"_",AB$6,$U8),stats!$A:$A,0))</f>
        <v>37.770910000000001</v>
      </c>
      <c r="AC8" s="260">
        <f>100*INDEX(stats!$D:$D,MATCH(_xlfn.CONCAT($W$34,"_",AC$6,$U8),stats!$A:$A,0))</f>
        <v>38.238990000000001</v>
      </c>
      <c r="AD8" s="260">
        <f>100*INDEX(stats!$D:$D,MATCH(_xlfn.CONCAT($W$34,"_",$AD$6,$U8),stats!$A:$A,0))</f>
        <v>38.159520000000001</v>
      </c>
    </row>
    <row r="9">
      <c r="A9" s="187" t="s">
        <v>261</v>
      </c>
      <c r="B9" s="187" cm="1">
        <f t="array" aca="true" ref="B9" ca="true">INDIRECT(A9)</f>
        <v>0</v>
      </c>
      <c r="H9" s="273" t="s">
        <v>143</v>
      </c>
      <c r="I9" s="276">
        <f>+V9</f>
        <v>-2.3320754784911912E-2</v>
      </c>
      <c r="J9" s="276">
        <f t="shared" ref="J9" si="4">+W9</f>
        <v>0.62655972561097428</v>
      </c>
      <c r="K9" s="313">
        <f t="shared" si="0"/>
        <v>0.62655972561097428</v>
      </c>
      <c r="L9" s="276"/>
      <c r="M9" s="276">
        <f t="shared" si="1"/>
        <v>-0.13688650574764694</v>
      </c>
      <c r="N9" s="276">
        <f t="shared" si="1"/>
        <v>0.81429086744746115</v>
      </c>
      <c r="O9" s="313">
        <f t="shared" si="2"/>
        <v>1.6471105550925031</v>
      </c>
      <c r="P9" s="276"/>
      <c r="Q9" s="276">
        <f t="shared" si="3"/>
        <v>-0.16020726053256595</v>
      </c>
      <c r="R9" s="316">
        <f t="shared" si="3"/>
        <v>1.6471105550925031</v>
      </c>
      <c r="S9" s="276">
        <f t="shared" si="3"/>
        <v>1.4836648218927664</v>
      </c>
      <c r="T9" s="274"/>
      <c r="U9" s="273"/>
      <c r="V9" s="257">
        <f t="shared" ref="V9:X10" si="5">+V2-V7</f>
        <v>-2.3320754784911912E-2</v>
      </c>
      <c r="W9" s="277">
        <f t="shared" si="5"/>
        <v>0.62655972561097428</v>
      </c>
      <c r="X9" s="277">
        <f t="shared" si="5"/>
        <v>0.62655972561097428</v>
      </c>
      <c r="Y9" s="277">
        <f t="shared" ref="Y9:AC10" si="6">+Y2-Y7</f>
        <v>-0.13688650574764694</v>
      </c>
      <c r="Z9" s="277">
        <f t="shared" si="6"/>
        <v>0.81429086744746115</v>
      </c>
      <c r="AA9" s="277">
        <f t="shared" ref="AA9" si="7">+AA2-AA7</f>
        <v>0.71317162103048304</v>
      </c>
      <c r="AB9" s="257">
        <f t="shared" si="6"/>
        <v>-0.16020726053256595</v>
      </c>
      <c r="AC9" s="277">
        <f t="shared" si="6"/>
        <v>1.6471105550925031</v>
      </c>
      <c r="AD9" s="257">
        <f>AD2-AD7</f>
        <v>1.4836648218927664</v>
      </c>
      <c r="AE9" s="257"/>
      <c r="AF9" s="277"/>
      <c r="AG9" s="245"/>
      <c r="AH9" s="277"/>
      <c r="AI9" s="277"/>
    </row>
    <row r="10">
      <c r="A10" s="187" t="s">
        <v>262</v>
      </c>
      <c r="B10" s="187" cm="1">
        <f t="array" aca="true" ref="B10" ca="true">INDIRECT(A10)</f>
        <v>0</v>
      </c>
      <c r="H10" s="273" t="s">
        <v>145</v>
      </c>
      <c r="I10" s="276">
        <f t="shared" ref="I10:J11" si="8">+V10</f>
        <v>2.2239999999996485E-2</v>
      </c>
      <c r="J10" s="276">
        <f t="shared" si="8"/>
        <v>-0.18858000000000175</v>
      </c>
      <c r="K10" s="313">
        <f t="shared" si="0"/>
        <v>-0.16633999999999816</v>
      </c>
      <c r="L10" s="276"/>
      <c r="M10" s="276">
        <f t="shared" si="1"/>
        <v>5.7830000000002713E-2</v>
      </c>
      <c r="N10" s="276">
        <f t="shared" si="1"/>
        <v>-0.20383000000000351</v>
      </c>
      <c r="O10" s="313">
        <f t="shared" si="2"/>
        <v>-0.38792000000000115</v>
      </c>
      <c r="P10" s="276"/>
      <c r="Q10" s="276">
        <f t="shared" si="3"/>
        <v>8.0159999999999343E-2</v>
      </c>
      <c r="R10" s="316">
        <f t="shared" si="3"/>
        <v>-0.38792000000000115</v>
      </c>
      <c r="S10" s="276">
        <f t="shared" si="3"/>
        <v>-0.30845000000000056</v>
      </c>
      <c r="T10" s="274"/>
      <c r="U10" s="273"/>
      <c r="V10" s="257">
        <f t="shared" si="5"/>
        <v>2.2239999999996485E-2</v>
      </c>
      <c r="W10" s="257">
        <f t="shared" si="5"/>
        <v>-0.18858000000000175</v>
      </c>
      <c r="X10" s="257">
        <f t="shared" si="5"/>
        <v>-0.16633999999999816</v>
      </c>
      <c r="Y10" s="278">
        <f t="shared" si="6"/>
        <v>5.7830000000002713E-2</v>
      </c>
      <c r="Z10" s="257">
        <f t="shared" si="6"/>
        <v>-0.20383000000000351</v>
      </c>
      <c r="AA10" s="257">
        <f t="shared" ref="AA10" si="9">+AA3-AA8</f>
        <v>-0.14489999999999981</v>
      </c>
      <c r="AB10" s="257">
        <f t="shared" si="6"/>
        <v>8.0159999999999343E-2</v>
      </c>
      <c r="AC10" s="257">
        <f t="shared" si="6"/>
        <v>-0.38792000000000115</v>
      </c>
      <c r="AD10" s="257">
        <f>AD3-AD8</f>
        <v>-0.30845000000000056</v>
      </c>
      <c r="AE10" s="257"/>
      <c r="AF10" s="257"/>
      <c r="AG10" s="245"/>
      <c r="AH10" s="278"/>
      <c r="AI10" s="257"/>
    </row>
    <row r="11">
      <c r="A11" s="187" t="s">
        <v>263</v>
      </c>
      <c r="B11" s="187" cm="1">
        <f t="array" aca="true" ref="B11" ca="true">INDIRECT(A11)</f>
        <v>0</v>
      </c>
      <c r="H11" s="273" t="s">
        <v>146</v>
      </c>
      <c r="I11" s="317">
        <f t="shared" si="8"/>
        <v>6.0892170540685386</v>
      </c>
      <c r="J11" s="325">
        <f>-W11</f>
        <v>-141.68587760044227</v>
      </c>
      <c r="K11" s="333">
        <f>-X11</f>
        <v>-135.59666054637373</v>
      </c>
      <c r="L11" s="279"/>
      <c r="M11" s="317">
        <f t="shared" si="1"/>
        <v>32.735601411775654</v>
      </c>
      <c r="N11" s="325">
        <f>-Z11</f>
        <v>-188.79531607223512</v>
      </c>
      <c r="O11" s="333">
        <f>-AC11</f>
        <v>-330.48119367267742</v>
      </c>
      <c r="P11" s="313"/>
      <c r="Q11" s="276">
        <f t="shared" si="3"/>
        <v>38.824818465844196</v>
      </c>
      <c r="R11" s="326">
        <f>-AC11</f>
        <v>-330.48119367267742</v>
      </c>
      <c r="S11" s="325">
        <f>-AD11</f>
        <v>-291.65637520683322</v>
      </c>
      <c r="T11" s="274"/>
      <c r="U11" s="262" t="s">
        <v>264</v>
      </c>
      <c r="V11" s="280">
        <f>INDEX(stats!$D:$D,MATCH(_xlfn.CONCAT($W$34,"_",V5,$U11),stats!$A:$A,0))/1000000000</f>
        <v>6.0892170540685386</v>
      </c>
      <c r="W11" s="280">
        <f>INDEX(stats!$D:$D,MATCH(_xlfn.CONCAT($W$34,"_",W5,$U11),stats!$A:$A,0))/1000000000</f>
        <v>141.68587760044227</v>
      </c>
      <c r="X11" s="280">
        <f>INDEX(stats!$D:$D,MATCH(_xlfn.CONCAT($W$34,"_",X5,$U11),stats!$A:$A,0))/1000000000</f>
        <v>135.59666054637373</v>
      </c>
      <c r="Y11" s="280">
        <f>INDEX(stats!$D:$D,MATCH(_xlfn.CONCAT($W$34,"_",Y5,$U11),stats!$A:$A,0))/1000000000</f>
        <v>32.735601411775654</v>
      </c>
      <c r="Z11" s="280">
        <f>INDEX(stats!$D:$D,MATCH(_xlfn.CONCAT($W$34,"_",Z5,$U11),stats!$A:$A,0))/1000000000</f>
        <v>188.79531607223512</v>
      </c>
      <c r="AA11" s="280">
        <f>INDEX(stats!$D:$D,MATCH(_xlfn.CONCAT($W$34,"_",AA5,$U11),stats!$A:$A,0))/1000000000</f>
        <v>156.05971466045949</v>
      </c>
      <c r="AB11" s="280">
        <f>INDEX(stats!$D:$D,MATCH(_xlfn.CONCAT($W$34,"_",AB5,$U11),stats!$A:$A,0))/1000000000</f>
        <v>38.824818465844196</v>
      </c>
      <c r="AC11" s="280">
        <f>INDEX(stats!$D:$D,MATCH(_xlfn.CONCAT($W$34,"_",AC5,$U11),stats!$A:$A,0))/1000000000</f>
        <v>330.48119367267742</v>
      </c>
      <c r="AD11" s="281">
        <f>INDEX(stats!$D:$D,MATCH(_xlfn.CONCAT($W$34,"_",AD5,U11),stats!$A:$A,0))/1000000000</f>
        <v>291.65637520683322</v>
      </c>
      <c r="AE11" s="280"/>
      <c r="AF11" s="280"/>
      <c r="AG11" s="282"/>
      <c r="AH11" s="280"/>
      <c r="AI11" s="280"/>
    </row>
    <row r="12">
      <c r="A12" s="187" t="s">
        <v>265</v>
      </c>
      <c r="B12" s="187" cm="1">
        <f t="array" aca="true" ref="B12" ca="true">INDIRECT(A12)</f>
        <v>0</v>
      </c>
      <c r="H12" s="283" t="s">
        <v>147</v>
      </c>
      <c r="I12" s="318">
        <f>+V12</f>
        <v>3.6937925714701475E-2</v>
      </c>
      <c r="J12" s="329">
        <f>-W12</f>
        <v>-0.85948363724866406</v>
      </c>
      <c r="K12" s="332">
        <f>-X12</f>
        <v>-0.8225457115339625</v>
      </c>
      <c r="L12" s="285"/>
      <c r="M12" s="319">
        <f t="shared" si="1"/>
        <v>0.1985781098682175</v>
      </c>
      <c r="N12" s="329">
        <f>-Z12</f>
        <v>-1.145255177872218</v>
      </c>
      <c r="O12" s="332">
        <f>-AC12</f>
        <v>-2.0047388151208825</v>
      </c>
      <c r="P12" s="319"/>
      <c r="Q12" s="318">
        <f t="shared" si="3"/>
        <v>0.23551603558291898</v>
      </c>
      <c r="R12" s="330">
        <f>-AC12</f>
        <v>-2.0047388151208825</v>
      </c>
      <c r="S12" s="331">
        <f>-AD12</f>
        <v>-1.7692227795379631</v>
      </c>
      <c r="T12" s="274"/>
      <c r="U12" s="286">
        <f>GDP_2022</f>
        <v>16485</v>
      </c>
      <c r="V12" s="287">
        <f t="shared" ref="V12:AD12" si="10">100*(V11/$U12)</f>
        <v>3.6937925714701475E-2</v>
      </c>
      <c r="W12" s="287">
        <f t="shared" si="10"/>
        <v>0.85948363724866406</v>
      </c>
      <c r="X12" s="287">
        <f t="shared" si="10"/>
        <v>0.8225457115339625</v>
      </c>
      <c r="Y12" s="287">
        <f t="shared" si="10"/>
        <v>0.1985781098682175</v>
      </c>
      <c r="Z12" s="287">
        <f t="shared" si="10"/>
        <v>1.145255177872218</v>
      </c>
      <c r="AA12" s="287">
        <f t="shared" si="10"/>
        <v>0.94667706800400064</v>
      </c>
      <c r="AB12" s="287">
        <f t="shared" si="10"/>
        <v>0.23551603558291898</v>
      </c>
      <c r="AC12" s="287">
        <f t="shared" si="10"/>
        <v>2.0047388151208825</v>
      </c>
      <c r="AD12" s="287">
        <f t="shared" si="10"/>
        <v>1.7692227795379631</v>
      </c>
      <c r="AE12" s="287"/>
      <c r="AF12" s="287"/>
      <c r="AG12" s="288"/>
      <c r="AH12" s="287"/>
      <c r="AI12" s="287"/>
    </row>
    <row r="13">
      <c r="S13" s="247"/>
      <c r="T13" s="247"/>
    </row>
    <row r="14">
      <c r="A14" s="250" t="s">
        <v>217</v>
      </c>
      <c r="B14" s="187" t="s">
        <v>218</v>
      </c>
      <c r="D14" s="245"/>
      <c r="E14" s="252"/>
      <c r="V14" s="261"/>
      <c r="W14" s="261"/>
      <c r="X14" s="261"/>
      <c r="Y14" s="261"/>
      <c r="Z14" s="261"/>
      <c r="AA14" s="261"/>
    </row>
    <row r="15">
      <c r="A15" s="251" t="s">
        <v>219</v>
      </c>
      <c r="B15" s="252" t="s">
        <v>220</v>
      </c>
      <c r="R15" s="256"/>
      <c r="U15" s="262"/>
      <c r="V15" s="257"/>
      <c r="W15" s="257"/>
      <c r="X15" s="263"/>
      <c r="Y15" s="257"/>
      <c r="Z15" s="257"/>
      <c r="AA15" s="257"/>
    </row>
    <row r="16">
      <c r="A16" s="250" t="s">
        <v>221</v>
      </c>
      <c r="B16" s="187" t="s">
        <v>222</v>
      </c>
      <c r="U16" s="262"/>
      <c r="V16" s="289" t="s">
        <v>266</v>
      </c>
      <c r="W16" s="257"/>
      <c r="X16" s="263"/>
      <c r="Y16" s="257"/>
      <c r="Z16" s="257"/>
      <c r="AA16" s="257"/>
    </row>
    <row r="18">
      <c r="H18" s="244"/>
      <c r="I18" s="699" t="s">
        <v>246</v>
      </c>
      <c r="J18" s="699"/>
      <c r="K18" s="266"/>
      <c r="L18" s="266"/>
      <c r="M18" s="699" t="s">
        <v>247</v>
      </c>
      <c r="N18" s="699"/>
      <c r="O18" s="267"/>
      <c r="P18" s="267"/>
      <c r="V18" s="289" t="s">
        <v>225</v>
      </c>
      <c r="W18" s="289" t="s">
        <v>226</v>
      </c>
      <c r="Y18" s="289" t="s">
        <v>235</v>
      </c>
      <c r="Z18" s="289" t="s">
        <v>236</v>
      </c>
      <c r="AA18" s="289"/>
      <c r="AC18" s="264"/>
      <c r="AE18" s="261"/>
      <c r="AF18" s="261"/>
      <c r="AG18" s="250"/>
      <c r="AH18" s="261"/>
      <c r="AI18" s="261"/>
    </row>
    <row r="19">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c r="H20" s="273" t="s">
        <v>257</v>
      </c>
      <c r="I20" s="274">
        <f t="shared" ref="I20:J23" si="11">+V20</f>
        <v>38.105544092065479</v>
      </c>
      <c r="J20" s="274">
        <f t="shared" si="11"/>
        <v>38.248112014584741</v>
      </c>
      <c r="K20" s="274"/>
      <c r="L20" s="267"/>
      <c r="M20" s="274">
        <f t="shared" ref="M20:N23" si="12">+Y20</f>
        <v>38.221985000350287</v>
      </c>
      <c r="N20" s="274">
        <f t="shared" si="12"/>
        <v>37.967981075966712</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38.221985000350287</v>
      </c>
      <c r="Z20" s="260">
        <f>100*INDEX(stats!$D:$D,MATCH(_xlfn.CONCAT($W$34,"_",Z$19,$U20),stats!$A:$A,0))</f>
        <v>37.967981075966712</v>
      </c>
      <c r="AC20" s="264"/>
      <c r="AD20" s="262"/>
      <c r="AE20" s="257"/>
      <c r="AF20" s="257"/>
      <c r="AG20" s="258"/>
      <c r="AH20" s="257"/>
      <c r="AI20" s="257"/>
    </row>
    <row r="21">
      <c r="H21" s="273" t="s">
        <v>259</v>
      </c>
      <c r="I21" s="274">
        <f t="shared" si="11"/>
        <v>38.034279999999995</v>
      </c>
      <c r="J21" s="274">
        <f t="shared" si="11"/>
        <v>37.856870000000001</v>
      </c>
      <c r="K21" s="274"/>
      <c r="L21" s="267"/>
      <c r="M21" s="274">
        <f t="shared" si="12"/>
        <v>38.008510000000001</v>
      </c>
      <c r="N21" s="274">
        <f t="shared" si="12"/>
        <v>37.898969999999998</v>
      </c>
      <c r="O21" s="274"/>
      <c r="P21" s="274"/>
      <c r="S21" s="262"/>
      <c r="T21" s="262"/>
      <c r="U21" s="262" t="s">
        <v>260</v>
      </c>
      <c r="V21" s="260">
        <f>100*INDEX(stats!$D:$D,MATCH(_xlfn.CONCAT($W$34,"_",V$19,$U21),stats!$A:$A,0))</f>
        <v>38.034279999999995</v>
      </c>
      <c r="W21" s="260">
        <f>100*INDEX(stats!$D:$D,MATCH(_xlfn.CONCAT($W$34,"_",W$19,$U21),stats!$A:$A,0))</f>
        <v>37.856870000000001</v>
      </c>
      <c r="Y21" s="260">
        <f>100*INDEX(stats!$D:$D,MATCH(_xlfn.CONCAT($W$34,"_",Y$19,$U21),stats!$A:$A,0))</f>
        <v>38.008510000000001</v>
      </c>
      <c r="Z21" s="260">
        <f>100*INDEX(stats!$D:$D,MATCH(_xlfn.CONCAT($W$34,"_",Z$19,$U21),stats!$A:$A,0))</f>
        <v>37.898969999999998</v>
      </c>
      <c r="AC21" s="264"/>
    </row>
    <row r="22">
      <c r="H22" s="273" t="s">
        <v>143</v>
      </c>
      <c r="I22" s="275">
        <f t="shared" si="11"/>
        <v>0.38895486649145283</v>
      </c>
      <c r="J22" s="275">
        <f t="shared" si="11"/>
        <v>0.24638694397219041</v>
      </c>
      <c r="K22" s="275"/>
      <c r="L22" s="276"/>
      <c r="M22" s="275">
        <f t="shared" si="12"/>
        <v>0.2725139582066447</v>
      </c>
      <c r="N22" s="275">
        <f t="shared" si="12"/>
        <v>0.5265178825902197</v>
      </c>
      <c r="O22" s="275"/>
      <c r="P22" s="275"/>
      <c r="S22" s="262"/>
      <c r="T22" s="262"/>
      <c r="U22" s="273"/>
      <c r="V22" s="257">
        <f>+V2-V20</f>
        <v>0.38895486649145283</v>
      </c>
      <c r="W22" s="257">
        <f>+W2-W20</f>
        <v>0.24638694397219041</v>
      </c>
      <c r="Y22" s="257">
        <f>+Y2-Y20</f>
        <v>0.2725139582066447</v>
      </c>
      <c r="Z22" s="257">
        <f>+Z2-Z20</f>
        <v>0.5265178825902197</v>
      </c>
      <c r="AA22" s="257"/>
      <c r="AC22" s="264"/>
      <c r="AI22" s="261"/>
    </row>
    <row r="23" ht="15.6">
      <c r="H23" s="273" t="s">
        <v>145</v>
      </c>
      <c r="I23" s="275">
        <f t="shared" si="11"/>
        <v>-0.18320999999999543</v>
      </c>
      <c r="J23" s="275">
        <f t="shared" si="11"/>
        <v>-5.8000000000006935E-3</v>
      </c>
      <c r="K23" s="275"/>
      <c r="L23" s="276"/>
      <c r="M23" s="275">
        <f t="shared" si="12"/>
        <v>-0.15744000000000113</v>
      </c>
      <c r="N23" s="275">
        <f t="shared" si="12"/>
        <v>-4.7899999999998499E-2</v>
      </c>
      <c r="O23" s="275"/>
      <c r="P23" s="275"/>
      <c r="S23" s="290"/>
      <c r="T23" s="290"/>
      <c r="U23" s="273"/>
      <c r="V23" s="257">
        <f>+V3-V21</f>
        <v>-0.18320999999999543</v>
      </c>
      <c r="W23" s="257">
        <f>+W3-W21</f>
        <v>-5.8000000000006935E-3</v>
      </c>
      <c r="Y23" s="278">
        <f>+Y3-Y21</f>
        <v>-0.15744000000000113</v>
      </c>
      <c r="Z23" s="257">
        <f>+Z3-Z21</f>
        <v>-4.7899999999998499E-2</v>
      </c>
      <c r="AA23" s="257"/>
      <c r="AC23" s="264"/>
    </row>
    <row r="24">
      <c r="H24" s="273" t="s">
        <v>146</v>
      </c>
      <c r="I24" s="327">
        <f>-V24</f>
        <v>-120.28216836813422</v>
      </c>
      <c r="J24" s="327">
        <f>-W24</f>
        <v>-21.403709232308049</v>
      </c>
      <c r="K24" s="327"/>
      <c r="L24" s="328"/>
      <c r="M24" s="327">
        <f>-Y24</f>
        <v>-90.136015387870202</v>
      </c>
      <c r="N24" s="327">
        <f>-Z24</f>
        <v>-98.659300684364936</v>
      </c>
      <c r="O24" s="274"/>
      <c r="P24" s="274"/>
      <c r="U24" s="262" t="s">
        <v>264</v>
      </c>
      <c r="V24" s="280">
        <f>INDEX(stats!$D:$D,MATCH(_xlfn.CONCAT($W$34,"_",V18,$U24),stats!$A:$A,0))/1000000000</f>
        <v>120.28216836813422</v>
      </c>
      <c r="W24" s="280">
        <f>INDEX(stats!$D:$D,MATCH(_xlfn.CONCAT($W$34,"_",W18,$U24),stats!$A:$A,0))/1000000000</f>
        <v>21.403709232308049</v>
      </c>
      <c r="X24" s="280"/>
      <c r="Y24" s="280">
        <f>INDEX(stats!$D:$D,MATCH(_xlfn.CONCAT($W$34,"_",Y18,$U24),stats!$A:$A,0))/1000000000</f>
        <v>90.136015387870202</v>
      </c>
      <c r="Z24" s="280">
        <f>INDEX(stats!$D:$D,MATCH(_xlfn.CONCAT($W$34,"_",Z18,$U24),stats!$A:$A,0))/1000000000</f>
        <v>98.659300684364936</v>
      </c>
      <c r="AA24" s="280"/>
      <c r="AD24" s="262"/>
    </row>
    <row r="25">
      <c r="H25" s="283" t="s">
        <v>147</v>
      </c>
      <c r="I25" s="284">
        <f>-V25</f>
        <v>-0.7296461532795524</v>
      </c>
      <c r="J25" s="284">
        <f>-W25</f>
        <v>-0.1298374839691116</v>
      </c>
      <c r="K25" s="284"/>
      <c r="L25" s="285"/>
      <c r="M25" s="284">
        <f>-Y25</f>
        <v>-0.54677595018422931</v>
      </c>
      <c r="N25" s="284">
        <f>-Z25</f>
        <v>-0.59847922768798867</v>
      </c>
      <c r="O25" s="274"/>
      <c r="P25" s="274"/>
      <c r="U25" s="286">
        <f>GDP_2022</f>
        <v>16485</v>
      </c>
      <c r="V25" s="287">
        <f>100*(V24/$U25)</f>
        <v>0.7296461532795524</v>
      </c>
      <c r="W25" s="287">
        <f>100*(W24/$U25)</f>
        <v>0.1298374839691116</v>
      </c>
      <c r="X25" s="287"/>
      <c r="Y25" s="287">
        <f>100*(Y24/$U25)</f>
        <v>0.54677595018422931</v>
      </c>
      <c r="Z25" s="287">
        <f>100*(Z24/$U25)</f>
        <v>0.59847922768798867</v>
      </c>
      <c r="AA25" s="287"/>
      <c r="AD25" s="262"/>
    </row>
    <row r="26">
      <c r="AD26" s="273"/>
      <c r="AE26" s="257"/>
      <c r="AF26" s="257"/>
      <c r="AG26" s="245"/>
      <c r="AH26" s="277"/>
      <c r="AI26" s="277"/>
    </row>
    <row r="27">
      <c r="AD27" s="273"/>
      <c r="AE27" s="257"/>
      <c r="AF27" s="257"/>
      <c r="AG27" s="245"/>
      <c r="AH27" s="278"/>
      <c r="AI27" s="257"/>
    </row>
    <row r="28">
      <c r="I28" s="259" t="s">
        <v>271</v>
      </c>
      <c r="AD28" s="262"/>
      <c r="AE28" s="281"/>
      <c r="AF28" s="291"/>
      <c r="AG28" s="282"/>
      <c r="AH28" s="280"/>
      <c r="AI28" s="280"/>
    </row>
    <row r="29" ht="15.6">
      <c r="H29" s="259" t="s">
        <v>272</v>
      </c>
      <c r="I29" s="259" t="s">
        <v>273</v>
      </c>
      <c r="AD29" s="292"/>
      <c r="AG29" s="288"/>
      <c r="AH29" s="287"/>
      <c r="AI29" s="287"/>
    </row>
    <row r="30">
      <c r="AD30" s="289"/>
      <c r="AE30" s="281"/>
    </row>
    <row r="31">
      <c r="I31" s="259" t="s">
        <v>274</v>
      </c>
    </row>
    <row r="32">
      <c r="H32" s="259" t="s">
        <v>272</v>
      </c>
      <c r="I32" s="259" t="s">
        <v>275</v>
      </c>
    </row>
    <row r="33">
      <c r="V33" s="187" t="s">
        <v>323</v>
      </c>
      <c r="W33" s="187" t="s">
        <v>324</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88"/>
      <c r="L1" s="388"/>
      <c r="M1" s="388"/>
      <c r="N1" s="388"/>
      <c r="O1" s="388"/>
      <c r="P1" s="388"/>
      <c r="Q1" s="388"/>
    </row>
    <row r="2">
      <c r="B2" s="356" t="s">
        <v>358</v>
      </c>
      <c r="C2" s="381" t="s">
        <v>285</v>
      </c>
      <c r="J2" s="299"/>
      <c r="K2" s="388"/>
      <c r="L2" s="388"/>
      <c r="M2" s="388"/>
      <c r="N2" s="388"/>
      <c r="O2" s="388"/>
      <c r="P2" s="388"/>
      <c r="Q2" s="388"/>
    </row>
    <row r="3">
      <c r="J3" s="299"/>
      <c r="K3" s="388"/>
      <c r="L3" s="388"/>
      <c r="M3" s="388"/>
      <c r="N3" s="388"/>
      <c r="O3" s="388"/>
      <c r="P3" s="388"/>
      <c r="Q3" s="388"/>
    </row>
    <row r="4">
      <c r="J4" s="299"/>
      <c r="K4" s="388"/>
      <c r="L4" s="388"/>
      <c r="M4" s="388"/>
      <c r="N4" s="388"/>
      <c r="O4" s="388"/>
      <c r="P4" s="388"/>
      <c r="Q4" s="388"/>
    </row>
    <row r="5">
      <c r="J5" s="299"/>
      <c r="K5" s="388"/>
      <c r="L5" s="388"/>
      <c r="M5" s="388"/>
      <c r="N5" s="388"/>
      <c r="O5" s="388"/>
      <c r="P5" s="388"/>
      <c r="Q5" s="388"/>
    </row>
    <row r="6">
      <c r="Q6" s="388"/>
    </row>
    <row r="7" ht="28.8">
      <c r="A7" s="305">
        <f>VLOOKUP(C2,labels!$F$2:$G$8,2,FALSE)</f>
        <v>2</v>
      </c>
      <c r="B7" s="541"/>
      <c r="C7" s="571" t="s">
        <v>1</v>
      </c>
      <c r="D7" s="568" t="str">
        <f>C2</f>
        <v>Reform 1</v>
      </c>
      <c r="E7" s="569" t="s">
        <v>720</v>
      </c>
      <c r="Q7" s="388"/>
    </row>
    <row r="8">
      <c r="A8" s="305">
        <v>6</v>
      </c>
      <c r="B8" s="190" t="s">
        <v>184</v>
      </c>
      <c r="C8" s="570">
        <f>Parameters!C6</f>
        <v>476.06700000000001</v>
      </c>
      <c r="D8" s="570" cm="1">
        <f t="array" aca="true" ref="D8" ca="true">INDIRECT(_xlfn.CONCAT("Parameters!",VLOOKUP($C$2,labels!$F$2:$H$8,3,FALSE),A8))</f>
        <v>476.32255555555554</v>
      </c>
      <c r="E8" s="570">
        <f>Parameters!D6</f>
        <v>820.20213850000005</v>
      </c>
    </row>
    <row r="9">
      <c r="A9" s="305">
        <v>7</v>
      </c>
      <c r="B9" s="191" t="s">
        <v>399</v>
      </c>
      <c r="C9" s="570">
        <f>Parameters!C7</f>
        <v>409.99941999999999</v>
      </c>
      <c r="D9" s="570" cm="1">
        <f t="array" aca="true" ref="D9" ca="true">INDIRECT(_xlfn.CONCAT("Parameters!",VLOOKUP($C$2,labels!$F$2:$H$8,3,FALSE),A9))</f>
        <v>409.99941999999999</v>
      </c>
      <c r="E9" s="570">
        <f>Parameters!D7</f>
        <v>877.49860795238874</v>
      </c>
      <c r="Q9" s="388"/>
    </row>
    <row r="10">
      <c r="A10" s="305">
        <v>8</v>
      </c>
      <c r="B10" s="190" t="s">
        <v>185</v>
      </c>
      <c r="C10" s="570">
        <f>Parameters!C8</f>
        <v>655.00045999999998</v>
      </c>
      <c r="D10" s="570" cm="1">
        <f t="array" aca="true" ref="D10" ca="true">INDIRECT(_xlfn.CONCAT("Parameters!",VLOOKUP($C$2,labels!$F$2:$H$8,3,FALSE),A10))</f>
        <v>754.9995600000002</v>
      </c>
      <c r="E10" s="570">
        <f>Parameters!D8</f>
        <v>1032.7079930337932</v>
      </c>
      <c r="Q10" s="388"/>
    </row>
    <row r="11" ht="28.8">
      <c r="A11" s="305">
        <v>9</v>
      </c>
      <c r="B11" s="11" t="s">
        <v>187</v>
      </c>
      <c r="C11" s="570">
        <f>Parameters!C9</f>
        <v>664.9997800000001</v>
      </c>
      <c r="D11" s="570" cm="1">
        <f t="array" aca="true" ref="D11" ca="true">INDIRECT(_xlfn.CONCAT("Parameters!",VLOOKUP($C$2,labels!$F$2:$H$8,3,FALSE),A11))</f>
        <v>664.9997800000001</v>
      </c>
      <c r="E11" s="570">
        <f>Parameters!D9</f>
        <v>1015.2989063801895</v>
      </c>
    </row>
    <row r="12">
      <c r="A12" s="305">
        <v>10</v>
      </c>
      <c r="B12" s="11" t="s">
        <v>186</v>
      </c>
      <c r="C12" s="570">
        <f>Parameters!C10</f>
        <v>496.99964</v>
      </c>
      <c r="D12" s="570" cm="1">
        <f t="array" aca="true" ref="D12" ca="true">INDIRECT(_xlfn.CONCAT("Parameters!",VLOOKUP($C$2,labels!$F$2:$H$8,3,FALSE),A12))</f>
        <v>496.99964</v>
      </c>
      <c r="E12" s="570">
        <f>Parameters!D10</f>
        <v>845.57386364253443</v>
      </c>
    </row>
    <row r="13" ht="29.4" thickBot="true">
      <c r="A13" s="305">
        <v>11</v>
      </c>
      <c r="B13" s="488" t="s">
        <v>188</v>
      </c>
      <c r="C13" s="572">
        <f>Parameters!C11</f>
        <v>890.03994000000012</v>
      </c>
      <c r="D13" s="572" cm="1">
        <f t="array" aca="true" ref="D13" ca="true">INDIRECT(_xlfn.CONCAT("Parameters!",VLOOKUP($C$2,labels!$F$2:$H$8,3,FALSE),A13))</f>
        <v>990.00009999999997</v>
      </c>
      <c r="E13" s="572">
        <f>Parameters!D11</f>
        <v>1055.3151574036956</v>
      </c>
    </row>
    <row r="14" ht="15" thickTop="true">
      <c r="A14" s="305"/>
    </row>
    <row r="15">
      <c r="A15" s="305"/>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34" t="s">
        <v>356</v>
      </c>
      <c r="M2" s="196" t="s">
        <v>358</v>
      </c>
    </row>
    <row r="3" ht="25.2" customHeight="true">
      <c r="B3" s="335"/>
      <c r="C3" s="703" t="s">
        <v>348</v>
      </c>
      <c r="D3" s="703"/>
      <c r="E3" s="335"/>
      <c r="F3" s="703" t="s">
        <v>349</v>
      </c>
      <c r="G3" s="703"/>
      <c r="J3" s="706" t="s">
        <v>357</v>
      </c>
      <c r="K3" s="704" t="s">
        <v>1</v>
      </c>
      <c r="L3" s="704"/>
      <c r="M3" s="705" t="s">
        <v>285</v>
      </c>
      <c r="N3" s="705"/>
    </row>
    <row r="4" ht="25.2">
      <c r="B4" s="337"/>
      <c r="C4" s="336" t="s">
        <v>350</v>
      </c>
      <c r="D4" s="336" t="s">
        <v>351</v>
      </c>
      <c r="E4" s="338"/>
      <c r="F4" s="336" t="s">
        <v>350</v>
      </c>
      <c r="G4" s="336" t="s">
        <v>351</v>
      </c>
      <c r="J4" s="707"/>
      <c r="K4" s="339" t="s">
        <v>350</v>
      </c>
      <c r="L4" s="339" t="s">
        <v>351</v>
      </c>
      <c r="M4" s="339" t="s">
        <v>350</v>
      </c>
      <c r="N4" s="339" t="s">
        <v>351</v>
      </c>
    </row>
    <row r="5" ht="25.2">
      <c r="B5" s="335" t="s">
        <v>246</v>
      </c>
      <c r="C5" s="340">
        <f>K5-M5</f>
        <v>55.687106328409698</v>
      </c>
      <c r="D5" s="340">
        <f>(L5-N5)*100</f>
        <v>0.3378047093018483</v>
      </c>
      <c r="E5" s="341"/>
      <c r="F5" s="341">
        <v>99.7</v>
      </c>
      <c r="G5" s="341">
        <v>0.6</v>
      </c>
      <c r="J5" s="342" t="s">
        <v>246</v>
      </c>
      <c r="K5" s="343">
        <f>INDEX(stats!$D:$D,MATCH(_xlfn.CONCAT(K$10,"_all_elec_pc_benefits__yd_0"),stats!$A:$A,0))/1000000000</f>
        <v>135.59666054637373</v>
      </c>
      <c r="L5" s="344">
        <f>K5/$L$13</f>
        <v>8.2254571153396253E-3</v>
      </c>
      <c r="M5" s="343">
        <f>INDEX(stats!$D:$D,MATCH(_xlfn.CONCAT(M$10,"_all_elec_pc_benefits__yd_0"),stats!$A:$A,0))/1000000000</f>
        <v>79.909554217964029</v>
      </c>
      <c r="N5" s="344">
        <f>M5/$L$13</f>
        <v>4.8474100223211422E-3</v>
      </c>
    </row>
    <row r="6" ht="25.2">
      <c r="B6" s="345" t="s">
        <v>247</v>
      </c>
      <c r="C6" s="346">
        <f t="shared" ref="C6:C7" si="0">K6-M6</f>
        <v>32.49661618226186</v>
      </c>
      <c r="D6" s="346">
        <f t="shared" ref="D6:D7" si="1">(L6-N6)*100</f>
        <v>0.19712839661669318</v>
      </c>
      <c r="E6" s="347"/>
      <c r="F6" s="347">
        <v>158.5</v>
      </c>
      <c r="G6" s="347">
        <v>0.9</v>
      </c>
      <c r="J6" s="348" t="s">
        <v>247</v>
      </c>
      <c r="K6" s="349">
        <f>INDEX(stats!$D:$D,MATCH(_xlfn.CONCAT(K$10,"_all_fuel_pc_benefits__yd_0"),stats!$A:$A,0))/1000000000</f>
        <v>156.05971466045949</v>
      </c>
      <c r="L6" s="350">
        <f t="shared" ref="L6:N7" si="2">K6/$L$13</f>
        <v>9.4667706800400063E-3</v>
      </c>
      <c r="M6" s="349">
        <f>INDEX(stats!$D:$D,MATCH(_xlfn.CONCAT(M$10,"_all_fuel_pc_benefits__yd_0"),stats!$A:$A,0))/1000000000</f>
        <v>123.56309847819763</v>
      </c>
      <c r="N6" s="350">
        <f t="shared" si="2"/>
        <v>7.4954867138730744E-3</v>
      </c>
    </row>
    <row r="7" ht="25.2">
      <c r="B7" s="351" t="s">
        <v>227</v>
      </c>
      <c r="C7" s="352">
        <f t="shared" si="0"/>
        <v>88.183722510671544</v>
      </c>
      <c r="D7" s="352">
        <f t="shared" si="1"/>
        <v>0.53493310591854137</v>
      </c>
      <c r="E7" s="347"/>
      <c r="F7" s="338">
        <v>258.2</v>
      </c>
      <c r="G7" s="338">
        <v>1.5</v>
      </c>
      <c r="J7" s="353" t="s">
        <v>227</v>
      </c>
      <c r="K7" s="354">
        <f>INDEX(stats!$D:$D,MATCH(_xlfn.CONCAT(K$10,"_all_policies_pc_benefits__yd_0"),stats!$A:$A,0))/1000000000</f>
        <v>291.65637520683322</v>
      </c>
      <c r="L7" s="355">
        <f t="shared" si="2"/>
        <v>1.7692227795379632E-2</v>
      </c>
      <c r="M7" s="354">
        <f>INDEX(stats!$D:$D,MATCH(_xlfn.CONCAT(M$10,"_all_policies_pc_benefits__yd_0"),stats!$A:$A,0))/1000000000</f>
        <v>203.47265269616167</v>
      </c>
      <c r="N7" s="355">
        <f t="shared" si="2"/>
        <v>1.2342896736194217E-2</v>
      </c>
    </row>
    <row r="8">
      <c r="K8" s="299"/>
      <c r="L8" s="299"/>
      <c r="M8" s="299"/>
      <c r="N8" s="299"/>
      <c r="O8" s="299"/>
      <c r="P8" s="299"/>
      <c r="Q8" s="299"/>
      <c r="R8" s="299"/>
      <c r="S8" s="299"/>
    </row>
    <row r="9">
      <c r="K9" s="299"/>
      <c r="L9" s="299"/>
      <c r="M9" s="299"/>
      <c r="N9" s="299"/>
      <c r="O9" s="299"/>
      <c r="P9" s="299"/>
      <c r="Q9" s="299"/>
      <c r="R9" s="299"/>
      <c r="S9" s="299"/>
    </row>
    <row r="10">
      <c r="K10" s="305">
        <v>1</v>
      </c>
      <c r="L10" s="305">
        <v>1</v>
      </c>
      <c r="M10" s="305">
        <f>VLOOKUP(M3,labels!$F$2:$G$8,2,FALSE)</f>
        <v>2</v>
      </c>
      <c r="N10" s="305">
        <f>M10</f>
        <v>2</v>
      </c>
      <c r="O10" s="299"/>
      <c r="P10" s="299"/>
      <c r="Q10" s="299"/>
      <c r="R10" s="299"/>
      <c r="S10" s="299"/>
    </row>
    <row r="11">
      <c r="K11" s="299"/>
      <c r="L11" s="299"/>
      <c r="M11" s="299"/>
      <c r="N11" s="299"/>
      <c r="O11" s="299"/>
      <c r="P11" s="299"/>
      <c r="Q11" s="299"/>
      <c r="R11" s="299"/>
      <c r="S11" s="299"/>
    </row>
    <row r="12">
      <c r="K12" s="299"/>
      <c r="L12" s="299"/>
      <c r="M12" s="299"/>
      <c r="N12" s="299"/>
      <c r="O12" s="299"/>
      <c r="P12" s="299"/>
      <c r="Q12" s="299"/>
      <c r="R12" s="299"/>
      <c r="S12" s="299"/>
    </row>
    <row r="13">
      <c r="K13" s="356" t="s">
        <v>359</v>
      </c>
      <c r="L13" s="357">
        <f>GDP_2022</f>
        <v>16485</v>
      </c>
    </row>
    <row r="19">
      <c r="K19" s="700" t="s">
        <v>465</v>
      </c>
      <c r="L19" s="701"/>
      <c r="M19" s="702"/>
      <c r="N19" s="700" t="s">
        <v>1</v>
      </c>
      <c r="O19" s="701"/>
      <c r="P19" s="702"/>
      <c r="Q19" s="701" t="str">
        <f>M3</f>
        <v>Reform 1</v>
      </c>
      <c r="R19" s="701"/>
      <c r="S19" s="701"/>
    </row>
    <row r="20">
      <c r="J20" s="85"/>
      <c r="K20" s="368" t="s">
        <v>209</v>
      </c>
      <c r="L20" s="358" t="s">
        <v>210</v>
      </c>
      <c r="M20" s="364" t="s">
        <v>227</v>
      </c>
      <c r="N20" s="368" t="s">
        <v>209</v>
      </c>
      <c r="O20" s="358" t="s">
        <v>210</v>
      </c>
      <c r="P20" s="364" t="s">
        <v>227</v>
      </c>
      <c r="Q20" s="358" t="s">
        <v>209</v>
      </c>
      <c r="R20" s="358" t="s">
        <v>210</v>
      </c>
      <c r="S20" s="358" t="s">
        <v>227</v>
      </c>
    </row>
    <row r="21">
      <c r="J21" s="359" t="s">
        <v>246</v>
      </c>
      <c r="K21" s="374">
        <f>Q21-N21</f>
        <v>1.9596046774874152</v>
      </c>
      <c r="L21" s="375">
        <f t="shared" ref="L21:M21" si="3">R21-O21</f>
        <v>53.727501650922278</v>
      </c>
      <c r="M21" s="573">
        <f t="shared" si="3"/>
        <v>55.687106328409698</v>
      </c>
      <c r="N21" s="369">
        <f>INDEX(stats!$D:$D,MATCH(_xlfn.CONCAT(N$24,N25),stats!$A:$A,0))/1000000000</f>
        <v>6.0892170540685386</v>
      </c>
      <c r="O21" s="361">
        <f>-INDEX(stats!$D:$D,MATCH(_xlfn.CONCAT(O$24,O25),stats!$A:$A,0))/1000000000</f>
        <v>-141.68587760044227</v>
      </c>
      <c r="P21" s="365">
        <f>-INDEX(stats!$D:$D,MATCH(_xlfn.CONCAT(P$24,P25),stats!$A:$A,0))/1000000000</f>
        <v>-135.59666054637373</v>
      </c>
      <c r="Q21" s="369">
        <f>INDEX(stats!$D:$D,MATCH(_xlfn.CONCAT(Q$24,Q25),stats!$A:$A,0))/1000000000</f>
        <v>8.0488217315559538</v>
      </c>
      <c r="R21" s="361">
        <f>-INDEX(stats!$D:$D,MATCH(_xlfn.CONCAT(R$24,R25),stats!$A:$A,0))/1000000000</f>
        <v>-87.95837594951999</v>
      </c>
      <c r="S21" s="365">
        <f>-INDEX(stats!$D:$D,MATCH(_xlfn.CONCAT(S$24,S25),stats!$A:$A,0))/1000000000</f>
        <v>-79.909554217964029</v>
      </c>
    </row>
    <row r="22">
      <c r="J22" s="85" t="s">
        <v>247</v>
      </c>
      <c r="K22" s="376">
        <f t="shared" ref="K22:K23" si="4">Q22-N22</f>
        <v>1.2314516651582039</v>
      </c>
      <c r="L22" s="377">
        <f t="shared" ref="L22:L23" si="5">R22-O22</f>
        <v>31.265164517103614</v>
      </c>
      <c r="M22" s="574">
        <f t="shared" ref="M22:M23" si="6">S22-P22</f>
        <v>32.49661618226186</v>
      </c>
      <c r="N22" s="370">
        <f>INDEX(stats!$D:$D,MATCH(_xlfn.CONCAT(N$24,N26),stats!$A:$A,0))/1000000000</f>
        <v>32.735601411775654</v>
      </c>
      <c r="O22" s="362">
        <f>-INDEX(stats!$D:$D,MATCH(_xlfn.CONCAT(O$24,O26),stats!$A:$A,0))/1000000000</f>
        <v>-188.79531607223512</v>
      </c>
      <c r="P22" s="366">
        <f>-INDEX(stats!$D:$D,MATCH(_xlfn.CONCAT(P$24,P26),stats!$A:$A,0))/1000000000</f>
        <v>-156.05971466045949</v>
      </c>
      <c r="Q22" s="370">
        <f>INDEX(stats!$D:$D,MATCH(_xlfn.CONCAT(Q$24,Q26),stats!$A:$A,0))/1000000000</f>
        <v>33.967053076933858</v>
      </c>
      <c r="R22" s="362">
        <f>-INDEX(stats!$D:$D,MATCH(_xlfn.CONCAT(R$24,R26),stats!$A:$A,0))/1000000000</f>
        <v>-157.53015155513151</v>
      </c>
      <c r="S22" s="366">
        <f>-INDEX(stats!$D:$D,MATCH(_xlfn.CONCAT(S$24,S26),stats!$A:$A,0))/1000000000</f>
        <v>-123.56309847819763</v>
      </c>
    </row>
    <row r="23">
      <c r="J23" s="360" t="s">
        <v>227</v>
      </c>
      <c r="K23" s="378">
        <f t="shared" si="4"/>
        <v>3.1910563426456093</v>
      </c>
      <c r="L23" s="379">
        <f t="shared" si="5"/>
        <v>84.99266616802592</v>
      </c>
      <c r="M23" s="575">
        <f t="shared" si="6"/>
        <v>88.183722510671544</v>
      </c>
      <c r="N23" s="371">
        <f>INDEX(stats!$D:$D,MATCH(_xlfn.CONCAT(N$24,N27),stats!$A:$A,0))/1000000000</f>
        <v>38.824818465844196</v>
      </c>
      <c r="O23" s="363">
        <f>-INDEX(stats!$D:$D,MATCH(_xlfn.CONCAT(O$24,O27),stats!$A:$A,0))/1000000000</f>
        <v>-330.48119367267742</v>
      </c>
      <c r="P23" s="367">
        <f>-INDEX(stats!$D:$D,MATCH(_xlfn.CONCAT(P$24,P27),stats!$A:$A,0))/1000000000</f>
        <v>-291.65637520683322</v>
      </c>
      <c r="Q23" s="363">
        <f>INDEX(stats!$D:$D,MATCH(_xlfn.CONCAT(Q$24,Q27),stats!$A:$A,0))/1000000000</f>
        <v>42.015874808489805</v>
      </c>
      <c r="R23" s="363">
        <f>-INDEX(stats!$D:$D,MATCH(_xlfn.CONCAT(R$24,R27),stats!$A:$A,0))/1000000000</f>
        <v>-245.4885275046515</v>
      </c>
      <c r="S23" s="367">
        <f>-INDEX(stats!$D:$D,MATCH(_xlfn.CONCAT(S$24,S27),stats!$A:$A,0))/1000000000</f>
        <v>-203.47265269616167</v>
      </c>
    </row>
    <row r="24">
      <c r="M24" s="305"/>
      <c r="N24" s="305">
        <v>1</v>
      </c>
      <c r="O24" s="305">
        <v>1</v>
      </c>
      <c r="P24" s="305">
        <v>1</v>
      </c>
      <c r="Q24" s="305">
        <f>M10</f>
        <v>2</v>
      </c>
      <c r="R24" s="305">
        <f>Q24</f>
        <v>2</v>
      </c>
      <c r="S24" s="305">
        <f>R24</f>
        <v>2</v>
      </c>
      <c r="T24" s="305"/>
    </row>
    <row r="25">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c r="M27" s="305"/>
      <c r="N27" s="305" t="s">
        <v>360</v>
      </c>
      <c r="O27" s="305" t="s">
        <v>361</v>
      </c>
      <c r="P27" s="305" t="s">
        <v>362</v>
      </c>
      <c r="Q27" s="305" t="s">
        <v>360</v>
      </c>
      <c r="R27" s="305" t="s">
        <v>361</v>
      </c>
      <c r="S27" s="305" t="s">
        <v>362</v>
      </c>
      <c r="T27" s="305"/>
    </row>
    <row r="28">
      <c r="M28" s="305"/>
      <c r="N28" s="373" t="s">
        <v>211</v>
      </c>
      <c r="O28" s="373" t="s">
        <v>212</v>
      </c>
      <c r="P28" s="373" t="s">
        <v>284</v>
      </c>
      <c r="Q28" s="373" t="s">
        <v>211</v>
      </c>
      <c r="R28" s="373" t="s">
        <v>212</v>
      </c>
      <c r="S28" s="373" t="s">
        <v>284</v>
      </c>
      <c r="T28" s="305"/>
    </row>
    <row r="29">
      <c r="M29" s="305"/>
      <c r="N29" s="305"/>
      <c r="O29" s="305"/>
      <c r="P29" s="305"/>
      <c r="Q29" s="305"/>
      <c r="R29" s="305"/>
      <c r="S29" s="305"/>
      <c r="T29" s="305"/>
    </row>
    <row r="30">
      <c r="M30" s="305"/>
      <c r="N30" s="305"/>
      <c r="O30" s="305"/>
      <c r="P30" s="305"/>
      <c r="Q30" s="305"/>
      <c r="R30" s="305"/>
      <c r="S30" s="305"/>
      <c r="T30" s="305"/>
    </row>
    <row r="31">
      <c r="M31" s="305"/>
      <c r="N31" s="305"/>
      <c r="O31" s="305"/>
      <c r="P31" s="305"/>
      <c r="Q31" s="305"/>
      <c r="R31" s="305"/>
      <c r="S31" s="305"/>
      <c r="T31" s="305"/>
    </row>
    <row r="32">
      <c r="L32" s="372"/>
      <c r="M32" s="372"/>
      <c r="N32" s="372"/>
    </row>
    <row r="33">
      <c r="L33" s="372"/>
      <c r="M33" s="372"/>
      <c r="N33" s="372"/>
    </row>
    <row r="3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V35"/>
  <sheetViews>
    <sheetView topLeftCell="F1" zoomScale="85" zoomScaleNormal="85" workbookViewId="0">
      <selection activeCell="AA14" sqref="AA1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8.33203125" style="1" bestFit="true" customWidth="true"/>
    <col min="10" max="10" width="8.5546875" style="1" bestFit="true" customWidth="true"/>
    <col min="11" max="11" width="8.33203125" style="1" bestFit="true" customWidth="true"/>
    <col min="12" max="12" width="8.5546875" style="1" bestFit="true" customWidth="true"/>
    <col min="13" max="13" width="11.5546875" style="388"/>
    <col min="14" max="28" width="11.5546875" style="299"/>
    <col min="29" max="16384" width="11.5546875" style="1"/>
  </cols>
  <sheetData>
    <row r="2">
      <c r="G2" s="356" t="s">
        <v>358</v>
      </c>
      <c r="H2" s="381" t="s">
        <v>470</v>
      </c>
    </row>
    <row r="3">
      <c r="G3" s="356" t="s">
        <v>363</v>
      </c>
      <c r="H3" s="381" t="s">
        <v>364</v>
      </c>
    </row>
    <row r="4">
      <c r="G4" s="356" t="s">
        <v>381</v>
      </c>
      <c r="H4" s="381" t="s">
        <v>382</v>
      </c>
      <c r="P4" s="305"/>
      <c r="Q4" s="305"/>
      <c r="R4" s="305"/>
      <c r="S4" s="305"/>
      <c r="T4" s="305"/>
      <c r="U4" s="305"/>
      <c r="V4" s="305"/>
    </row>
    <row r="5">
      <c r="P5" s="305"/>
      <c r="Q5" s="305" t="str">
        <f>VLOOKUP($H$3,$A$25:$B$27,2,FALSE)</f>
        <v>pc_netcash</v>
      </c>
      <c r="R5" s="305" t="str">
        <f t="shared" ref="R5:T5" si="0">VLOOKUP($H$3,$A$25:$B$27,2,FALSE)</f>
        <v>pc_netcash</v>
      </c>
      <c r="S5" s="305" t="str">
        <f t="shared" si="0"/>
        <v>pc_netcash</v>
      </c>
      <c r="T5" s="305" t="str">
        <f t="shared" si="0"/>
        <v>pc_netcash</v>
      </c>
      <c r="U5" s="305"/>
      <c r="V5" s="305"/>
    </row>
    <row r="6">
      <c r="H6" s="300"/>
      <c r="I6" s="708" t="s">
        <v>209</v>
      </c>
      <c r="J6" s="709"/>
      <c r="K6" s="710" t="s">
        <v>210</v>
      </c>
      <c r="L6" s="710"/>
      <c r="P6" s="305"/>
      <c r="Q6" s="305" t="str">
        <f>VLOOKUP($H$4,$A$33:$C$35,2,FALSE)</f>
        <v>all_tax</v>
      </c>
      <c r="R6" s="305" t="str">
        <f t="shared" ref="R6" si="1">VLOOKUP($H$4,$A$33:$C$35,2,FALSE)</f>
        <v>all_tax</v>
      </c>
      <c r="S6" s="305" t="str">
        <f>VLOOKUP($H$4,$A$33:$C$35,3,FALSE)</f>
        <v>all_subs</v>
      </c>
      <c r="T6" s="305" t="str">
        <f>VLOOKUP($H$4,$A$33:$C$35,3,FALSE)</f>
        <v>all_subs</v>
      </c>
      <c r="U6" s="305"/>
      <c r="V6" s="305"/>
    </row>
    <row r="7">
      <c r="H7" s="300"/>
      <c r="I7" s="385" t="s">
        <v>1</v>
      </c>
      <c r="J7" s="384" t="str">
        <f>H2</f>
        <v>Reform 3</v>
      </c>
      <c r="K7" s="383" t="s">
        <v>1</v>
      </c>
      <c r="L7" s="383" t="str">
        <f>H2</f>
        <v>Reform 3</v>
      </c>
      <c r="P7" s="305"/>
      <c r="Q7" s="305">
        <v>1</v>
      </c>
      <c r="R7" s="305">
        <f>VLOOKUP(H2,labels!$F$2:$G$8,2,FALSE)</f>
        <v>4</v>
      </c>
      <c r="S7" s="305">
        <v>1</v>
      </c>
      <c r="T7" s="305">
        <f>R7</f>
        <v>4</v>
      </c>
      <c r="U7" s="305"/>
      <c r="V7" s="305"/>
    </row>
    <row r="8">
      <c r="H8" s="200" t="str">
        <f t="shared" ref="H8:H17" si="2">A10</f>
        <v>Bottom decile</v>
      </c>
      <c r="I8" s="562">
        <f>$C$23*_xlfn.IFNA(IF($H$3="Total",INDEX(stats!$D:$D,MATCH(Q8,stats!$A:$A,0))/1000000000,100*INDEX(stats!$D:$D,MATCH(Q8,stats!$A:$A,0))),"")</f>
        <v>0.12909303507477413</v>
      </c>
      <c r="J8" s="563">
        <f>$C$23*_xlfn.IFNA(IF($H$3="Total",INDEX(stats!$D:$D,MATCH(R8,stats!$A:$A,0))/1000000000,100*INDEX(stats!$D:$D,MATCH(R8,stats!$A:$A,0))),"")</f>
        <v>0.11892917763598983</v>
      </c>
      <c r="K8" s="564">
        <f>_xlfn.IFNA(IF($H$3="Total",INDEX(stats!$D:$D,MATCH(S8,stats!$A:$A,0))/1000000000,100*INDEX(stats!$D:$D,MATCH(S8,stats!$A:$A,0))),"")</f>
        <v>1.4044784794078102</v>
      </c>
      <c r="L8" s="564">
        <f>_xlfn.IFNA(IF($H$3="Total",INDEX(stats!$D:$D,MATCH(T8,stats!$A:$A,0))/1000000000,100*INDEX(stats!$D:$D,MATCH(T8,stats!$A:$A,0))),"")</f>
        <v>1.4609443540677229</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c r="H9" s="300">
        <f t="shared" si="2"/>
        <v>2</v>
      </c>
      <c r="I9" s="562">
        <f>$C$23*_xlfn.IFNA(IF($H$3="Total",INDEX(stats!$D:$D,MATCH(Q9,stats!$A:$A,0))/1000000000,100*INDEX(stats!$D:$D,MATCH(Q9,stats!$A:$A,0))),"")</f>
        <v>0.18616400989727988</v>
      </c>
      <c r="J9" s="563">
        <f>$C$23*_xlfn.IFNA(IF($H$3="Total",INDEX(stats!$D:$D,MATCH(R9,stats!$A:$A,0))/1000000000,100*INDEX(stats!$D:$D,MATCH(R9,stats!$A:$A,0))),"")</f>
        <v>0.17388422722296426</v>
      </c>
      <c r="K9" s="564">
        <f>_xlfn.IFNA(IF($H$3="Total",INDEX(stats!$D:$D,MATCH(S9,stats!$A:$A,0))/1000000000,100*INDEX(stats!$D:$D,MATCH(S9,stats!$A:$A,0))),"")</f>
        <v>1.7833236193613555</v>
      </c>
      <c r="L9" s="564">
        <f>_xlfn.IFNA(IF($H$3="Total",INDEX(stats!$D:$D,MATCH(T9,stats!$A:$A,0))/1000000000,100*INDEX(stats!$D:$D,MATCH(T9,stats!$A:$A,0))),"")</f>
        <v>1.8515446342186646</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c r="A10" s="380" t="str">
        <f>labels!I2</f>
        <v>Bottom decile</v>
      </c>
      <c r="H10" s="300">
        <f t="shared" si="2"/>
        <v>3</v>
      </c>
      <c r="I10" s="562">
        <f>$C$23*_xlfn.IFNA(IF($H$3="Total",INDEX(stats!$D:$D,MATCH(Q10,stats!$A:$A,0))/1000000000,100*INDEX(stats!$D:$D,MATCH(Q10,stats!$A:$A,0))),"")</f>
        <v>0.16494596080927718</v>
      </c>
      <c r="J10" s="563">
        <f>$C$23*_xlfn.IFNA(IF($H$3="Total",INDEX(stats!$D:$D,MATCH(R10,stats!$A:$A,0))/1000000000,100*INDEX(stats!$D:$D,MATCH(R10,stats!$A:$A,0))),"")</f>
        <v>0.15687212736422138</v>
      </c>
      <c r="K10" s="564">
        <f>_xlfn.IFNA(IF($H$3="Total",INDEX(stats!$D:$D,MATCH(S10,stats!$A:$A,0))/1000000000,100*INDEX(stats!$D:$D,MATCH(S10,stats!$A:$A,0))),"")</f>
        <v>1.9629010468750108</v>
      </c>
      <c r="L10" s="564">
        <f>_xlfn.IFNA(IF($H$3="Total",INDEX(stats!$D:$D,MATCH(T10,stats!$A:$A,0))/1000000000,100*INDEX(stats!$D:$D,MATCH(T10,stats!$A:$A,0))),"")</f>
        <v>2.0077556771253207</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c r="A11" s="380">
        <f>labels!I3</f>
        <v>2</v>
      </c>
      <c r="H11" s="300">
        <f t="shared" si="2"/>
        <v>4</v>
      </c>
      <c r="I11" s="562">
        <f>$C$23*_xlfn.IFNA(IF($H$3="Total",INDEX(stats!$D:$D,MATCH(Q11,stats!$A:$A,0))/1000000000,100*INDEX(stats!$D:$D,MATCH(Q11,stats!$A:$A,0))),"")</f>
        <v>0.17479321089335653</v>
      </c>
      <c r="J11" s="563">
        <f>$C$23*_xlfn.IFNA(IF($H$3="Total",INDEX(stats!$D:$D,MATCH(R11,stats!$A:$A,0))/1000000000,100*INDEX(stats!$D:$D,MATCH(R11,stats!$A:$A,0))),"")</f>
        <v>0.16661240491851007</v>
      </c>
      <c r="K11" s="564">
        <f>_xlfn.IFNA(IF($H$3="Total",INDEX(stats!$D:$D,MATCH(S11,stats!$A:$A,0))/1000000000,100*INDEX(stats!$D:$D,MATCH(S11,stats!$A:$A,0))),"")</f>
        <v>2.2307059093333192</v>
      </c>
      <c r="L11" s="564">
        <f>_xlfn.IFNA(IF($H$3="Total",INDEX(stats!$D:$D,MATCH(T11,stats!$A:$A,0))/1000000000,100*INDEX(stats!$D:$D,MATCH(T11,stats!$A:$A,0))),"")</f>
        <v>2.2761548314157998</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c r="A12" s="380">
        <f>labels!I4</f>
        <v>3</v>
      </c>
      <c r="H12" s="300">
        <f t="shared" si="2"/>
        <v>5</v>
      </c>
      <c r="I12" s="562">
        <f>$C$23*_xlfn.IFNA(IF($H$3="Total",INDEX(stats!$D:$D,MATCH(Q12,stats!$A:$A,0))/1000000000,100*INDEX(stats!$D:$D,MATCH(Q12,stats!$A:$A,0))),"")</f>
        <v>0.20758546414353637</v>
      </c>
      <c r="J12" s="563">
        <f>$C$23*_xlfn.IFNA(IF($H$3="Total",INDEX(stats!$D:$D,MATCH(R12,stats!$A:$A,0))/1000000000,100*INDEX(stats!$D:$D,MATCH(R12,stats!$A:$A,0))),"")</f>
        <v>0.19812433155060585</v>
      </c>
      <c r="K12" s="564">
        <f>_xlfn.IFNA(IF($H$3="Total",INDEX(stats!$D:$D,MATCH(S12,stats!$A:$A,0))/1000000000,100*INDEX(stats!$D:$D,MATCH(S12,stats!$A:$A,0))),"")</f>
        <v>2.4096951143975187</v>
      </c>
      <c r="L12" s="564">
        <f>_xlfn.IFNA(IF($H$3="Total",INDEX(stats!$D:$D,MATCH(T12,stats!$A:$A,0))/1000000000,100*INDEX(stats!$D:$D,MATCH(T12,stats!$A:$A,0))),"")</f>
        <v>2.4622569621360215</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c r="A13" s="380">
        <f>labels!I5</f>
        <v>4</v>
      </c>
      <c r="H13" s="300">
        <f t="shared" si="2"/>
        <v>6</v>
      </c>
      <c r="I13" s="562">
        <f>$C$23*_xlfn.IFNA(IF($H$3="Total",INDEX(stats!$D:$D,MATCH(Q13,stats!$A:$A,0))/1000000000,100*INDEX(stats!$D:$D,MATCH(Q13,stats!$A:$A,0))),"")</f>
        <v>0.26042414106240586</v>
      </c>
      <c r="J13" s="563">
        <f>$C$23*_xlfn.IFNA(IF($H$3="Total",INDEX(stats!$D:$D,MATCH(R13,stats!$A:$A,0))/1000000000,100*INDEX(stats!$D:$D,MATCH(R13,stats!$A:$A,0))),"")</f>
        <v>0.24997081920631226</v>
      </c>
      <c r="K13" s="564">
        <f>_xlfn.IFNA(IF($H$3="Total",INDEX(stats!$D:$D,MATCH(S13,stats!$A:$A,0))/1000000000,100*INDEX(stats!$D:$D,MATCH(S13,stats!$A:$A,0))),"")</f>
        <v>2.776928762323668</v>
      </c>
      <c r="L13" s="564">
        <f>_xlfn.IFNA(IF($H$3="Total",INDEX(stats!$D:$D,MATCH(T13,stats!$A:$A,0))/1000000000,100*INDEX(stats!$D:$D,MATCH(T13,stats!$A:$A,0))),"")</f>
        <v>2.8350027726352991</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c r="A14" s="380">
        <f>labels!I6</f>
        <v>5</v>
      </c>
      <c r="H14" s="300">
        <f t="shared" si="2"/>
        <v>7</v>
      </c>
      <c r="I14" s="562">
        <f>$C$23*_xlfn.IFNA(IF($H$3="Total",INDEX(stats!$D:$D,MATCH(Q14,stats!$A:$A,0))/1000000000,100*INDEX(stats!$D:$D,MATCH(Q14,stats!$A:$A,0))),"")</f>
        <v>0.27465895701478676</v>
      </c>
      <c r="J14" s="563">
        <f>$C$23*_xlfn.IFNA(IF($H$3="Total",INDEX(stats!$D:$D,MATCH(R14,stats!$A:$A,0))/1000000000,100*INDEX(stats!$D:$D,MATCH(R14,stats!$A:$A,0))),"")</f>
        <v>0.26538003650491904</v>
      </c>
      <c r="K14" s="564">
        <f>_xlfn.IFNA(IF($H$3="Total",INDEX(stats!$D:$D,MATCH(S14,stats!$A:$A,0))/1000000000,100*INDEX(stats!$D:$D,MATCH(S14,stats!$A:$A,0))),"")</f>
        <v>3.0679990782215576</v>
      </c>
      <c r="L14" s="564">
        <f>_xlfn.IFNA(IF($H$3="Total",INDEX(stats!$D:$D,MATCH(T14,stats!$A:$A,0))/1000000000,100*INDEX(stats!$D:$D,MATCH(T14,stats!$A:$A,0))),"")</f>
        <v>3.1195486366097112</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c r="A15" s="380">
        <f>labels!I7</f>
        <v>6</v>
      </c>
      <c r="H15" s="300">
        <f t="shared" si="2"/>
        <v>8</v>
      </c>
      <c r="I15" s="562">
        <f>$C$23*_xlfn.IFNA(IF($H$3="Total",INDEX(stats!$D:$D,MATCH(Q15,stats!$A:$A,0))/1000000000,100*INDEX(stats!$D:$D,MATCH(Q15,stats!$A:$A,0))),"")</f>
        <v>0.36372246693767202</v>
      </c>
      <c r="J15" s="563">
        <f>$C$23*_xlfn.IFNA(IF($H$3="Total",INDEX(stats!$D:$D,MATCH(R15,stats!$A:$A,0))/1000000000,100*INDEX(stats!$D:$D,MATCH(R15,stats!$A:$A,0))),"")</f>
        <v>0.34992732974969393</v>
      </c>
      <c r="K15" s="564">
        <f>_xlfn.IFNA(IF($H$3="Total",INDEX(stats!$D:$D,MATCH(S15,stats!$A:$A,0))/1000000000,100*INDEX(stats!$D:$D,MATCH(S15,stats!$A:$A,0))),"")</f>
        <v>3.3947859530613624</v>
      </c>
      <c r="L15" s="564">
        <f>_xlfn.IFNA(IF($H$3="Total",INDEX(stats!$D:$D,MATCH(T15,stats!$A:$A,0))/1000000000,100*INDEX(stats!$D:$D,MATCH(T15,stats!$A:$A,0))),"")</f>
        <v>3.471425604105685</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c r="A16" s="380">
        <f>labels!I8</f>
        <v>7</v>
      </c>
      <c r="H16" s="300">
        <f t="shared" si="2"/>
        <v>9</v>
      </c>
      <c r="I16" s="562">
        <f>$C$23*_xlfn.IFNA(IF($H$3="Total",INDEX(stats!$D:$D,MATCH(Q16,stats!$A:$A,0))/1000000000,100*INDEX(stats!$D:$D,MATCH(Q16,stats!$A:$A,0))),"")</f>
        <v>0.38931648688126458</v>
      </c>
      <c r="J16" s="563">
        <f>$C$23*_xlfn.IFNA(IF($H$3="Total",INDEX(stats!$D:$D,MATCH(R16,stats!$A:$A,0))/1000000000,100*INDEX(stats!$D:$D,MATCH(R16,stats!$A:$A,0))),"")</f>
        <v>0.37513509049333615</v>
      </c>
      <c r="K16" s="564">
        <f>_xlfn.IFNA(IF($H$3="Total",INDEX(stats!$D:$D,MATCH(S16,stats!$A:$A,0))/1000000000,100*INDEX(stats!$D:$D,MATCH(S16,stats!$A:$A,0))),"")</f>
        <v>3.5740802758429142</v>
      </c>
      <c r="L16" s="564">
        <f>_xlfn.IFNA(IF($H$3="Total",INDEX(stats!$D:$D,MATCH(T16,stats!$A:$A,0))/1000000000,100*INDEX(stats!$D:$D,MATCH(T16,stats!$A:$A,0))),"")</f>
        <v>3.6528658113314059</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c r="A17" s="380">
        <f>labels!I9</f>
        <v>8</v>
      </c>
      <c r="H17" s="382" t="str">
        <f t="shared" si="2"/>
        <v>Top decile</v>
      </c>
      <c r="I17" s="565">
        <f>$C$23*_xlfn.IFNA(IF($H$3="Total",INDEX(stats!$D:$D,MATCH(Q17,stats!$A:$A,0))/1000000000,100*INDEX(stats!$D:$D,MATCH(Q17,stats!$A:$A,0))),"")</f>
        <v>0.50752017152142626</v>
      </c>
      <c r="J17" s="566">
        <f>$C$23*_xlfn.IFNA(IF($H$3="Total",INDEX(stats!$D:$D,MATCH(R17,stats!$A:$A,0))/1000000000,100*INDEX(stats!$D:$D,MATCH(R17,stats!$A:$A,0))),"")</f>
        <v>0.4851491455006316</v>
      </c>
      <c r="K17" s="567">
        <f>_xlfn.IFNA(IF($H$3="Total",INDEX(stats!$D:$D,MATCH(S17,stats!$A:$A,0))/1000000000,100*INDEX(stats!$D:$D,MATCH(S17,stats!$A:$A,0))),"")</f>
        <v>3.7051620818963946</v>
      </c>
      <c r="L17" s="567">
        <f>_xlfn.IFNA(IF($H$3="Total",INDEX(stats!$D:$D,MATCH(T17,stats!$A:$A,0))/1000000000,100*INDEX(stats!$D:$D,MATCH(T17,stats!$A:$A,0))),"")</f>
        <v>3.8294455597896979</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c r="A18" s="380">
        <f>labels!I10</f>
        <v>9</v>
      </c>
      <c r="P18" s="305"/>
      <c r="Q18" s="305"/>
      <c r="R18" s="305"/>
      <c r="S18" s="305"/>
      <c r="T18" s="305"/>
      <c r="U18" s="305"/>
      <c r="V18" s="305"/>
    </row>
    <row r="19">
      <c r="A19" s="380" t="str">
        <f>labels!I11</f>
        <v>Top decile</v>
      </c>
      <c r="P19" s="305"/>
      <c r="Q19" s="305"/>
      <c r="R19" s="305"/>
      <c r="S19" s="305"/>
      <c r="T19" s="305"/>
      <c r="U19" s="305"/>
      <c r="V19" s="305"/>
    </row>
    <row r="20">
      <c r="A20" s="380"/>
    </row>
    <row r="21">
      <c r="A21" s="380" t="str">
        <f>labels!J2</f>
        <v>Deciles of Per Capita Disposable Income</v>
      </c>
    </row>
    <row r="23">
      <c r="A23" s="1" t="s">
        <v>370</v>
      </c>
      <c r="C23" s="1">
        <f>IF(H3&lt;&gt;A25,1,-1)</f>
        <v>-1</v>
      </c>
    </row>
    <row r="25">
      <c r="A25" s="1" t="s">
        <v>364</v>
      </c>
      <c r="B25" s="1" t="s">
        <v>366</v>
      </c>
      <c r="C25" s="380" t="s">
        <v>307</v>
      </c>
      <c r="D25" s="380" t="s">
        <v>307</v>
      </c>
    </row>
    <row r="26">
      <c r="A26" s="1" t="s">
        <v>365</v>
      </c>
      <c r="B26" s="1" t="s">
        <v>367</v>
      </c>
      <c r="C26" s="380" t="s">
        <v>368</v>
      </c>
      <c r="D26" s="380" t="s">
        <v>369</v>
      </c>
      <c r="H26" s="259"/>
    </row>
    <row r="27">
      <c r="A27" s="1" t="s">
        <v>227</v>
      </c>
      <c r="B27" s="1" t="s">
        <v>749</v>
      </c>
      <c r="C27" s="380" t="s">
        <v>752</v>
      </c>
      <c r="D27" s="380" t="s">
        <v>753</v>
      </c>
    </row>
    <row r="29">
      <c r="A29" s="380" t="str">
        <f>VLOOKUP($H$3,$A$25:$D$27,3,FALSE)</f>
        <v>labels!C4</v>
      </c>
      <c r="B29" s="387" t="str">
        <f ca="true">_xlfn.CONCAT(INDIRECT(A29)," (-)")</f>
        <v>Percentage of Disposable Income (-)</v>
      </c>
    </row>
    <row r="30">
      <c r="A30" s="380" t="str">
        <f>VLOOKUP($H$3,$A$25:$D$27,4,FALSE)</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phoneticPr fontId="50" type="noConversion"/>
  <dataValidations count="3">
    <dataValidation type="list" allowBlank="true" showInputMessage="true" showErrorMessage="true" sqref="H3">
      <formula1>$A$25:$A$27</formula1>
    </dataValidation>
    <dataValidation type="list" allowBlank="true" showInputMessage="true" showErrorMessage="true" sqref="H4">
      <formula1>$A$33:$A$35</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T35"/>
  <sheetViews>
    <sheetView topLeftCell="F1" zoomScale="85" zoomScaleNormal="85" workbookViewId="0">
      <selection activeCell="F1" sqref="F1"/>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21875" style="1" customWidth="true"/>
    <col min="10" max="10" width="8.5546875" style="1" bestFit="true" customWidth="true"/>
    <col min="11" max="11" width="9.21875" style="1" bestFit="true" customWidth="true"/>
    <col min="12" max="12" width="8.5546875" style="1" bestFit="true" customWidth="true"/>
    <col min="13" max="28" width="11.5546875" style="299"/>
    <col min="29" max="16384" width="11.5546875" style="1"/>
  </cols>
  <sheetData>
    <row r="2">
      <c r="G2" s="356" t="s">
        <v>358</v>
      </c>
      <c r="H2" s="381" t="s">
        <v>1</v>
      </c>
    </row>
    <row r="5">
      <c r="Q5" s="299" t="s">
        <v>366</v>
      </c>
      <c r="R5" s="299" t="s">
        <v>366</v>
      </c>
      <c r="S5" s="299" t="s">
        <v>366</v>
      </c>
      <c r="T5" s="299" t="s">
        <v>366</v>
      </c>
    </row>
    <row r="6">
      <c r="H6" s="300"/>
      <c r="I6" s="708" t="s">
        <v>209</v>
      </c>
      <c r="J6" s="709"/>
      <c r="K6" s="710" t="s">
        <v>210</v>
      </c>
      <c r="L6" s="710"/>
      <c r="Q6" s="299" t="s">
        <v>315</v>
      </c>
      <c r="R6" s="299" t="s">
        <v>319</v>
      </c>
      <c r="S6" s="299" t="s">
        <v>318</v>
      </c>
      <c r="T6" s="299" t="s">
        <v>322</v>
      </c>
    </row>
    <row r="7">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c r="H8" s="200" t="str">
        <f t="shared" ref="H8:H17" si="0">A10</f>
        <v>Bottom decile</v>
      </c>
      <c r="I8" s="562">
        <f>-100*INDEX(stats!$D:$D,MATCH(Q8,stats!$A:$A,0))</f>
        <v>2.41997950632166E-3</v>
      </c>
      <c r="J8" s="563">
        <f>-100*INDEX(stats!$D:$D,MATCH(R8,stats!$A:$A,0))</f>
        <v>0.12667305556845249</v>
      </c>
      <c r="K8" s="564">
        <f>100*INDEX(stats!$D:$D,MATCH(S8,stats!$A:$A,0))</f>
        <v>0.47737235234889047</v>
      </c>
      <c r="L8" s="564">
        <f>100*INDEX(stats!$D:$D,MATCH(T8,stats!$A:$A,0))</f>
        <v>0.9271061270589197</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c r="H9" s="300">
        <f t="shared" si="0"/>
        <v>2</v>
      </c>
      <c r="I9" s="562">
        <f>-100*INDEX(stats!$D:$D,MATCH(Q9,stats!$A:$A,0))</f>
        <v>1.1927185681232218E-2</v>
      </c>
      <c r="J9" s="563">
        <f>-100*INDEX(stats!$D:$D,MATCH(R9,stats!$A:$A,0))</f>
        <v>0.17423682421604766</v>
      </c>
      <c r="K9" s="564">
        <f>100*INDEX(stats!$D:$D,MATCH(S9,stats!$A:$A,0))</f>
        <v>0.63343797511933175</v>
      </c>
      <c r="L9" s="564">
        <f>100*INDEX(stats!$D:$D,MATCH(T9,stats!$A:$A,0))</f>
        <v>1.1498856442420238</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c r="A10" s="380" t="str">
        <f>labels!I2</f>
        <v>Bottom decile</v>
      </c>
      <c r="H10" s="300">
        <f t="shared" si="0"/>
        <v>3</v>
      </c>
      <c r="I10" s="562">
        <f>-100*INDEX(stats!$D:$D,MATCH(Q10,stats!$A:$A,0))</f>
        <v>1.6753265155234041E-2</v>
      </c>
      <c r="J10" s="563">
        <f>-100*INDEX(stats!$D:$D,MATCH(R10,stats!$A:$A,0))</f>
        <v>0.14819269565404311</v>
      </c>
      <c r="K10" s="564">
        <f>100*INDEX(stats!$D:$D,MATCH(S10,stats!$A:$A,0))</f>
        <v>0.7721568126860644</v>
      </c>
      <c r="L10" s="564">
        <f>100*INDEX(stats!$D:$D,MATCH(T10,stats!$A:$A,0))</f>
        <v>1.1907442341889463</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c r="A11" s="380">
        <f>labels!I3</f>
        <v>2</v>
      </c>
      <c r="H11" s="300">
        <f t="shared" si="0"/>
        <v>4</v>
      </c>
      <c r="I11" s="562">
        <f>-100*INDEX(stats!$D:$D,MATCH(Q11,stats!$A:$A,0))</f>
        <v>1.1149098022908276E-2</v>
      </c>
      <c r="J11" s="563">
        <f>-100*INDEX(stats!$D:$D,MATCH(R11,stats!$A:$A,0))</f>
        <v>0.16364411287044825</v>
      </c>
      <c r="K11" s="564">
        <f>100*INDEX(stats!$D:$D,MATCH(S11,stats!$A:$A,0))</f>
        <v>0.93538339865220121</v>
      </c>
      <c r="L11" s="564">
        <f>100*INDEX(stats!$D:$D,MATCH(T11,stats!$A:$A,0))</f>
        <v>1.2953225106811179</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c r="A12" s="380">
        <f>labels!I4</f>
        <v>3</v>
      </c>
      <c r="H12" s="300">
        <f t="shared" si="0"/>
        <v>5</v>
      </c>
      <c r="I12" s="562">
        <f>-100*INDEX(stats!$D:$D,MATCH(Q12,stats!$A:$A,0))</f>
        <v>8.0783659913678651E-3</v>
      </c>
      <c r="J12" s="563">
        <f>-100*INDEX(stats!$D:$D,MATCH(R12,stats!$A:$A,0))</f>
        <v>0.19950709815216855</v>
      </c>
      <c r="K12" s="564">
        <f>100*INDEX(stats!$D:$D,MATCH(S12,stats!$A:$A,0))</f>
        <v>0.97767054810544829</v>
      </c>
      <c r="L12" s="564">
        <f>100*INDEX(stats!$D:$D,MATCH(T12,stats!$A:$A,0))</f>
        <v>1.4320245662920705</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c r="A13" s="380">
        <f>labels!I5</f>
        <v>4</v>
      </c>
      <c r="H13" s="300">
        <f t="shared" si="0"/>
        <v>6</v>
      </c>
      <c r="I13" s="562">
        <f>-100*INDEX(stats!$D:$D,MATCH(Q13,stats!$A:$A,0))</f>
        <v>2.7829224176386762E-2</v>
      </c>
      <c r="J13" s="563">
        <f>-100*INDEX(stats!$D:$D,MATCH(R13,stats!$A:$A,0))</f>
        <v>0.23259491688601905</v>
      </c>
      <c r="K13" s="564">
        <f>100*INDEX(stats!$D:$D,MATCH(S13,stats!$A:$A,0))</f>
        <v>1.2011639589894048</v>
      </c>
      <c r="L13" s="564">
        <f>100*INDEX(stats!$D:$D,MATCH(T13,stats!$A:$A,0))</f>
        <v>1.5757648033342633</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c r="A14" s="380">
        <f>labels!I6</f>
        <v>5</v>
      </c>
      <c r="H14" s="300">
        <f t="shared" si="0"/>
        <v>7</v>
      </c>
      <c r="I14" s="562">
        <f>-100*INDEX(stats!$D:$D,MATCH(Q14,stats!$A:$A,0))</f>
        <v>2.9408288928900673E-2</v>
      </c>
      <c r="J14" s="563">
        <f>-100*INDEX(stats!$D:$D,MATCH(R14,stats!$A:$A,0))</f>
        <v>0.24525066808588611</v>
      </c>
      <c r="K14" s="564">
        <f>100*INDEX(stats!$D:$D,MATCH(S14,stats!$A:$A,0))</f>
        <v>1.376350740954188</v>
      </c>
      <c r="L14" s="564">
        <f>100*INDEX(stats!$D:$D,MATCH(T14,stats!$A:$A,0))</f>
        <v>1.6916483372673694</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c r="A15" s="380">
        <f>labels!I7</f>
        <v>6</v>
      </c>
      <c r="H15" s="300">
        <f t="shared" si="0"/>
        <v>8</v>
      </c>
      <c r="I15" s="562">
        <f>-100*INDEX(stats!$D:$D,MATCH(Q15,stats!$A:$A,0))</f>
        <v>3.9275358669890181E-2</v>
      </c>
      <c r="J15" s="563">
        <f>-100*INDEX(stats!$D:$D,MATCH(R15,stats!$A:$A,0))</f>
        <v>0.32444710826778184</v>
      </c>
      <c r="K15" s="564">
        <f>100*INDEX(stats!$D:$D,MATCH(S15,stats!$A:$A,0))</f>
        <v>1.4693300770288318</v>
      </c>
      <c r="L15" s="564">
        <f>100*INDEX(stats!$D:$D,MATCH(T15,stats!$A:$A,0))</f>
        <v>1.9254558760325309</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c r="A16" s="380">
        <f>labels!I8</f>
        <v>7</v>
      </c>
      <c r="H16" s="300">
        <f t="shared" si="0"/>
        <v>9</v>
      </c>
      <c r="I16" s="562">
        <f>-100*INDEX(stats!$D:$D,MATCH(Q16,stats!$A:$A,0))</f>
        <v>4.8110782479343493E-2</v>
      </c>
      <c r="J16" s="563">
        <f>-100*INDEX(stats!$D:$D,MATCH(R16,stats!$A:$A,0))</f>
        <v>0.34120570440192105</v>
      </c>
      <c r="K16" s="564">
        <f>100*INDEX(stats!$D:$D,MATCH(S16,stats!$A:$A,0))</f>
        <v>1.5707620531604356</v>
      </c>
      <c r="L16" s="564">
        <f>100*INDEX(stats!$D:$D,MATCH(T16,stats!$A:$A,0))</f>
        <v>2.0033182226824784</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c r="A17" s="380">
        <f>labels!I9</f>
        <v>8</v>
      </c>
      <c r="H17" s="382" t="str">
        <f t="shared" si="0"/>
        <v>Top decile</v>
      </c>
      <c r="I17" s="565">
        <f>-100*INDEX(stats!$D:$D,MATCH(Q17,stats!$A:$A,0))</f>
        <v>9.0886382553089479E-2</v>
      </c>
      <c r="J17" s="566">
        <f>-100*INDEX(stats!$D:$D,MATCH(R17,stats!$A:$A,0))</f>
        <v>0.4166337889683368</v>
      </c>
      <c r="K17" s="567">
        <f>100*INDEX(stats!$D:$D,MATCH(S17,stats!$A:$A,0))</f>
        <v>1.5771986327801368</v>
      </c>
      <c r="L17" s="567">
        <f>100*INDEX(stats!$D:$D,MATCH(T17,stats!$A:$A,0))</f>
        <v>2.1279634491162573</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c r="A18" s="380">
        <f>labels!I10</f>
        <v>9</v>
      </c>
    </row>
    <row r="19">
      <c r="A19" s="380" t="str">
        <f>labels!I11</f>
        <v>Top decile</v>
      </c>
    </row>
    <row r="20">
      <c r="A20" s="380"/>
    </row>
    <row r="21">
      <c r="A21" s="380" t="str">
        <f>labels!J2</f>
        <v>Deciles of Per Capita Disposable Income</v>
      </c>
    </row>
    <row r="25">
      <c r="A25" s="1" t="s">
        <v>210</v>
      </c>
      <c r="B25" s="1" t="s">
        <v>366</v>
      </c>
      <c r="C25" s="380" t="s">
        <v>307</v>
      </c>
      <c r="D25" s="380" t="s">
        <v>307</v>
      </c>
    </row>
    <row r="26">
      <c r="A26" s="1" t="s">
        <v>209</v>
      </c>
      <c r="B26" s="1" t="s">
        <v>367</v>
      </c>
      <c r="C26" s="380" t="s">
        <v>368</v>
      </c>
      <c r="D26" s="380" t="s">
        <v>369</v>
      </c>
      <c r="H26" s="259"/>
    </row>
    <row r="27">
      <c r="A27" s="1" t="s">
        <v>754</v>
      </c>
      <c r="B27" s="1" t="s">
        <v>749</v>
      </c>
      <c r="C27" s="380" t="s">
        <v>752</v>
      </c>
      <c r="D27" s="380" t="s">
        <v>753</v>
      </c>
    </row>
    <row r="29">
      <c r="A29" s="380" t="str">
        <f>C25</f>
        <v>labels!C4</v>
      </c>
      <c r="B29" s="387" t="str">
        <f ca="true">_xlfn.CONCAT(INDIRECT(A29)," (-)")</f>
        <v>Percentage of Disposable Income (-)</v>
      </c>
    </row>
    <row r="30">
      <c r="A30" s="380" t="str">
        <f>D25</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baseColWidth="10"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762</v>
      </c>
      <c r="D3" s="1" t="s">
        <v>763</v>
      </c>
      <c r="E3" s="1" t="s">
        <v>764</v>
      </c>
      <c r="F3" s="595" t="s">
        <v>765</v>
      </c>
      <c r="H3" s="1"/>
      <c r="I3" s="595" t="s">
        <v>757</v>
      </c>
      <c r="J3" s="595" t="s">
        <v>30</v>
      </c>
      <c r="K3" s="595" t="s">
        <v>32</v>
      </c>
      <c r="L3" s="1" t="s">
        <v>774</v>
      </c>
      <c r="M3" s="595" t="s">
        <v>771</v>
      </c>
      <c r="N3" s="595" t="s">
        <v>772</v>
      </c>
      <c r="O3" s="595" t="s">
        <v>773</v>
      </c>
      <c r="P3" s="1"/>
      <c r="Q3" s="1"/>
    </row>
    <row r="4">
      <c r="B4" s="595" t="s">
        <v>766</v>
      </c>
      <c r="C4" s="1">
        <v>392.76400000000001</v>
      </c>
      <c r="D4" s="1">
        <v>536.19759999999997</v>
      </c>
      <c r="E4" s="1">
        <v>505.97300000000001</v>
      </c>
      <c r="F4" s="602">
        <f>L4</f>
        <v>1435.5172775415999</v>
      </c>
      <c r="H4" s="1" t="s">
        <v>758</v>
      </c>
      <c r="I4" s="596">
        <f>100*O4/L4</f>
        <v>21.353600326872993</v>
      </c>
      <c r="J4" s="596">
        <f>100*N4/L4</f>
        <v>23.786588289331625</v>
      </c>
      <c r="K4" s="596">
        <f>100*M4/L4</f>
        <v>54.819223649924986</v>
      </c>
      <c r="L4" s="599">
        <f>calibdata!A2</f>
        <v>1435.5172775415999</v>
      </c>
      <c r="M4" s="599">
        <f>calibdata!B2</f>
        <v>786.93942690884398</v>
      </c>
      <c r="N4" s="599">
        <f>calibdata!C2</f>
        <v>341.46058463104237</v>
      </c>
      <c r="O4" s="599">
        <f>calibdata!D2</f>
        <v>306.53462206944135</v>
      </c>
      <c r="P4" t="s">
        <v>755</v>
      </c>
      <c r="Q4" t="s">
        <v>756</v>
      </c>
    </row>
    <row r="5">
      <c r="B5" s="595" t="s">
        <v>767</v>
      </c>
      <c r="C5" s="1">
        <v>704.04219999999998</v>
      </c>
      <c r="D5" s="1">
        <v>627.08109999999999</v>
      </c>
      <c r="E5" s="1">
        <v>492.66770000000002</v>
      </c>
      <c r="F5" s="602">
        <f>L6</f>
        <v>2021.8121837274518</v>
      </c>
      <c r="H5" s="597" t="s">
        <v>759</v>
      </c>
      <c r="I5" s="596">
        <f t="shared" ref="I5:I6" si="0">100*O5/L5</f>
        <v>35.246743856046287</v>
      </c>
      <c r="J5" s="596">
        <f t="shared" ref="J5:J6" si="1">100*N5/L5</f>
        <v>37.352229196867746</v>
      </c>
      <c r="K5" s="596">
        <f t="shared" ref="K5:K6" si="2">100*M5/L5</f>
        <v>27.36045619801089</v>
      </c>
      <c r="L5" s="601">
        <v>1435.5170000000001</v>
      </c>
      <c r="M5" s="601">
        <v>392.76400000000001</v>
      </c>
      <c r="N5" s="601">
        <v>536.19759999999997</v>
      </c>
      <c r="O5" s="601">
        <v>505.97300000000001</v>
      </c>
      <c r="P5" s="449">
        <v>1101524</v>
      </c>
      <c r="Q5" s="449">
        <v>1111227</v>
      </c>
    </row>
    <row r="6">
      <c r="B6" s="595" t="s">
        <v>768</v>
      </c>
      <c r="C6" s="1">
        <v>953.04459999999995</v>
      </c>
      <c r="D6" s="1">
        <v>597.66539999999998</v>
      </c>
      <c r="E6" s="1">
        <v>452.67039999999997</v>
      </c>
      <c r="F6" s="1">
        <f>+SUM(C6:E6)</f>
        <v>2003.3804</v>
      </c>
      <c r="H6" s="598" t="s">
        <v>760</v>
      </c>
      <c r="I6" s="596">
        <f t="shared" si="0"/>
        <v>22.60335441815948</v>
      </c>
      <c r="J6" s="596">
        <f t="shared" si="1"/>
        <v>29.013119443482612</v>
      </c>
      <c r="K6" s="596">
        <f t="shared" si="2"/>
        <v>48.342938409341464</v>
      </c>
      <c r="L6" s="599">
        <f>calibdata!A9</f>
        <v>2021.8121837274518</v>
      </c>
      <c r="M6" s="599">
        <f>calibdata!B9</f>
        <v>977.40341873192381</v>
      </c>
      <c r="N6" s="599">
        <f>calibdata!C9</f>
        <v>586.59078378772972</v>
      </c>
      <c r="O6" s="599">
        <f>calibdata!D9</f>
        <v>456.99737355744566</v>
      </c>
      <c r="P6" s="449">
        <v>1190856</v>
      </c>
      <c r="Q6" s="449">
        <v>1201346</v>
      </c>
    </row>
    <row r="7">
      <c r="B7" s="595" t="s">
        <v>769</v>
      </c>
      <c r="C7" s="1">
        <v>729.04100000000005</v>
      </c>
      <c r="D7" s="1">
        <v>489.08699999999999</v>
      </c>
      <c r="E7" s="1">
        <v>541.44500000000005</v>
      </c>
      <c r="F7" s="1">
        <v>1759.5740000000001</v>
      </c>
      <c r="H7" s="595" t="s">
        <v>761</v>
      </c>
      <c r="I7" s="372">
        <f>100*E7/F7</f>
        <v>30.771368524426936</v>
      </c>
      <c r="J7" s="372">
        <f>100*D7/F7</f>
        <v>27.795761928739566</v>
      </c>
      <c r="K7" s="372">
        <f>100*C7/F7</f>
        <v>41.432812714895768</v>
      </c>
    </row>
    <row r="8">
      <c r="B8" s="595" t="s">
        <v>770</v>
      </c>
      <c r="C8" s="1">
        <f>+K7*F8</f>
        <v>84108.952450964105</v>
      </c>
      <c r="D8" s="1">
        <f>+J7*F8</f>
        <v>56425.626579828393</v>
      </c>
      <c r="E8" s="1">
        <f>+I7*F8</f>
        <v>62466.132576648306</v>
      </c>
      <c r="F8" s="1">
        <f>4662*0.435437209302326</f>
        <v>2030.0082697674438</v>
      </c>
    </row>
    <row r="13">
      <c r="B13" s="449"/>
      <c r="C13" s="600">
        <v>392.76400000000001</v>
      </c>
      <c r="D13" s="600">
        <v>536.19759999999997</v>
      </c>
      <c r="E13" s="600">
        <v>505.97300000000001</v>
      </c>
      <c r="F13" s="600">
        <v>1435.5170000000001</v>
      </c>
      <c r="G13" s="449"/>
      <c r="H13" s="449"/>
    </row>
    <row r="14">
      <c r="B14" s="449"/>
      <c r="C14" s="600">
        <v>704.04219999999998</v>
      </c>
      <c r="D14" s="600">
        <v>627.08109999999999</v>
      </c>
      <c r="E14" s="600">
        <v>492.66770000000002</v>
      </c>
      <c r="F14" s="600">
        <v>1824.5309999999999</v>
      </c>
      <c r="G14" s="449"/>
      <c r="H14" s="449"/>
    </row>
    <row r="15">
      <c r="B15" s="449"/>
      <c r="C15" s="600">
        <v>953.04459999999995</v>
      </c>
      <c r="D15" s="600">
        <v>597.66539999999998</v>
      </c>
      <c r="E15" s="600">
        <v>452.67039999999997</v>
      </c>
      <c r="F15" s="600">
        <v>2003.3804</v>
      </c>
      <c r="G15" s="449"/>
      <c r="H15" s="449"/>
    </row>
    <row r="16">
      <c r="B16" s="449"/>
      <c r="C16" s="600">
        <v>729.04100000000005</v>
      </c>
      <c r="D16" s="600">
        <v>489.08699999999999</v>
      </c>
      <c r="E16" s="600">
        <v>541.44500000000005</v>
      </c>
      <c r="F16" s="600">
        <v>1759.5740000000001</v>
      </c>
      <c r="G16" s="449"/>
      <c r="H16" s="449"/>
    </row>
    <row r="17">
      <c r="B17" s="449"/>
      <c r="C17" s="600">
        <v>84108.952450964105</v>
      </c>
      <c r="D17" s="600">
        <v>56425.626579828393</v>
      </c>
      <c r="E17" s="600">
        <v>62466.132576648306</v>
      </c>
      <c r="F17" s="600">
        <v>2030.0082697674438</v>
      </c>
      <c r="G17" s="449"/>
      <c r="H17" s="449"/>
    </row>
    <row r="18">
      <c r="B18" s="449"/>
      <c r="C18" s="449"/>
      <c r="D18" s="449"/>
      <c r="E18" s="449"/>
      <c r="F18" s="449"/>
      <c r="G18" s="449"/>
      <c r="H18" s="449"/>
    </row>
    <row r="19">
      <c r="B19" s="449"/>
      <c r="C19" s="449"/>
      <c r="D19" s="449"/>
      <c r="E19" s="449"/>
      <c r="F19" s="449"/>
      <c r="G19" s="449"/>
      <c r="H19" s="449"/>
    </row>
    <row r="20">
      <c r="B20" s="449"/>
      <c r="C20" s="449"/>
      <c r="D20" s="449"/>
      <c r="E20" s="449"/>
      <c r="F20" s="449"/>
      <c r="G20" s="449"/>
      <c r="H20" s="44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W33"/>
  <sheetViews>
    <sheetView topLeftCell="G9" zoomScaleNormal="100" workbookViewId="0">
      <selection activeCell="J23" sqref="J23"/>
    </sheetView>
  </sheetViews>
  <sheetFormatPr baseColWidth="10" defaultColWidth="11.5546875" defaultRowHeight="14.4"/>
  <cols>
    <col min="1" max="1" width="9" style="1" hidden="true" customWidth="true"/>
    <col min="2" max="6" width="11.5546875" style="1" hidden="true" customWidth="true"/>
    <col min="7" max="7" width="3.5546875" style="1" customWidth="true"/>
    <col min="8" max="8" width="19.6640625" style="1" bestFit="true" customWidth="true"/>
    <col min="9" max="9" width="10.109375" style="1" customWidth="true"/>
    <col min="10" max="10" width="13.33203125" style="1" customWidth="true"/>
    <col min="11" max="11" width="2.33203125" style="1" customWidth="true"/>
    <col min="12" max="12" width="10.109375" style="1" customWidth="true"/>
    <col min="13" max="13" width="13.33203125" style="1" customWidth="true"/>
    <col min="14" max="14" width="14.109375" style="1" customWidth="true"/>
    <col min="15" max="29" width="11.5546875" style="299"/>
    <col min="30" max="30" width="11.5546875" style="388"/>
    <col min="31" max="16384" width="11.5546875" style="1"/>
  </cols>
  <sheetData>
    <row r="2">
      <c r="H2" s="356" t="s">
        <v>358</v>
      </c>
      <c r="I2" s="381" t="s">
        <v>286</v>
      </c>
    </row>
    <row r="3">
      <c r="H3" s="356" t="s">
        <v>363</v>
      </c>
      <c r="I3" s="381" t="s">
        <v>385</v>
      </c>
    </row>
    <row r="4">
      <c r="H4" s="356" t="s">
        <v>391</v>
      </c>
      <c r="I4" s="381" t="s">
        <v>247</v>
      </c>
    </row>
    <row r="6">
      <c r="H6" s="300"/>
      <c r="I6" s="711" t="s">
        <v>371</v>
      </c>
      <c r="J6" s="711"/>
      <c r="K6" s="200"/>
      <c r="L6" s="711" t="s">
        <v>2</v>
      </c>
      <c r="M6" s="711"/>
      <c r="N6" s="712" t="str">
        <f>VLOOKUP($I$3,$A$9:$D$10,4,FALSE)</f>
        <v>Change due to the reform (pp)</v>
      </c>
    </row>
    <row r="7" ht="28.8">
      <c r="H7" s="300"/>
      <c r="I7" s="389" t="str">
        <f>VLOOKUP($I$3,$A$9:$D$10,2,FALSE)</f>
        <v>Headcount ratio (%)</v>
      </c>
      <c r="J7" s="389" t="str">
        <f>VLOOKUP($I$3,$A$9:$D$10,3,FALSE)</f>
        <v>Change w.r.t. DI (pp)</v>
      </c>
      <c r="K7" s="389"/>
      <c r="L7" s="389" t="str">
        <f>I7</f>
        <v>Headcount ratio (%)</v>
      </c>
      <c r="M7" s="389" t="str">
        <f>J7</f>
        <v>Change w.r.t. DI (pp)</v>
      </c>
      <c r="N7" s="661"/>
    </row>
    <row r="8">
      <c r="H8" s="382"/>
      <c r="I8" s="390" t="s">
        <v>373</v>
      </c>
      <c r="J8" s="390" t="s">
        <v>374</v>
      </c>
      <c r="K8" s="389"/>
      <c r="L8" s="390" t="s">
        <v>375</v>
      </c>
      <c r="M8" s="390" t="s">
        <v>376</v>
      </c>
      <c r="N8" s="382" t="s">
        <v>372</v>
      </c>
      <c r="S8" s="299" t="str">
        <f>INDEX($E$9:$E$10,MATCH($I$3,A9:A10,0))</f>
        <v>fgt0__yd_0</v>
      </c>
      <c r="T8" s="299">
        <v>1</v>
      </c>
      <c r="W8" s="299">
        <f>VLOOKUP(I2,labels!$F$2:$G$8,2,FALSE)</f>
        <v>3</v>
      </c>
    </row>
    <row r="9" ht="14.4" customHeight="true">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299" t="s">
        <v>277</v>
      </c>
      <c r="T9" s="299" t="str">
        <f>_xlfn.CONCAT(T$8,"_",$S9,"_",$S$8)</f>
        <v>1_yd_pc_fgt0__yd_0</v>
      </c>
      <c r="W9" s="299" t="str">
        <f>_xlfn.CONCAT(W$8,"_",$S9,"_",$S$8)</f>
        <v>3_yd_pc_fgt0__yd_0</v>
      </c>
    </row>
    <row r="10">
      <c r="A10" s="1" t="s">
        <v>385</v>
      </c>
      <c r="B10" s="1" t="s">
        <v>386</v>
      </c>
      <c r="C10" s="1" t="s">
        <v>389</v>
      </c>
      <c r="D10" s="391" t="s">
        <v>388</v>
      </c>
      <c r="E10" s="1" t="s">
        <v>258</v>
      </c>
      <c r="H10" s="392" t="s">
        <v>378</v>
      </c>
      <c r="I10" s="386">
        <f>100*INDEX(stats!$D:$D,MATCH(T10,stats!$A:$A,0))</f>
        <v>38.631385464304579</v>
      </c>
      <c r="J10" s="386">
        <f>I10-$I$9</f>
        <v>0.13688650574764694</v>
      </c>
      <c r="K10" s="300"/>
      <c r="L10" s="386">
        <f>100*INDEX(stats!$D:$D,MATCH(W10,stats!$A:$A,0))</f>
        <v>38.639372024307761</v>
      </c>
      <c r="M10" s="386">
        <f>L10-$I$9</f>
        <v>0.14487306575082926</v>
      </c>
      <c r="N10" s="386">
        <f>M10-J10</f>
        <v>7.9865600031823192E-3</v>
      </c>
      <c r="R10" s="299">
        <v>2</v>
      </c>
      <c r="S10" s="299" t="str">
        <f>_xlfn.CONCAT("inc_",VLOOKUP($I$4,$A$14:$D$16,$R10,FALSE))</f>
        <v>inc_vat_fuel</v>
      </c>
      <c r="T10" s="299" t="str">
        <f>_xlfn.CONCAT(T$8,"_",$S10,"_",$S$8)</f>
        <v>1_inc_vat_fuel_fgt0__yd_0</v>
      </c>
      <c r="W10" s="299" t="str">
        <f>_xlfn.CONCAT(W$8,"_",$S10,"_",$S$8)</f>
        <v>3_inc_vat_fuel_fgt0__yd_0</v>
      </c>
    </row>
    <row r="11">
      <c r="H11" s="392" t="s">
        <v>379</v>
      </c>
      <c r="I11" s="386">
        <f>100*INDEX(stats!$D:$D,MATCH(T11,stats!$A:$A,0))</f>
        <v>37.680208091109471</v>
      </c>
      <c r="J11" s="386">
        <f t="shared" ref="J11:J12" si="0">I11-$I$9</f>
        <v>-0.81429086744746115</v>
      </c>
      <c r="K11" s="300"/>
      <c r="L11" s="386">
        <f>100*INDEX(stats!$D:$D,MATCH(W11,stats!$A:$A,0))</f>
        <v>37.758031636191866</v>
      </c>
      <c r="M11" s="386">
        <f t="shared" ref="M11:M12" si="1">L11-$I$9</f>
        <v>-0.73646732236506551</v>
      </c>
      <c r="N11" s="386">
        <f t="shared" ref="N11:N12" si="2">M11-J11</f>
        <v>7.782354508239564E-2</v>
      </c>
      <c r="R11" s="299">
        <v>3</v>
      </c>
      <c r="S11" s="299" t="str">
        <f>_xlfn.CONCAT("inc_",VLOOKUP($I$4,$A$14:$D$16,$R11,FALSE))</f>
        <v>inc_subsidy_fuel</v>
      </c>
      <c r="T11" s="299" t="str">
        <f>_xlfn.CONCAT(T$8,"_",$S11,"_",$S$8)</f>
        <v>1_inc_subsidy_fuel_fgt0__yd_0</v>
      </c>
      <c r="W11" s="299" t="str">
        <f>_xlfn.CONCAT(W$8,"_",$S11,"_",$S$8)</f>
        <v>3_inc_subsidy_fuel_fgt0__yd_0</v>
      </c>
    </row>
    <row r="12">
      <c r="H12" s="394" t="s">
        <v>387</v>
      </c>
      <c r="I12" s="395">
        <f>100*INDEX(stats!$D:$D,MATCH(T12,stats!$A:$A,0))</f>
        <v>37.781327337526449</v>
      </c>
      <c r="J12" s="395">
        <f t="shared" si="0"/>
        <v>-0.71317162103048304</v>
      </c>
      <c r="K12" s="396"/>
      <c r="L12" s="395">
        <f>100*INDEX(stats!$D:$D,MATCH(W12,stats!$A:$A,0))</f>
        <v>37.914123472488214</v>
      </c>
      <c r="M12" s="395">
        <f t="shared" si="1"/>
        <v>-0.58037548606871781</v>
      </c>
      <c r="N12" s="395">
        <f t="shared" si="2"/>
        <v>0.13279613496176523</v>
      </c>
      <c r="R12" s="299">
        <v>4</v>
      </c>
      <c r="S12" s="299" t="str">
        <f>_xlfn.CONCAT("inc_",VLOOKUP($I$4,$A$14:$D$16,$R12,FALSE))</f>
        <v>inc_all_fuel</v>
      </c>
      <c r="T12" s="299" t="str">
        <f>_xlfn.CONCAT(T$8,"_",$S12,"_",$S$8)</f>
        <v>1_inc_all_fuel_fgt0__yd_0</v>
      </c>
      <c r="W12" s="299" t="str">
        <f>_xlfn.CONCAT(W$8,"_",$S12,"_",$S$8)</f>
        <v>3_inc_all_fuel_fgt0__yd_0</v>
      </c>
    </row>
    <row r="14">
      <c r="A14" s="1" t="s">
        <v>246</v>
      </c>
      <c r="B14" s="1" t="s">
        <v>315</v>
      </c>
      <c r="C14" s="1" t="s">
        <v>318</v>
      </c>
      <c r="D14" s="1" t="s">
        <v>346</v>
      </c>
    </row>
    <row r="15" ht="25.8">
      <c r="A15" s="1" t="s">
        <v>247</v>
      </c>
      <c r="B15" s="1" t="s">
        <v>319</v>
      </c>
      <c r="C15" s="1" t="s">
        <v>322</v>
      </c>
      <c r="D15" s="1" t="s">
        <v>347</v>
      </c>
      <c r="H15" s="393" t="s">
        <v>393</v>
      </c>
    </row>
    <row r="16">
      <c r="A16" s="1" t="s">
        <v>382</v>
      </c>
      <c r="B16" s="1" t="s">
        <v>237</v>
      </c>
      <c r="C16" s="388" t="s">
        <v>238</v>
      </c>
      <c r="D16" s="1" t="s">
        <v>239</v>
      </c>
    </row>
    <row r="17">
      <c r="C17" s="388"/>
    </row>
    <row r="18">
      <c r="H18" s="300"/>
      <c r="I18" s="711" t="s">
        <v>371</v>
      </c>
      <c r="J18" s="711"/>
      <c r="K18" s="200"/>
      <c r="L18" s="711" t="s">
        <v>2</v>
      </c>
      <c r="M18" s="711"/>
      <c r="N18" s="712" t="str">
        <f>VLOOKUP($I$3,$A$9:$D$10,4,FALSE)</f>
        <v>Change due to the reform (pp)</v>
      </c>
    </row>
    <row r="19" ht="28.8">
      <c r="H19" s="300"/>
      <c r="I19" s="389" t="str">
        <f>VLOOKUP($I$3,$A$9:$D$10,2,FALSE)</f>
        <v>Headcount ratio (%)</v>
      </c>
      <c r="J19" s="389" t="str">
        <f>VLOOKUP($I$3,$A$9:$D$10,3,FALSE)</f>
        <v>Change w.r.t. DI (pp)</v>
      </c>
      <c r="K19" s="389"/>
      <c r="L19" s="389" t="str">
        <f>I19</f>
        <v>Headcount ratio (%)</v>
      </c>
      <c r="M19" s="389" t="str">
        <f>J19</f>
        <v>Change w.r.t. DI (pp)</v>
      </c>
      <c r="N19" s="661"/>
    </row>
    <row r="20">
      <c r="H20" s="382"/>
      <c r="I20" s="390" t="s">
        <v>373</v>
      </c>
      <c r="J20" s="390" t="s">
        <v>374</v>
      </c>
      <c r="K20" s="389"/>
      <c r="L20" s="390" t="s">
        <v>375</v>
      </c>
      <c r="M20" s="390" t="s">
        <v>376</v>
      </c>
      <c r="N20" s="382" t="s">
        <v>372</v>
      </c>
      <c r="S20" s="299" t="str">
        <f>INDEX($E$9:$E$10,MATCH($I$3,A9:A10,0))</f>
        <v>fgt0__yd_0</v>
      </c>
      <c r="T20" s="299">
        <v>1</v>
      </c>
      <c r="W20" s="299">
        <f>VLOOKUP(I2,labels!$F$2:$G$8,2,FALSE)</f>
        <v>3</v>
      </c>
    </row>
    <row r="21">
      <c r="H21" s="392" t="s">
        <v>377</v>
      </c>
      <c r="I21" s="386">
        <f>100*INDEX(stats!$D:$D,MATCH(T21,stats!$A:$A,0))</f>
        <v>38.494498958556932</v>
      </c>
      <c r="J21" s="386"/>
      <c r="K21" s="300"/>
      <c r="L21" s="386">
        <f>100*INDEX(stats!$D:$D,MATCH(W21,stats!$A:$A,0))</f>
        <v>38.494498958556932</v>
      </c>
      <c r="M21" s="386"/>
      <c r="N21" s="386"/>
      <c r="S21" s="299" t="s">
        <v>277</v>
      </c>
      <c r="T21" s="299" t="str">
        <f>_xlfn.CONCAT(T$20,"_",$S21,"_",$S$20)</f>
        <v>1_yd_pc_fgt0__yd_0</v>
      </c>
      <c r="W21" s="299" t="str">
        <f>_xlfn.CONCAT(W$20,"_",$S21,"_",$S$20)</f>
        <v>3_yd_pc_fgt0__yd_0</v>
      </c>
    </row>
    <row r="22">
      <c r="H22" s="392" t="s">
        <v>289</v>
      </c>
      <c r="I22" s="386">
        <f>100*INDEX(stats!$D:$D,MATCH(T22,stats!$A:$A,0))</f>
        <v>37.867939232945957</v>
      </c>
      <c r="J22" s="386">
        <f>I22-$I$9</f>
        <v>-0.62655972561097428</v>
      </c>
      <c r="K22" s="300"/>
      <c r="L22" s="386">
        <f>100*INDEX(stats!$D:$D,MATCH(W22,stats!$A:$A,0))</f>
        <v>38.105544092065479</v>
      </c>
      <c r="M22" s="386">
        <f>L22-$I$9</f>
        <v>-0.38895486649145283</v>
      </c>
      <c r="N22" s="386">
        <f>M22-J22</f>
        <v>0.23760485911952145</v>
      </c>
      <c r="R22" s="299">
        <v>2</v>
      </c>
      <c r="S22" s="299" t="s">
        <v>283</v>
      </c>
      <c r="T22" s="299" t="str">
        <f>_xlfn.CONCAT(T$20,"_",$S22,"_",$S$20)</f>
        <v>1_inc_subsidy_elec_fgt0__yd_0</v>
      </c>
      <c r="W22" s="299" t="str">
        <f>_xlfn.CONCAT(W$20,"_",$S22,"_",$S$20)</f>
        <v>3_inc_subsidy_elec_fgt0__yd_0</v>
      </c>
    </row>
    <row r="23">
      <c r="H23" s="392" t="s">
        <v>292</v>
      </c>
      <c r="I23" s="386">
        <f>100*INDEX(stats!$D:$D,MATCH(T23,stats!$A:$A,0))</f>
        <v>37.680208091109471</v>
      </c>
      <c r="J23" s="386">
        <f t="shared" ref="J23:J24" si="3">I23-$I$9</f>
        <v>-0.81429086744746115</v>
      </c>
      <c r="K23" s="300"/>
      <c r="L23" s="386">
        <f>100*INDEX(stats!$D:$D,MATCH(W23,stats!$A:$A,0))</f>
        <v>37.758031636191866</v>
      </c>
      <c r="M23" s="386">
        <f t="shared" ref="M23:M24" si="4">L23-$I$9</f>
        <v>-0.73646732236506551</v>
      </c>
      <c r="N23" s="386">
        <f t="shared" ref="N23:N24" si="5">M23-J23</f>
        <v>7.782354508239564E-2</v>
      </c>
      <c r="R23" s="299">
        <v>3</v>
      </c>
      <c r="S23" s="299" t="s">
        <v>282</v>
      </c>
      <c r="T23" s="299" t="str">
        <f t="shared" ref="T23:T24" si="6">_xlfn.CONCAT(T$20,"_",$S23,"_",$S$20)</f>
        <v>1_inc_subsidy_fuel_fgt0__yd_0</v>
      </c>
      <c r="W23" s="299" t="str">
        <f t="shared" ref="W23:W24" si="7">_xlfn.CONCAT(W$20,"_",$S23,"_",$S$20)</f>
        <v>3_inc_subsidy_fuel_fgt0__yd_0</v>
      </c>
    </row>
    <row r="24">
      <c r="H24" s="394" t="s">
        <v>394</v>
      </c>
      <c r="I24" s="395">
        <f>100*INDEX(stats!$D:$D,MATCH(T24,stats!$A:$A,0))</f>
        <v>36.847388403464429</v>
      </c>
      <c r="J24" s="395">
        <f t="shared" si="3"/>
        <v>-1.6471105550925031</v>
      </c>
      <c r="K24" s="396"/>
      <c r="L24" s="395">
        <f>100*INDEX(stats!$D:$D,MATCH(W24,stats!$A:$A,0))</f>
        <v>37.269799128881139</v>
      </c>
      <c r="M24" s="395">
        <f t="shared" si="4"/>
        <v>-1.2246998296757923</v>
      </c>
      <c r="N24" s="395">
        <f t="shared" si="5"/>
        <v>0.42241072541671087</v>
      </c>
      <c r="R24" s="299">
        <v>4</v>
      </c>
      <c r="S24" s="299" t="s">
        <v>279</v>
      </c>
      <c r="T24" s="299" t="str">
        <f t="shared" si="6"/>
        <v>1_inc_all_subs_fgt0__yd_0</v>
      </c>
      <c r="W24" s="299" t="str">
        <f t="shared" si="7"/>
        <v>3_inc_all_subs_fgt0__yd_0</v>
      </c>
    </row>
    <row r="25">
      <c r="I25" s="187"/>
      <c r="L25" s="187"/>
    </row>
    <row r="27">
      <c r="H27" s="300"/>
      <c r="I27" s="711" t="s">
        <v>371</v>
      </c>
      <c r="J27" s="711"/>
      <c r="K27" s="200"/>
      <c r="L27" s="711" t="s">
        <v>2</v>
      </c>
      <c r="M27" s="711"/>
      <c r="N27" s="712" t="str">
        <f>VLOOKUP($I$3,$A$9:$D$10,4,FALSE)</f>
        <v>Change due to the reform (pp)</v>
      </c>
    </row>
    <row r="28" ht="28.8">
      <c r="H28" s="300"/>
      <c r="I28" s="389" t="str">
        <f>VLOOKUP($I$3,$A$9:$D$10,2,FALSE)</f>
        <v>Headcount ratio (%)</v>
      </c>
      <c r="J28" s="389" t="str">
        <f>VLOOKUP($I$3,$A$9:$D$10,3,FALSE)</f>
        <v>Change w.r.t. DI (pp)</v>
      </c>
      <c r="K28" s="389"/>
      <c r="L28" s="389" t="str">
        <f>I28</f>
        <v>Headcount ratio (%)</v>
      </c>
      <c r="M28" s="389" t="str">
        <f>J28</f>
        <v>Change w.r.t. DI (pp)</v>
      </c>
      <c r="N28" s="661"/>
    </row>
    <row r="29">
      <c r="H29" s="382"/>
      <c r="I29" s="390" t="s">
        <v>373</v>
      </c>
      <c r="J29" s="390" t="s">
        <v>374</v>
      </c>
      <c r="K29" s="389"/>
      <c r="L29" s="390" t="s">
        <v>375</v>
      </c>
      <c r="M29" s="390" t="s">
        <v>376</v>
      </c>
      <c r="N29" s="382" t="s">
        <v>372</v>
      </c>
      <c r="S29" s="299" t="str">
        <f>INDEX($E$9:$E$10,MATCH($I$3,A9:A10,0))</f>
        <v>fgt0__yd_0</v>
      </c>
      <c r="T29" s="299">
        <v>1</v>
      </c>
      <c r="W29" s="299">
        <f>VLOOKUP(I2,labels!$F$2:$G$8,2,FALSE)</f>
        <v>3</v>
      </c>
    </row>
    <row r="30">
      <c r="H30" s="392" t="s">
        <v>377</v>
      </c>
      <c r="I30" s="386">
        <f>100*INDEX(stats!$D:$D,MATCH(T30,stats!$A:$A,0))</f>
        <v>38.494498958556932</v>
      </c>
      <c r="J30" s="386"/>
      <c r="K30" s="300"/>
      <c r="L30" s="386">
        <f>100*INDEX(stats!$D:$D,MATCH(W30,stats!$A:$A,0))</f>
        <v>38.494498958556932</v>
      </c>
      <c r="M30" s="386"/>
      <c r="N30" s="386"/>
      <c r="S30" s="299" t="s">
        <v>277</v>
      </c>
      <c r="T30" s="299" t="str">
        <f>_xlfn.CONCAT(T$8,"_",$S30,"_",$S$8)</f>
        <v>1_yd_pc_fgt0__yd_0</v>
      </c>
      <c r="W30" s="299" t="str">
        <f>_xlfn.CONCAT(W$29,"_",$S30,"_",$S$29)</f>
        <v>3_yd_pc_fgt0__yd_0</v>
      </c>
    </row>
    <row r="31">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299">
        <v>2</v>
      </c>
      <c r="S31" s="299" t="s">
        <v>280</v>
      </c>
      <c r="T31" s="299" t="str">
        <f>_xlfn.CONCAT(T$29,"_",$S31,"_",$S$29)</f>
        <v>1_inc_vat_elec_fgt0__yd_0</v>
      </c>
      <c r="W31" s="299" t="str">
        <f>_xlfn.CONCAT(W$29,"_",$S31,"_",$S$29)</f>
        <v>3_inc_vat_elec_fgt0__yd_0</v>
      </c>
    </row>
    <row r="32">
      <c r="H32" s="392" t="s">
        <v>291</v>
      </c>
      <c r="I32" s="386">
        <f>100*INDEX(stats!$D:$D,MATCH(T32,stats!$A:$A,0))</f>
        <v>38.631385464304579</v>
      </c>
      <c r="J32" s="386">
        <f t="shared" ref="J32:J33" si="8">I32-$I$9</f>
        <v>0.13688650574764694</v>
      </c>
      <c r="K32" s="300"/>
      <c r="L32" s="386">
        <f>100*INDEX(stats!$D:$D,MATCH(W32,stats!$A:$A,0))</f>
        <v>38.639372024307761</v>
      </c>
      <c r="M32" s="386">
        <f t="shared" ref="M32:M33" si="9">L32-$I$9</f>
        <v>0.14487306575082926</v>
      </c>
      <c r="N32" s="386">
        <f t="shared" ref="N32:N33" si="10">M32-J32</f>
        <v>7.9865600031823192E-3</v>
      </c>
      <c r="R32" s="299">
        <v>3</v>
      </c>
      <c r="S32" s="299" t="s">
        <v>281</v>
      </c>
      <c r="T32" s="299" t="str">
        <f t="shared" ref="T32:T33" si="11">_xlfn.CONCAT(T$29,"_",$S32,"_",$S$29)</f>
        <v>1_inc_vat_fuel_fgt0__yd_0</v>
      </c>
      <c r="W32" s="299" t="str">
        <f t="shared" ref="W32:W33" si="12">_xlfn.CONCAT(W$29,"_",$S32,"_",$S$29)</f>
        <v>3_inc_vat_fuel_fgt0__yd_0</v>
      </c>
    </row>
    <row r="33">
      <c r="H33" s="394" t="s">
        <v>395</v>
      </c>
      <c r="I33" s="395">
        <f>100*INDEX(stats!$D:$D,MATCH(T33,stats!$A:$A,0))</f>
        <v>38.654706219089498</v>
      </c>
      <c r="J33" s="395">
        <f t="shared" si="8"/>
        <v>0.16020726053256595</v>
      </c>
      <c r="K33" s="396"/>
      <c r="L33" s="395">
        <f>100*INDEX(stats!$D:$D,MATCH(W33,stats!$A:$A,0))</f>
        <v>38.662692779092673</v>
      </c>
      <c r="M33" s="395">
        <f t="shared" si="9"/>
        <v>0.16819382053574117</v>
      </c>
      <c r="N33" s="395">
        <f t="shared" si="10"/>
        <v>7.9865600031752138E-3</v>
      </c>
      <c r="R33" s="299">
        <v>4</v>
      </c>
      <c r="S33" s="299" t="s">
        <v>278</v>
      </c>
      <c r="T33" s="299" t="str">
        <f t="shared" si="11"/>
        <v>1_inc_all_tax_fgt0__yd_0</v>
      </c>
      <c r="W33" s="299" t="str">
        <f t="shared" si="12"/>
        <v>3_inc_all_tax_fgt0__yd_0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true"/>
  <dimension ref="A1:I4129"/>
  <sheetViews>
    <sheetView topLeftCell="A2989" workbookViewId="0">
      <selection activeCell="A4057" sqref="A4057"/>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26697</v>
      </c>
      <c r="B1" s="259" t="s">
        <v>30826</v>
      </c>
      <c r="C1" s="259" t="s">
        <v>30827</v>
      </c>
      <c r="D1" s="259" t="s">
        <v>33408</v>
      </c>
      <c r="E1" s="259" t="s">
        <v>33409</v>
      </c>
      <c r="F1" s="259" t="s">
        <v>33410</v>
      </c>
      <c r="G1" s="259" t="s">
        <v>35599</v>
      </c>
      <c r="H1" s="259" t="s">
        <v>35600</v>
      </c>
      <c r="I1" s="259" t="s">
        <v>39613</v>
      </c>
    </row>
    <row r="2">
      <c r="A2" s="259" t="s">
        <v>26698</v>
      </c>
      <c r="B2" s="9">
        <v>1</v>
      </c>
      <c r="C2" s="259" t="s">
        <v>30828</v>
      </c>
      <c r="D2" s="9">
        <v>231369.07879638672</v>
      </c>
      <c r="E2" s="9">
        <v>1716646.7221679688</v>
      </c>
      <c r="F2" s="259" t="s">
        <v>33411</v>
      </c>
      <c r="G2" s="9"/>
      <c r="H2" s="259" t="s">
        <v>35601</v>
      </c>
      <c r="I2" s="9">
        <v>1</v>
      </c>
    </row>
    <row r="3">
      <c r="A3" s="259" t="s">
        <v>26699</v>
      </c>
      <c r="B3" s="9">
        <v>1</v>
      </c>
      <c r="C3" s="259" t="s">
        <v>30829</v>
      </c>
      <c r="D3" s="9">
        <v>747909527.92892468</v>
      </c>
      <c r="E3" s="9">
        <v>1716646.7221679688</v>
      </c>
      <c r="F3" s="259" t="s">
        <v>33411</v>
      </c>
      <c r="G3" s="9"/>
      <c r="H3" s="259" t="s">
        <v>35602</v>
      </c>
      <c r="I3" s="9">
        <v>1</v>
      </c>
    </row>
    <row r="4">
      <c r="A4" s="259" t="s">
        <v>26700</v>
      </c>
      <c r="B4" s="9">
        <v>1</v>
      </c>
      <c r="C4" s="259" t="s">
        <v>30830</v>
      </c>
      <c r="D4" s="9">
        <v>0.13477967004427596</v>
      </c>
      <c r="E4" s="9">
        <v>1716646.7221679688</v>
      </c>
      <c r="F4" s="259" t="s">
        <v>33411</v>
      </c>
      <c r="G4" s="9"/>
      <c r="H4" s="259" t="s">
        <v>35603</v>
      </c>
      <c r="I4" s="9">
        <v>1</v>
      </c>
    </row>
    <row r="5">
      <c r="A5" s="259" t="s">
        <v>26701</v>
      </c>
      <c r="B5" s="9">
        <v>1</v>
      </c>
      <c r="C5" s="259" t="s">
        <v>30831</v>
      </c>
      <c r="D5" s="9">
        <v>435.68051496605136</v>
      </c>
      <c r="E5" s="9">
        <v>1716646.7221679688</v>
      </c>
      <c r="F5" s="259" t="s">
        <v>33411</v>
      </c>
      <c r="G5" s="9"/>
      <c r="H5" s="259" t="s">
        <v>35604</v>
      </c>
      <c r="I5" s="9">
        <v>1</v>
      </c>
    </row>
    <row r="6">
      <c r="A6" s="259" t="s">
        <v>26702</v>
      </c>
      <c r="B6" s="9">
        <v>1</v>
      </c>
      <c r="C6" s="259" t="s">
        <v>30832</v>
      </c>
      <c r="D6" s="9">
        <v>240333.54522705078</v>
      </c>
      <c r="E6" s="9">
        <v>1716646.7221679688</v>
      </c>
      <c r="F6" s="259" t="s">
        <v>33412</v>
      </c>
      <c r="G6" s="9"/>
      <c r="H6" s="259" t="s">
        <v>35605</v>
      </c>
      <c r="I6" s="9">
        <v>1</v>
      </c>
    </row>
    <row r="7">
      <c r="A7" s="259" t="s">
        <v>26703</v>
      </c>
      <c r="B7" s="9">
        <v>1</v>
      </c>
      <c r="C7" s="259" t="s">
        <v>30833</v>
      </c>
      <c r="D7" s="9">
        <v>374213667.13665271</v>
      </c>
      <c r="E7" s="9">
        <v>1716646.7221679688</v>
      </c>
      <c r="F7" s="259" t="s">
        <v>33412</v>
      </c>
      <c r="G7" s="9"/>
      <c r="H7" s="259" t="s">
        <v>35606</v>
      </c>
      <c r="I7" s="9">
        <v>1</v>
      </c>
    </row>
    <row r="8">
      <c r="A8" s="259" t="s">
        <v>26704</v>
      </c>
      <c r="B8" s="9">
        <v>1</v>
      </c>
      <c r="C8" s="259" t="s">
        <v>30834</v>
      </c>
      <c r="D8" s="9">
        <v>0.14000174999520656</v>
      </c>
      <c r="E8" s="9">
        <v>1716646.7221679688</v>
      </c>
      <c r="F8" s="259" t="s">
        <v>33412</v>
      </c>
      <c r="G8" s="9"/>
      <c r="H8" s="259" t="s">
        <v>35607</v>
      </c>
      <c r="I8" s="9">
        <v>1</v>
      </c>
    </row>
    <row r="9">
      <c r="A9" s="259" t="s">
        <v>26705</v>
      </c>
      <c r="B9" s="9">
        <v>1</v>
      </c>
      <c r="C9" s="259" t="s">
        <v>30835</v>
      </c>
      <c r="D9" s="9">
        <v>217.99107661712415</v>
      </c>
      <c r="E9" s="9">
        <v>1716646.7221679688</v>
      </c>
      <c r="F9" s="259" t="s">
        <v>33412</v>
      </c>
      <c r="G9" s="9"/>
      <c r="H9" s="259" t="s">
        <v>35608</v>
      </c>
      <c r="I9" s="9">
        <v>1</v>
      </c>
    </row>
    <row r="10">
      <c r="A10" s="259" t="s">
        <v>26706</v>
      </c>
      <c r="B10" s="9">
        <v>1</v>
      </c>
      <c r="C10" s="259" t="s">
        <v>30836</v>
      </c>
      <c r="D10" s="9">
        <v>1716646.7221679688</v>
      </c>
      <c r="E10" s="9">
        <v>1716646.7221679688</v>
      </c>
      <c r="F10" s="259" t="s">
        <v>33413</v>
      </c>
      <c r="G10" s="9"/>
      <c r="H10" s="259" t="s">
        <v>35609</v>
      </c>
      <c r="I10" s="9">
        <v>1</v>
      </c>
    </row>
    <row r="11">
      <c r="A11" s="259" t="s">
        <v>26707</v>
      </c>
      <c r="B11" s="9">
        <v>1</v>
      </c>
      <c r="C11" s="259" t="s">
        <v>30837</v>
      </c>
      <c r="D11" s="9">
        <v>4331901228.0816641</v>
      </c>
      <c r="E11" s="9">
        <v>1716646.7221679688</v>
      </c>
      <c r="F11" s="259" t="s">
        <v>33413</v>
      </c>
      <c r="G11" s="9"/>
      <c r="H11" s="259" t="s">
        <v>35610</v>
      </c>
      <c r="I11" s="9">
        <v>1</v>
      </c>
    </row>
    <row r="12">
      <c r="A12" s="259" t="s">
        <v>26708</v>
      </c>
      <c r="B12" s="9">
        <v>1</v>
      </c>
      <c r="C12" s="259" t="s">
        <v>30838</v>
      </c>
      <c r="D12" s="9">
        <v>1</v>
      </c>
      <c r="E12" s="9">
        <v>1716646.7221679688</v>
      </c>
      <c r="F12" s="259" t="s">
        <v>33413</v>
      </c>
      <c r="G12" s="9"/>
      <c r="H12" s="259" t="s">
        <v>35611</v>
      </c>
      <c r="I12" s="9">
        <v>1</v>
      </c>
    </row>
    <row r="13">
      <c r="A13" s="259" t="s">
        <v>26709</v>
      </c>
      <c r="B13" s="9">
        <v>1</v>
      </c>
      <c r="C13" s="259" t="s">
        <v>30839</v>
      </c>
      <c r="D13" s="9">
        <v>2523.4669266200949</v>
      </c>
      <c r="E13" s="9">
        <v>1716646.7221679688</v>
      </c>
      <c r="F13" s="259" t="s">
        <v>33413</v>
      </c>
      <c r="G13" s="9"/>
      <c r="H13" s="259" t="s">
        <v>35612</v>
      </c>
      <c r="I13" s="9">
        <v>1</v>
      </c>
    </row>
    <row r="14">
      <c r="A14" s="259" t="s">
        <v>26710</v>
      </c>
      <c r="B14" s="9">
        <v>1</v>
      </c>
      <c r="C14" s="259" t="s">
        <v>30840</v>
      </c>
      <c r="D14" s="9">
        <v>1716646.7221679688</v>
      </c>
      <c r="E14" s="9">
        <v>1716646.7221679688</v>
      </c>
      <c r="F14" s="259" t="s">
        <v>33414</v>
      </c>
      <c r="G14" s="9"/>
      <c r="H14" s="259" t="s">
        <v>35613</v>
      </c>
      <c r="I14" s="9">
        <v>1</v>
      </c>
    </row>
    <row r="15">
      <c r="A15" s="259" t="s">
        <v>26711</v>
      </c>
      <c r="B15" s="9">
        <v>1</v>
      </c>
      <c r="C15" s="259" t="s">
        <v>30841</v>
      </c>
      <c r="D15" s="9">
        <v>1437147135.1484923</v>
      </c>
      <c r="E15" s="9">
        <v>1716646.7221679688</v>
      </c>
      <c r="F15" s="259" t="s">
        <v>33414</v>
      </c>
      <c r="G15" s="9"/>
      <c r="H15" s="259" t="s">
        <v>35614</v>
      </c>
      <c r="I15" s="9">
        <v>1</v>
      </c>
    </row>
    <row r="16">
      <c r="A16" s="259" t="s">
        <v>26712</v>
      </c>
      <c r="B16" s="9">
        <v>1</v>
      </c>
      <c r="C16" s="259" t="s">
        <v>30842</v>
      </c>
      <c r="D16" s="9">
        <v>1</v>
      </c>
      <c r="E16" s="9">
        <v>1716646.7221679688</v>
      </c>
      <c r="F16" s="259" t="s">
        <v>33414</v>
      </c>
      <c r="G16" s="9"/>
      <c r="H16" s="259" t="s">
        <v>35615</v>
      </c>
      <c r="I16" s="9">
        <v>1</v>
      </c>
    </row>
    <row r="17">
      <c r="A17" s="259" t="s">
        <v>26713</v>
      </c>
      <c r="B17" s="9">
        <v>1</v>
      </c>
      <c r="C17" s="259" t="s">
        <v>30843</v>
      </c>
      <c r="D17" s="9">
        <v>837.1828149553719</v>
      </c>
      <c r="E17" s="9">
        <v>1716646.7221679688</v>
      </c>
      <c r="F17" s="259" t="s">
        <v>33414</v>
      </c>
      <c r="G17" s="9"/>
      <c r="H17" s="259" t="s">
        <v>35616</v>
      </c>
      <c r="I17" s="9">
        <v>1</v>
      </c>
    </row>
    <row r="18">
      <c r="A18" s="259" t="s">
        <v>26714</v>
      </c>
      <c r="B18" s="9">
        <v>1</v>
      </c>
      <c r="C18" s="259" t="s">
        <v>30844</v>
      </c>
      <c r="D18" s="9">
        <v>1716646.7221679688</v>
      </c>
      <c r="E18" s="9">
        <v>1716646.7221679688</v>
      </c>
      <c r="F18" s="259" t="s">
        <v>33415</v>
      </c>
      <c r="G18" s="9"/>
      <c r="H18" s="259" t="s">
        <v>35617</v>
      </c>
      <c r="I18" s="9">
        <v>1</v>
      </c>
    </row>
    <row r="19">
      <c r="A19" s="259" t="s">
        <v>26715</v>
      </c>
      <c r="B19" s="9">
        <v>1</v>
      </c>
      <c r="C19" s="259" t="s">
        <v>30845</v>
      </c>
      <c r="D19" s="9">
        <v>2520540425.7965188</v>
      </c>
      <c r="E19" s="9">
        <v>1716646.7221679688</v>
      </c>
      <c r="F19" s="259" t="s">
        <v>33415</v>
      </c>
      <c r="G19" s="9"/>
      <c r="H19" s="259" t="s">
        <v>35618</v>
      </c>
      <c r="I19" s="9">
        <v>1</v>
      </c>
    </row>
    <row r="20">
      <c r="A20" s="259" t="s">
        <v>26716</v>
      </c>
      <c r="B20" s="9">
        <v>1</v>
      </c>
      <c r="C20" s="259" t="s">
        <v>30846</v>
      </c>
      <c r="D20" s="9">
        <v>1</v>
      </c>
      <c r="E20" s="9">
        <v>1716646.7221679688</v>
      </c>
      <c r="F20" s="259" t="s">
        <v>33415</v>
      </c>
      <c r="G20" s="9"/>
      <c r="H20" s="259" t="s">
        <v>35619</v>
      </c>
      <c r="I20" s="9">
        <v>1</v>
      </c>
    </row>
    <row r="21">
      <c r="A21" s="259" t="s">
        <v>26717</v>
      </c>
      <c r="B21" s="9">
        <v>1</v>
      </c>
      <c r="C21" s="259" t="s">
        <v>30847</v>
      </c>
      <c r="D21" s="9">
        <v>1468.2930350475988</v>
      </c>
      <c r="E21" s="9">
        <v>1716646.7221679688</v>
      </c>
      <c r="F21" s="259" t="s">
        <v>33415</v>
      </c>
      <c r="G21" s="9"/>
      <c r="H21" s="259" t="s">
        <v>35620</v>
      </c>
      <c r="I21" s="9">
        <v>1</v>
      </c>
    </row>
    <row r="22">
      <c r="A22" s="259" t="s">
        <v>26718</v>
      </c>
      <c r="B22" s="9">
        <v>1</v>
      </c>
      <c r="C22" s="259" t="s">
        <v>30848</v>
      </c>
      <c r="D22" s="9">
        <v>1716646.7221679688</v>
      </c>
      <c r="E22" s="9">
        <v>1716646.7221679688</v>
      </c>
      <c r="F22" s="259" t="s">
        <v>33416</v>
      </c>
      <c r="G22" s="9"/>
      <c r="H22" s="259" t="s">
        <v>35621</v>
      </c>
      <c r="I22" s="9">
        <v>1</v>
      </c>
    </row>
    <row r="23">
      <c r="A23" s="259" t="s">
        <v>26719</v>
      </c>
      <c r="B23" s="9">
        <v>1</v>
      </c>
      <c r="C23" s="259" t="s">
        <v>30849</v>
      </c>
      <c r="D23" s="9">
        <v>2139459478.6362298</v>
      </c>
      <c r="E23" s="9">
        <v>1716646.7221679688</v>
      </c>
      <c r="F23" s="259" t="s">
        <v>33416</v>
      </c>
      <c r="G23" s="9"/>
      <c r="H23" s="259" t="s">
        <v>35622</v>
      </c>
      <c r="I23" s="9">
        <v>1</v>
      </c>
    </row>
    <row r="24">
      <c r="A24" s="259" t="s">
        <v>26720</v>
      </c>
      <c r="B24" s="9">
        <v>1</v>
      </c>
      <c r="C24" s="259" t="s">
        <v>30850</v>
      </c>
      <c r="D24" s="9">
        <v>1</v>
      </c>
      <c r="E24" s="9">
        <v>1716646.7221679688</v>
      </c>
      <c r="F24" s="259" t="s">
        <v>33416</v>
      </c>
      <c r="G24" s="9"/>
      <c r="H24" s="259" t="s">
        <v>35623</v>
      </c>
      <c r="I24" s="9">
        <v>1</v>
      </c>
    </row>
    <row r="25">
      <c r="A25" s="259" t="s">
        <v>26721</v>
      </c>
      <c r="B25" s="9">
        <v>1</v>
      </c>
      <c r="C25" s="259" t="s">
        <v>30851</v>
      </c>
      <c r="D25" s="9">
        <v>1246.3015546578431</v>
      </c>
      <c r="E25" s="9">
        <v>1716646.7221679688</v>
      </c>
      <c r="F25" s="259" t="s">
        <v>33416</v>
      </c>
      <c r="G25" s="9"/>
      <c r="H25" s="259" t="s">
        <v>35624</v>
      </c>
      <c r="I25" s="9">
        <v>1</v>
      </c>
    </row>
    <row r="26">
      <c r="A26" s="259" t="s">
        <v>26722</v>
      </c>
      <c r="B26" s="9">
        <v>1</v>
      </c>
      <c r="C26" s="259" t="s">
        <v>30852</v>
      </c>
      <c r="D26" s="9">
        <v>1716646.7221679688</v>
      </c>
      <c r="E26" s="9">
        <v>1716646.7221679688</v>
      </c>
      <c r="F26" s="259" t="s">
        <v>33417</v>
      </c>
      <c r="G26" s="9"/>
      <c r="H26" s="259" t="s">
        <v>35625</v>
      </c>
      <c r="I26" s="9">
        <v>1</v>
      </c>
    </row>
    <row r="27">
      <c r="A27" s="259" t="s">
        <v>26723</v>
      </c>
      <c r="B27" s="9">
        <v>1</v>
      </c>
      <c r="C27" s="259" t="s">
        <v>30853</v>
      </c>
      <c r="D27" s="9">
        <v>2887369006.5651546</v>
      </c>
      <c r="E27" s="9">
        <v>1716646.7221679688</v>
      </c>
      <c r="F27" s="259" t="s">
        <v>33417</v>
      </c>
      <c r="G27" s="9"/>
      <c r="H27" s="259" t="s">
        <v>35626</v>
      </c>
      <c r="I27" s="9">
        <v>1</v>
      </c>
    </row>
    <row r="28">
      <c r="A28" s="259" t="s">
        <v>26724</v>
      </c>
      <c r="B28" s="9">
        <v>1</v>
      </c>
      <c r="C28" s="259" t="s">
        <v>30854</v>
      </c>
      <c r="D28" s="9">
        <v>1</v>
      </c>
      <c r="E28" s="9">
        <v>1716646.7221679688</v>
      </c>
      <c r="F28" s="259" t="s">
        <v>33417</v>
      </c>
      <c r="G28" s="9"/>
      <c r="H28" s="259" t="s">
        <v>35627</v>
      </c>
      <c r="I28" s="9">
        <v>1</v>
      </c>
    </row>
    <row r="29">
      <c r="A29" s="259" t="s">
        <v>26725</v>
      </c>
      <c r="B29" s="9">
        <v>1</v>
      </c>
      <c r="C29" s="259" t="s">
        <v>30855</v>
      </c>
      <c r="D29" s="9">
        <v>1681.9820696238944</v>
      </c>
      <c r="E29" s="9">
        <v>1716646.7221679688</v>
      </c>
      <c r="F29" s="259" t="s">
        <v>33417</v>
      </c>
      <c r="G29" s="9"/>
      <c r="H29" s="259" t="s">
        <v>35628</v>
      </c>
      <c r="I29" s="9">
        <v>1</v>
      </c>
    </row>
    <row r="30">
      <c r="A30" s="259" t="s">
        <v>26726</v>
      </c>
      <c r="B30" s="9">
        <v>1</v>
      </c>
      <c r="C30" s="259" t="s">
        <v>30856</v>
      </c>
      <c r="D30" s="9">
        <v>284764.52172851563</v>
      </c>
      <c r="E30" s="9">
        <v>1716646.7221679688</v>
      </c>
      <c r="F30" s="259" t="s">
        <v>33418</v>
      </c>
      <c r="G30" s="9"/>
      <c r="H30" s="259" t="s">
        <v>35629</v>
      </c>
      <c r="I30" s="9">
        <v>1</v>
      </c>
    </row>
    <row r="31">
      <c r="A31" s="259" t="s">
        <v>26727</v>
      </c>
      <c r="B31" s="9">
        <v>1</v>
      </c>
      <c r="C31" s="259" t="s">
        <v>30857</v>
      </c>
      <c r="D31" s="9">
        <v>932012659.3805126</v>
      </c>
      <c r="E31" s="9">
        <v>1716646.7221679688</v>
      </c>
      <c r="F31" s="259" t="s">
        <v>33418</v>
      </c>
      <c r="G31" s="9"/>
      <c r="H31" s="259" t="s">
        <v>35630</v>
      </c>
      <c r="I31" s="9">
        <v>1</v>
      </c>
    </row>
    <row r="32">
      <c r="A32" s="259" t="s">
        <v>26728</v>
      </c>
      <c r="B32" s="9">
        <v>1</v>
      </c>
      <c r="C32" s="259" t="s">
        <v>30858</v>
      </c>
      <c r="D32" s="9">
        <v>0.16588417293506022</v>
      </c>
      <c r="E32" s="9">
        <v>1716646.7221679688</v>
      </c>
      <c r="F32" s="259" t="s">
        <v>33418</v>
      </c>
      <c r="G32" s="9"/>
      <c r="H32" s="259" t="s">
        <v>35631</v>
      </c>
      <c r="I32" s="9">
        <v>1</v>
      </c>
    </row>
    <row r="33">
      <c r="A33" s="259" t="s">
        <v>26729</v>
      </c>
      <c r="B33" s="9">
        <v>1</v>
      </c>
      <c r="C33" s="259" t="s">
        <v>30859</v>
      </c>
      <c r="D33" s="9">
        <v>542.92630355735935</v>
      </c>
      <c r="E33" s="9">
        <v>1716646.7221679688</v>
      </c>
      <c r="F33" s="259" t="s">
        <v>33418</v>
      </c>
      <c r="G33" s="9"/>
      <c r="H33" s="259" t="s">
        <v>35632</v>
      </c>
      <c r="I33" s="9">
        <v>1</v>
      </c>
    </row>
    <row r="34">
      <c r="A34" s="259" t="s">
        <v>26730</v>
      </c>
      <c r="B34" s="9">
        <v>1</v>
      </c>
      <c r="C34" s="259" t="s">
        <v>30860</v>
      </c>
      <c r="D34" s="9">
        <v>1716646.7221679688</v>
      </c>
      <c r="E34" s="9">
        <v>1716646.7221679688</v>
      </c>
      <c r="F34" s="259" t="s">
        <v>33419</v>
      </c>
      <c r="G34" s="9"/>
      <c r="H34" s="259" t="s">
        <v>35633</v>
      </c>
      <c r="I34" s="9">
        <v>1</v>
      </c>
    </row>
    <row r="35">
      <c r="A35" s="259" t="s">
        <v>26731</v>
      </c>
      <c r="B35" s="9">
        <v>1</v>
      </c>
      <c r="C35" s="259" t="s">
        <v>30861</v>
      </c>
      <c r="D35" s="9">
        <v>512519562.13599664</v>
      </c>
      <c r="E35" s="9">
        <v>1716646.7221679688</v>
      </c>
      <c r="F35" s="259" t="s">
        <v>33419</v>
      </c>
      <c r="G35" s="9"/>
      <c r="H35" s="259" t="s">
        <v>35634</v>
      </c>
      <c r="I35" s="9">
        <v>1</v>
      </c>
    </row>
    <row r="36">
      <c r="A36" s="259" t="s">
        <v>26732</v>
      </c>
      <c r="B36" s="9">
        <v>1</v>
      </c>
      <c r="C36" s="259" t="s">
        <v>30862</v>
      </c>
      <c r="D36" s="9">
        <v>1</v>
      </c>
      <c r="E36" s="9">
        <v>1716646.7221679688</v>
      </c>
      <c r="F36" s="259" t="s">
        <v>33419</v>
      </c>
      <c r="G36" s="9"/>
      <c r="H36" s="259" t="s">
        <v>35635</v>
      </c>
      <c r="I36" s="9">
        <v>1</v>
      </c>
    </row>
    <row r="37">
      <c r="A37" s="259" t="s">
        <v>26733</v>
      </c>
      <c r="B37" s="9">
        <v>1</v>
      </c>
      <c r="C37" s="259" t="s">
        <v>30863</v>
      </c>
      <c r="D37" s="9">
        <v>298.55855343884093</v>
      </c>
      <c r="E37" s="9">
        <v>1716646.7221679688</v>
      </c>
      <c r="F37" s="259" t="s">
        <v>33419</v>
      </c>
      <c r="G37" s="9"/>
      <c r="H37" s="259" t="s">
        <v>35636</v>
      </c>
      <c r="I37" s="9">
        <v>1</v>
      </c>
    </row>
    <row r="38">
      <c r="A38" s="259" t="s">
        <v>26734</v>
      </c>
      <c r="B38" s="9">
        <v>1</v>
      </c>
      <c r="C38" s="259" t="s">
        <v>30864</v>
      </c>
      <c r="D38" s="9">
        <v>1716646.7221679688</v>
      </c>
      <c r="E38" s="9">
        <v>1716646.7221679688</v>
      </c>
      <c r="F38" s="259" t="s">
        <v>33420</v>
      </c>
      <c r="G38" s="9"/>
      <c r="H38" s="259" t="s">
        <v>35637</v>
      </c>
      <c r="I38" s="9">
        <v>1</v>
      </c>
    </row>
    <row r="39">
      <c r="A39" s="259" t="s">
        <v>26735</v>
      </c>
      <c r="B39" s="9">
        <v>1</v>
      </c>
      <c r="C39" s="259" t="s">
        <v>30865</v>
      </c>
      <c r="D39" s="9">
        <v>1444532221.5165093</v>
      </c>
      <c r="E39" s="9">
        <v>1716646.7221679688</v>
      </c>
      <c r="F39" s="259" t="s">
        <v>33420</v>
      </c>
      <c r="G39" s="9"/>
      <c r="H39" s="259" t="s">
        <v>35638</v>
      </c>
      <c r="I39" s="9">
        <v>1</v>
      </c>
    </row>
    <row r="40">
      <c r="A40" s="259" t="s">
        <v>26736</v>
      </c>
      <c r="B40" s="9">
        <v>1</v>
      </c>
      <c r="C40" s="259" t="s">
        <v>30866</v>
      </c>
      <c r="D40" s="9">
        <v>1</v>
      </c>
      <c r="E40" s="9">
        <v>1716646.7221679688</v>
      </c>
      <c r="F40" s="259" t="s">
        <v>33420</v>
      </c>
      <c r="G40" s="9"/>
      <c r="H40" s="259" t="s">
        <v>35639</v>
      </c>
      <c r="I40" s="9">
        <v>1</v>
      </c>
    </row>
    <row r="41">
      <c r="A41" s="259" t="s">
        <v>26737</v>
      </c>
      <c r="B41" s="9">
        <v>1</v>
      </c>
      <c r="C41" s="259" t="s">
        <v>30867</v>
      </c>
      <c r="D41" s="9">
        <v>841.48485699620039</v>
      </c>
      <c r="E41" s="9">
        <v>1716646.7221679688</v>
      </c>
      <c r="F41" s="259" t="s">
        <v>33420</v>
      </c>
      <c r="G41" s="9"/>
      <c r="H41" s="259" t="s">
        <v>35640</v>
      </c>
      <c r="I41" s="9">
        <v>1</v>
      </c>
    </row>
    <row r="42">
      <c r="A42" s="259" t="s">
        <v>26738</v>
      </c>
      <c r="B42" s="9">
        <v>1</v>
      </c>
      <c r="C42" s="259" t="s">
        <v>30868</v>
      </c>
      <c r="D42" s="9">
        <v>13207.776977539063</v>
      </c>
      <c r="E42" s="9">
        <v>1716646.7221679688</v>
      </c>
      <c r="F42" s="259" t="s">
        <v>33421</v>
      </c>
      <c r="G42" s="9"/>
      <c r="H42" s="259" t="s">
        <v>35641</v>
      </c>
      <c r="I42" s="9">
        <v>1</v>
      </c>
    </row>
    <row r="43">
      <c r="A43" s="259" t="s">
        <v>26739</v>
      </c>
      <c r="B43" s="9">
        <v>1</v>
      </c>
      <c r="C43" s="259" t="s">
        <v>30869</v>
      </c>
      <c r="D43" s="9">
        <v>7385086.3680169526</v>
      </c>
      <c r="E43" s="9">
        <v>1716646.7221679688</v>
      </c>
      <c r="F43" s="259" t="s">
        <v>33421</v>
      </c>
      <c r="G43" s="9"/>
      <c r="H43" s="259" t="s">
        <v>35642</v>
      </c>
      <c r="I43" s="9">
        <v>1</v>
      </c>
    </row>
    <row r="44">
      <c r="A44" s="259" t="s">
        <v>26740</v>
      </c>
      <c r="B44" s="9">
        <v>1</v>
      </c>
      <c r="C44" s="259" t="s">
        <v>30870</v>
      </c>
      <c r="D44" s="9">
        <v>0.0076939400559125183</v>
      </c>
      <c r="E44" s="9">
        <v>1716646.7221679688</v>
      </c>
      <c r="F44" s="259" t="s">
        <v>33421</v>
      </c>
      <c r="G44" s="9"/>
      <c r="H44" s="259" t="s">
        <v>35643</v>
      </c>
      <c r="I44" s="9">
        <v>1</v>
      </c>
    </row>
    <row r="45">
      <c r="A45" s="259" t="s">
        <v>26741</v>
      </c>
      <c r="B45" s="9">
        <v>1</v>
      </c>
      <c r="C45" s="259" t="s">
        <v>30871</v>
      </c>
      <c r="D45" s="9">
        <v>4.3020420408284474</v>
      </c>
      <c r="E45" s="9">
        <v>1716646.7221679688</v>
      </c>
      <c r="F45" s="259" t="s">
        <v>33421</v>
      </c>
      <c r="G45" s="9"/>
      <c r="H45" s="259" t="s">
        <v>35644</v>
      </c>
      <c r="I45" s="9">
        <v>1</v>
      </c>
    </row>
    <row r="46">
      <c r="A46" s="259" t="s">
        <v>26742</v>
      </c>
      <c r="B46" s="9">
        <v>1</v>
      </c>
      <c r="C46" s="259" t="s">
        <v>30872</v>
      </c>
      <c r="D46" s="9">
        <v>231369.07879638672</v>
      </c>
      <c r="E46" s="9">
        <v>1716646.7221679688</v>
      </c>
      <c r="F46" s="259" t="s">
        <v>33422</v>
      </c>
      <c r="G46" s="9"/>
      <c r="H46" s="259" t="s">
        <v>35645</v>
      </c>
      <c r="I46" s="9">
        <v>1</v>
      </c>
    </row>
    <row r="47">
      <c r="A47" s="259" t="s">
        <v>26743</v>
      </c>
      <c r="B47" s="9">
        <v>1</v>
      </c>
      <c r="C47" s="259" t="s">
        <v>30873</v>
      </c>
      <c r="D47" s="9">
        <v>366828580.76863581</v>
      </c>
      <c r="E47" s="9">
        <v>1716646.7221679688</v>
      </c>
      <c r="F47" s="259" t="s">
        <v>33422</v>
      </c>
      <c r="G47" s="9"/>
      <c r="H47" s="259" t="s">
        <v>35646</v>
      </c>
      <c r="I47" s="9">
        <v>1</v>
      </c>
    </row>
    <row r="48">
      <c r="A48" s="259" t="s">
        <v>26744</v>
      </c>
      <c r="B48" s="9">
        <v>1</v>
      </c>
      <c r="C48" s="259" t="s">
        <v>30874</v>
      </c>
      <c r="D48" s="9">
        <v>0.13477967004427596</v>
      </c>
      <c r="E48" s="9">
        <v>1716646.7221679688</v>
      </c>
      <c r="F48" s="259" t="s">
        <v>33422</v>
      </c>
      <c r="G48" s="9"/>
      <c r="H48" s="259" t="s">
        <v>35647</v>
      </c>
      <c r="I48" s="9">
        <v>1</v>
      </c>
    </row>
    <row r="49">
      <c r="A49" s="259" t="s">
        <v>26745</v>
      </c>
      <c r="B49" s="9">
        <v>1</v>
      </c>
      <c r="C49" s="259" t="s">
        <v>30875</v>
      </c>
      <c r="D49" s="9">
        <v>213.68903457629574</v>
      </c>
      <c r="E49" s="9">
        <v>1716646.7221679688</v>
      </c>
      <c r="F49" s="259" t="s">
        <v>33422</v>
      </c>
      <c r="G49" s="9"/>
      <c r="H49" s="259" t="s">
        <v>35648</v>
      </c>
      <c r="I49" s="9">
        <v>1</v>
      </c>
    </row>
    <row r="50">
      <c r="A50" s="259" t="s">
        <v>26746</v>
      </c>
      <c r="B50" s="9">
        <v>1</v>
      </c>
      <c r="C50" s="259" t="s">
        <v>30876</v>
      </c>
      <c r="D50" s="9">
        <v>1716646.7221679688</v>
      </c>
      <c r="E50" s="9">
        <v>1716646.7221679688</v>
      </c>
      <c r="F50" s="259" t="s">
        <v>33423</v>
      </c>
      <c r="G50" s="9"/>
      <c r="H50" s="259" t="s">
        <v>35649</v>
      </c>
      <c r="I50" s="9">
        <v>1</v>
      </c>
    </row>
    <row r="51">
      <c r="A51" s="259" t="s">
        <v>26747</v>
      </c>
      <c r="B51" s="9">
        <v>1</v>
      </c>
      <c r="C51" s="259" t="s">
        <v>30877</v>
      </c>
      <c r="D51" s="9">
        <v>3957687560.9450107</v>
      </c>
      <c r="E51" s="9">
        <v>1716646.7221679688</v>
      </c>
      <c r="F51" s="259" t="s">
        <v>33423</v>
      </c>
      <c r="G51" s="9"/>
      <c r="H51" s="259" t="s">
        <v>35650</v>
      </c>
      <c r="I51" s="9">
        <v>1</v>
      </c>
    </row>
    <row r="52">
      <c r="A52" s="259" t="s">
        <v>26748</v>
      </c>
      <c r="B52" s="9">
        <v>1</v>
      </c>
      <c r="C52" s="259" t="s">
        <v>30878</v>
      </c>
      <c r="D52" s="9">
        <v>1</v>
      </c>
      <c r="E52" s="9">
        <v>1716646.7221679688</v>
      </c>
      <c r="F52" s="259" t="s">
        <v>33423</v>
      </c>
      <c r="G52" s="9"/>
      <c r="H52" s="259" t="s">
        <v>35651</v>
      </c>
      <c r="I52" s="9">
        <v>1</v>
      </c>
    </row>
    <row r="53">
      <c r="A53" s="259" t="s">
        <v>26749</v>
      </c>
      <c r="B53" s="9">
        <v>1</v>
      </c>
      <c r="C53" s="259" t="s">
        <v>30879</v>
      </c>
      <c r="D53" s="9">
        <v>2305.4758500029702</v>
      </c>
      <c r="E53" s="9">
        <v>1716646.7221679688</v>
      </c>
      <c r="F53" s="259" t="s">
        <v>33423</v>
      </c>
      <c r="G53" s="9"/>
      <c r="H53" s="259" t="s">
        <v>35652</v>
      </c>
      <c r="I53" s="9">
        <v>1</v>
      </c>
    </row>
    <row r="54">
      <c r="A54" s="259" t="s">
        <v>26750</v>
      </c>
      <c r="B54" s="9">
        <v>2</v>
      </c>
      <c r="C54" s="259" t="s">
        <v>30880</v>
      </c>
      <c r="D54" s="9">
        <v>370422.09780883789</v>
      </c>
      <c r="E54" s="9">
        <v>1733937.8127441406</v>
      </c>
      <c r="F54" s="259" t="s">
        <v>33424</v>
      </c>
      <c r="G54" s="9"/>
      <c r="H54" s="259" t="s">
        <v>35653</v>
      </c>
      <c r="I54" s="9">
        <v>1</v>
      </c>
    </row>
    <row r="55">
      <c r="A55" s="259" t="s">
        <v>26751</v>
      </c>
      <c r="B55" s="9">
        <v>2</v>
      </c>
      <c r="C55" s="259" t="s">
        <v>30881</v>
      </c>
      <c r="D55" s="9">
        <v>1725181373.6123135</v>
      </c>
      <c r="E55" s="9">
        <v>1733937.8127441406</v>
      </c>
      <c r="F55" s="259" t="s">
        <v>33424</v>
      </c>
      <c r="G55" s="9"/>
      <c r="H55" s="259" t="s">
        <v>35654</v>
      </c>
      <c r="I55" s="9">
        <v>1</v>
      </c>
    </row>
    <row r="56">
      <c r="A56" s="259" t="s">
        <v>26752</v>
      </c>
      <c r="B56" s="9">
        <v>2</v>
      </c>
      <c r="C56" s="259" t="s">
        <v>30882</v>
      </c>
      <c r="D56" s="9">
        <v>0.21363055530959649</v>
      </c>
      <c r="E56" s="9">
        <v>1733937.8127441406</v>
      </c>
      <c r="F56" s="259" t="s">
        <v>33424</v>
      </c>
      <c r="G56" s="9"/>
      <c r="H56" s="259" t="s">
        <v>35655</v>
      </c>
      <c r="I56" s="9">
        <v>1</v>
      </c>
    </row>
    <row r="57">
      <c r="A57" s="259" t="s">
        <v>26753</v>
      </c>
      <c r="B57" s="9">
        <v>2</v>
      </c>
      <c r="C57" s="259" t="s">
        <v>30883</v>
      </c>
      <c r="D57" s="9">
        <v>994.94996933138611</v>
      </c>
      <c r="E57" s="9">
        <v>1733937.8127441406</v>
      </c>
      <c r="F57" s="259" t="s">
        <v>33424</v>
      </c>
      <c r="G57" s="9"/>
      <c r="H57" s="259" t="s">
        <v>35656</v>
      </c>
      <c r="I57" s="9">
        <v>1</v>
      </c>
    </row>
    <row r="58">
      <c r="A58" s="259" t="s">
        <v>26754</v>
      </c>
      <c r="B58" s="9">
        <v>2</v>
      </c>
      <c r="C58" s="259" t="s">
        <v>30884</v>
      </c>
      <c r="D58" s="9">
        <v>406666.99868774414</v>
      </c>
      <c r="E58" s="9">
        <v>1733937.8127441406</v>
      </c>
      <c r="F58" s="259" t="s">
        <v>33425</v>
      </c>
      <c r="G58" s="9"/>
      <c r="H58" s="259" t="s">
        <v>35657</v>
      </c>
      <c r="I58" s="9">
        <v>1</v>
      </c>
    </row>
    <row r="59">
      <c r="A59" s="259" t="s">
        <v>26755</v>
      </c>
      <c r="B59" s="9">
        <v>2</v>
      </c>
      <c r="C59" s="259" t="s">
        <v>30885</v>
      </c>
      <c r="D59" s="9">
        <v>806401851.86559749</v>
      </c>
      <c r="E59" s="9">
        <v>1733937.8127441406</v>
      </c>
      <c r="F59" s="259" t="s">
        <v>33425</v>
      </c>
      <c r="G59" s="9"/>
      <c r="H59" s="259" t="s">
        <v>35658</v>
      </c>
      <c r="I59" s="9">
        <v>1</v>
      </c>
    </row>
    <row r="60">
      <c r="A60" s="259" t="s">
        <v>26756</v>
      </c>
      <c r="B60" s="9">
        <v>2</v>
      </c>
      <c r="C60" s="259" t="s">
        <v>30886</v>
      </c>
      <c r="D60" s="9">
        <v>0.23453378529426638</v>
      </c>
      <c r="E60" s="9">
        <v>1733937.8127441406</v>
      </c>
      <c r="F60" s="259" t="s">
        <v>33425</v>
      </c>
      <c r="G60" s="9"/>
      <c r="H60" s="259" t="s">
        <v>35659</v>
      </c>
      <c r="I60" s="9">
        <v>1</v>
      </c>
    </row>
    <row r="61">
      <c r="A61" s="259" t="s">
        <v>26757</v>
      </c>
      <c r="B61" s="9">
        <v>2</v>
      </c>
      <c r="C61" s="259" t="s">
        <v>30887</v>
      </c>
      <c r="D61" s="9">
        <v>465.06965009857015</v>
      </c>
      <c r="E61" s="9">
        <v>1733937.8127441406</v>
      </c>
      <c r="F61" s="259" t="s">
        <v>33425</v>
      </c>
      <c r="G61" s="9"/>
      <c r="H61" s="259" t="s">
        <v>35660</v>
      </c>
      <c r="I61" s="9">
        <v>1</v>
      </c>
    </row>
    <row r="62">
      <c r="A62" s="259" t="s">
        <v>26758</v>
      </c>
      <c r="B62" s="9">
        <v>2</v>
      </c>
      <c r="C62" s="259" t="s">
        <v>30888</v>
      </c>
      <c r="D62" s="9">
        <v>1733937.8127441406</v>
      </c>
      <c r="E62" s="9">
        <v>1733937.8127441406</v>
      </c>
      <c r="F62" s="259" t="s">
        <v>33426</v>
      </c>
      <c r="G62" s="9"/>
      <c r="H62" s="259" t="s">
        <v>35661</v>
      </c>
      <c r="I62" s="9">
        <v>1</v>
      </c>
    </row>
    <row r="63">
      <c r="A63" s="259" t="s">
        <v>26759</v>
      </c>
      <c r="B63" s="9">
        <v>2</v>
      </c>
      <c r="C63" s="259" t="s">
        <v>30889</v>
      </c>
      <c r="D63" s="9">
        <v>7978575273.2870235</v>
      </c>
      <c r="E63" s="9">
        <v>1733937.8127441406</v>
      </c>
      <c r="F63" s="259" t="s">
        <v>33426</v>
      </c>
      <c r="G63" s="9"/>
      <c r="H63" s="259" t="s">
        <v>35662</v>
      </c>
      <c r="I63" s="9">
        <v>1</v>
      </c>
    </row>
    <row r="64">
      <c r="A64" s="259" t="s">
        <v>26760</v>
      </c>
      <c r="B64" s="9">
        <v>2</v>
      </c>
      <c r="C64" s="259" t="s">
        <v>30890</v>
      </c>
      <c r="D64" s="9">
        <v>1</v>
      </c>
      <c r="E64" s="9">
        <v>1733937.8127441406</v>
      </c>
      <c r="F64" s="259" t="s">
        <v>33426</v>
      </c>
      <c r="G64" s="9"/>
      <c r="H64" s="259" t="s">
        <v>35663</v>
      </c>
      <c r="I64" s="9">
        <v>1</v>
      </c>
    </row>
    <row r="65">
      <c r="A65" s="259" t="s">
        <v>26761</v>
      </c>
      <c r="B65" s="9">
        <v>2</v>
      </c>
      <c r="C65" s="259" t="s">
        <v>30891</v>
      </c>
      <c r="D65" s="9">
        <v>4601.4195057319166</v>
      </c>
      <c r="E65" s="9">
        <v>1733937.8127441406</v>
      </c>
      <c r="F65" s="259" t="s">
        <v>33426</v>
      </c>
      <c r="G65" s="9"/>
      <c r="H65" s="259" t="s">
        <v>35664</v>
      </c>
      <c r="I65" s="9">
        <v>1</v>
      </c>
    </row>
    <row r="66">
      <c r="A66" s="259" t="s">
        <v>26762</v>
      </c>
      <c r="B66" s="9">
        <v>2</v>
      </c>
      <c r="C66" s="259" t="s">
        <v>30892</v>
      </c>
      <c r="D66" s="9">
        <v>1733937.8127441406</v>
      </c>
      <c r="E66" s="9">
        <v>1733937.8127441406</v>
      </c>
      <c r="F66" s="259" t="s">
        <v>33427</v>
      </c>
      <c r="G66" s="9"/>
      <c r="H66" s="259" t="s">
        <v>35665</v>
      </c>
      <c r="I66" s="9">
        <v>1</v>
      </c>
    </row>
    <row r="67">
      <c r="A67" s="259" t="s">
        <v>26763</v>
      </c>
      <c r="B67" s="9">
        <v>2</v>
      </c>
      <c r="C67" s="259" t="s">
        <v>30893</v>
      </c>
      <c r="D67" s="9">
        <v>2730822070.688952</v>
      </c>
      <c r="E67" s="9">
        <v>1733937.8127441406</v>
      </c>
      <c r="F67" s="259" t="s">
        <v>33427</v>
      </c>
      <c r="G67" s="9"/>
      <c r="H67" s="259" t="s">
        <v>35666</v>
      </c>
      <c r="I67" s="9">
        <v>1</v>
      </c>
    </row>
    <row r="68">
      <c r="A68" s="259" t="s">
        <v>26764</v>
      </c>
      <c r="B68" s="9">
        <v>2</v>
      </c>
      <c r="C68" s="259" t="s">
        <v>30894</v>
      </c>
      <c r="D68" s="9">
        <v>1</v>
      </c>
      <c r="E68" s="9">
        <v>1733937.8127441406</v>
      </c>
      <c r="F68" s="259" t="s">
        <v>33427</v>
      </c>
      <c r="G68" s="9"/>
      <c r="H68" s="259" t="s">
        <v>35667</v>
      </c>
      <c r="I68" s="9">
        <v>1</v>
      </c>
    </row>
    <row r="69">
      <c r="A69" s="259" t="s">
        <v>26765</v>
      </c>
      <c r="B69" s="9">
        <v>2</v>
      </c>
      <c r="C69" s="259" t="s">
        <v>30895</v>
      </c>
      <c r="D69" s="9">
        <v>1574.9250351528676</v>
      </c>
      <c r="E69" s="9">
        <v>1733937.8127441406</v>
      </c>
      <c r="F69" s="259" t="s">
        <v>33427</v>
      </c>
      <c r="G69" s="9"/>
      <c r="H69" s="259" t="s">
        <v>35668</v>
      </c>
      <c r="I69" s="9">
        <v>1</v>
      </c>
    </row>
    <row r="70">
      <c r="A70" s="259" t="s">
        <v>26766</v>
      </c>
      <c r="B70" s="9">
        <v>2</v>
      </c>
      <c r="C70" s="259" t="s">
        <v>30896</v>
      </c>
      <c r="D70" s="9">
        <v>1733937.8127441406</v>
      </c>
      <c r="E70" s="9">
        <v>1733937.8127441406</v>
      </c>
      <c r="F70" s="259" t="s">
        <v>33428</v>
      </c>
      <c r="G70" s="9"/>
      <c r="H70" s="259" t="s">
        <v>35669</v>
      </c>
      <c r="I70" s="9">
        <v>1</v>
      </c>
    </row>
    <row r="71">
      <c r="A71" s="259" t="s">
        <v>26767</v>
      </c>
      <c r="B71" s="9">
        <v>2</v>
      </c>
      <c r="C71" s="259" t="s">
        <v>30897</v>
      </c>
      <c r="D71" s="9">
        <v>4441351350.7324743</v>
      </c>
      <c r="E71" s="9">
        <v>1733937.8127441406</v>
      </c>
      <c r="F71" s="259" t="s">
        <v>33428</v>
      </c>
      <c r="G71" s="9"/>
      <c r="H71" s="259" t="s">
        <v>35670</v>
      </c>
      <c r="I71" s="9">
        <v>1</v>
      </c>
    </row>
    <row r="72">
      <c r="A72" s="259" t="s">
        <v>26768</v>
      </c>
      <c r="B72" s="9">
        <v>2</v>
      </c>
      <c r="C72" s="259" t="s">
        <v>30898</v>
      </c>
      <c r="D72" s="9">
        <v>1</v>
      </c>
      <c r="E72" s="9">
        <v>1733937.8127441406</v>
      </c>
      <c r="F72" s="259" t="s">
        <v>33428</v>
      </c>
      <c r="G72" s="9"/>
      <c r="H72" s="259" t="s">
        <v>35671</v>
      </c>
      <c r="I72" s="9">
        <v>1</v>
      </c>
    </row>
    <row r="73">
      <c r="A73" s="259" t="s">
        <v>26769</v>
      </c>
      <c r="B73" s="9">
        <v>2</v>
      </c>
      <c r="C73" s="259" t="s">
        <v>30899</v>
      </c>
      <c r="D73" s="9">
        <v>2561.4248204804785</v>
      </c>
      <c r="E73" s="9">
        <v>1733937.8127441406</v>
      </c>
      <c r="F73" s="259" t="s">
        <v>33428</v>
      </c>
      <c r="G73" s="9"/>
      <c r="H73" s="259" t="s">
        <v>35672</v>
      </c>
      <c r="I73" s="9">
        <v>1</v>
      </c>
    </row>
    <row r="74">
      <c r="A74" s="259" t="s">
        <v>26770</v>
      </c>
      <c r="B74" s="9">
        <v>2</v>
      </c>
      <c r="C74" s="259" t="s">
        <v>30900</v>
      </c>
      <c r="D74" s="9">
        <v>1733937.8127441406</v>
      </c>
      <c r="E74" s="9">
        <v>1733937.8127441406</v>
      </c>
      <c r="F74" s="259" t="s">
        <v>33429</v>
      </c>
      <c r="G74" s="9"/>
      <c r="H74" s="259" t="s">
        <v>35673</v>
      </c>
      <c r="I74" s="9">
        <v>1</v>
      </c>
    </row>
    <row r="75">
      <c r="A75" s="259" t="s">
        <v>26771</v>
      </c>
      <c r="B75" s="9">
        <v>2</v>
      </c>
      <c r="C75" s="259" t="s">
        <v>30901</v>
      </c>
      <c r="D75" s="9">
        <v>3469819679.438694</v>
      </c>
      <c r="E75" s="9">
        <v>1733937.8127441406</v>
      </c>
      <c r="F75" s="259" t="s">
        <v>33429</v>
      </c>
      <c r="G75" s="9"/>
      <c r="H75" s="259" t="s">
        <v>35674</v>
      </c>
      <c r="I75" s="9">
        <v>1</v>
      </c>
    </row>
    <row r="76">
      <c r="A76" s="259" t="s">
        <v>26772</v>
      </c>
      <c r="B76" s="9">
        <v>2</v>
      </c>
      <c r="C76" s="259" t="s">
        <v>30902</v>
      </c>
      <c r="D76" s="9">
        <v>1</v>
      </c>
      <c r="E76" s="9">
        <v>1733937.8127441406</v>
      </c>
      <c r="F76" s="259" t="s">
        <v>33429</v>
      </c>
      <c r="G76" s="9"/>
      <c r="H76" s="259" t="s">
        <v>35675</v>
      </c>
      <c r="I76" s="9">
        <v>1</v>
      </c>
    </row>
    <row r="77">
      <c r="A77" s="259" t="s">
        <v>26773</v>
      </c>
      <c r="B77" s="9">
        <v>2</v>
      </c>
      <c r="C77" s="259" t="s">
        <v>30903</v>
      </c>
      <c r="D77" s="9">
        <v>2001.1211785890614</v>
      </c>
      <c r="E77" s="9">
        <v>1733937.8127441406</v>
      </c>
      <c r="F77" s="259" t="s">
        <v>33429</v>
      </c>
      <c r="G77" s="9"/>
      <c r="H77" s="259" t="s">
        <v>35676</v>
      </c>
      <c r="I77" s="9">
        <v>1</v>
      </c>
    </row>
    <row r="78">
      <c r="A78" s="259" t="s">
        <v>26774</v>
      </c>
      <c r="B78" s="9">
        <v>2</v>
      </c>
      <c r="C78" s="259" t="s">
        <v>30904</v>
      </c>
      <c r="D78" s="9">
        <v>1733937.8127441406</v>
      </c>
      <c r="E78" s="9">
        <v>1733937.8127441406</v>
      </c>
      <c r="F78" s="259" t="s">
        <v>33430</v>
      </c>
      <c r="G78" s="9"/>
      <c r="H78" s="259" t="s">
        <v>35677</v>
      </c>
      <c r="I78" s="9">
        <v>1</v>
      </c>
    </row>
    <row r="79">
      <c r="A79" s="259" t="s">
        <v>26775</v>
      </c>
      <c r="B79" s="9">
        <v>2</v>
      </c>
      <c r="C79" s="259" t="s">
        <v>30905</v>
      </c>
      <c r="D79" s="9">
        <v>5195001053.0510073</v>
      </c>
      <c r="E79" s="9">
        <v>1733937.8127441406</v>
      </c>
      <c r="F79" s="259" t="s">
        <v>33430</v>
      </c>
      <c r="G79" s="9"/>
      <c r="H79" s="259" t="s">
        <v>35678</v>
      </c>
      <c r="I79" s="9">
        <v>1</v>
      </c>
    </row>
    <row r="80">
      <c r="A80" s="259" t="s">
        <v>26776</v>
      </c>
      <c r="B80" s="9">
        <v>2</v>
      </c>
      <c r="C80" s="259" t="s">
        <v>30906</v>
      </c>
      <c r="D80" s="9">
        <v>1</v>
      </c>
      <c r="E80" s="9">
        <v>1733937.8127441406</v>
      </c>
      <c r="F80" s="259" t="s">
        <v>33430</v>
      </c>
      <c r="G80" s="9"/>
      <c r="H80" s="259" t="s">
        <v>35679</v>
      </c>
      <c r="I80" s="9">
        <v>1</v>
      </c>
    </row>
    <row r="81">
      <c r="A81" s="259" t="s">
        <v>26777</v>
      </c>
      <c r="B81" s="9">
        <v>2</v>
      </c>
      <c r="C81" s="259" t="s">
        <v>30907</v>
      </c>
      <c r="D81" s="9">
        <v>2996.0711479204474</v>
      </c>
      <c r="E81" s="9">
        <v>1733937.8127441406</v>
      </c>
      <c r="F81" s="259" t="s">
        <v>33430</v>
      </c>
      <c r="G81" s="9"/>
      <c r="H81" s="259" t="s">
        <v>35680</v>
      </c>
      <c r="I81" s="9">
        <v>1</v>
      </c>
    </row>
    <row r="82">
      <c r="A82" s="259" t="s">
        <v>26778</v>
      </c>
      <c r="B82" s="9">
        <v>2</v>
      </c>
      <c r="C82" s="259" t="s">
        <v>30908</v>
      </c>
      <c r="D82" s="9">
        <v>468658.25480651855</v>
      </c>
      <c r="E82" s="9">
        <v>1733937.8127441406</v>
      </c>
      <c r="F82" s="259" t="s">
        <v>33431</v>
      </c>
      <c r="G82" s="9"/>
      <c r="H82" s="259" t="s">
        <v>35681</v>
      </c>
      <c r="I82" s="9">
        <v>1</v>
      </c>
    </row>
    <row r="83">
      <c r="A83" s="259" t="s">
        <v>26779</v>
      </c>
      <c r="B83" s="9">
        <v>2</v>
      </c>
      <c r="C83" s="259" t="s">
        <v>30909</v>
      </c>
      <c r="D83" s="9">
        <v>1974379108.6839607</v>
      </c>
      <c r="E83" s="9">
        <v>1733937.8127441406</v>
      </c>
      <c r="F83" s="259" t="s">
        <v>33431</v>
      </c>
      <c r="G83" s="9"/>
      <c r="H83" s="259" t="s">
        <v>35682</v>
      </c>
      <c r="I83" s="9">
        <v>1</v>
      </c>
    </row>
    <row r="84">
      <c r="A84" s="259" t="s">
        <v>26780</v>
      </c>
      <c r="B84" s="9">
        <v>2</v>
      </c>
      <c r="C84" s="259" t="s">
        <v>30910</v>
      </c>
      <c r="D84" s="9">
        <v>0.2702855035295742</v>
      </c>
      <c r="E84" s="9">
        <v>1733937.8127441406</v>
      </c>
      <c r="F84" s="259" t="s">
        <v>33431</v>
      </c>
      <c r="G84" s="9"/>
      <c r="H84" s="259" t="s">
        <v>35683</v>
      </c>
      <c r="I84" s="9">
        <v>1</v>
      </c>
    </row>
    <row r="85">
      <c r="A85" s="259" t="s">
        <v>26781</v>
      </c>
      <c r="B85" s="9">
        <v>2</v>
      </c>
      <c r="C85" s="259" t="s">
        <v>30911</v>
      </c>
      <c r="D85" s="9">
        <v>1138.6677735341016</v>
      </c>
      <c r="E85" s="9">
        <v>1733937.8127441406</v>
      </c>
      <c r="F85" s="259" t="s">
        <v>33431</v>
      </c>
      <c r="G85" s="9"/>
      <c r="H85" s="259" t="s">
        <v>35684</v>
      </c>
      <c r="I85" s="9">
        <v>1</v>
      </c>
    </row>
    <row r="86">
      <c r="A86" s="259" t="s">
        <v>26782</v>
      </c>
      <c r="B86" s="9">
        <v>2</v>
      </c>
      <c r="C86" s="259" t="s">
        <v>30912</v>
      </c>
      <c r="D86" s="9">
        <v>1733937.8127441406</v>
      </c>
      <c r="E86" s="9">
        <v>1733937.8127441406</v>
      </c>
      <c r="F86" s="259" t="s">
        <v>33432</v>
      </c>
      <c r="G86" s="9"/>
      <c r="H86" s="259" t="s">
        <v>35685</v>
      </c>
      <c r="I86" s="9">
        <v>1</v>
      </c>
    </row>
    <row r="87">
      <c r="A87" s="259" t="s">
        <v>26783</v>
      </c>
      <c r="B87" s="9">
        <v>2</v>
      </c>
      <c r="C87" s="259" t="s">
        <v>30913</v>
      </c>
      <c r="D87" s="9">
        <v>809195111.55205548</v>
      </c>
      <c r="E87" s="9">
        <v>1733937.8127441406</v>
      </c>
      <c r="F87" s="259" t="s">
        <v>33432</v>
      </c>
      <c r="G87" s="9"/>
      <c r="H87" s="259" t="s">
        <v>35686</v>
      </c>
      <c r="I87" s="9">
        <v>1</v>
      </c>
    </row>
    <row r="88">
      <c r="A88" s="259" t="s">
        <v>26784</v>
      </c>
      <c r="B88" s="9">
        <v>2</v>
      </c>
      <c r="C88" s="259" t="s">
        <v>30914</v>
      </c>
      <c r="D88" s="9">
        <v>1</v>
      </c>
      <c r="E88" s="9">
        <v>1733937.8127441406</v>
      </c>
      <c r="F88" s="259" t="s">
        <v>33432</v>
      </c>
      <c r="G88" s="9"/>
      <c r="H88" s="259" t="s">
        <v>35687</v>
      </c>
      <c r="I88" s="9">
        <v>1</v>
      </c>
    </row>
    <row r="89">
      <c r="A89" s="259" t="s">
        <v>26785</v>
      </c>
      <c r="B89" s="9">
        <v>2</v>
      </c>
      <c r="C89" s="259" t="s">
        <v>30915</v>
      </c>
      <c r="D89" s="9">
        <v>466.68058427736707</v>
      </c>
      <c r="E89" s="9">
        <v>1733937.8127441406</v>
      </c>
      <c r="F89" s="259" t="s">
        <v>33432</v>
      </c>
      <c r="G89" s="9"/>
      <c r="H89" s="259" t="s">
        <v>35688</v>
      </c>
      <c r="I89" s="9">
        <v>1</v>
      </c>
    </row>
    <row r="90">
      <c r="A90" s="259" t="s">
        <v>26786</v>
      </c>
      <c r="B90" s="9">
        <v>2</v>
      </c>
      <c r="C90" s="259" t="s">
        <v>30916</v>
      </c>
      <c r="D90" s="9">
        <v>1733937.8127441406</v>
      </c>
      <c r="E90" s="9">
        <v>1733937.8127441406</v>
      </c>
      <c r="F90" s="259" t="s">
        <v>33433</v>
      </c>
      <c r="G90" s="9"/>
      <c r="H90" s="259" t="s">
        <v>35689</v>
      </c>
      <c r="I90" s="9">
        <v>1</v>
      </c>
    </row>
    <row r="91">
      <c r="A91" s="259" t="s">
        <v>26787</v>
      </c>
      <c r="B91" s="9">
        <v>2</v>
      </c>
      <c r="C91" s="259" t="s">
        <v>30917</v>
      </c>
      <c r="D91" s="9">
        <v>2783574220.2360163</v>
      </c>
      <c r="E91" s="9">
        <v>1733937.8127441406</v>
      </c>
      <c r="F91" s="259" t="s">
        <v>33433</v>
      </c>
      <c r="G91" s="9"/>
      <c r="H91" s="259" t="s">
        <v>35690</v>
      </c>
      <c r="I91" s="9">
        <v>1</v>
      </c>
    </row>
    <row r="92">
      <c r="A92" s="259" t="s">
        <v>26788</v>
      </c>
      <c r="B92" s="9">
        <v>2</v>
      </c>
      <c r="C92" s="259" t="s">
        <v>30918</v>
      </c>
      <c r="D92" s="9">
        <v>1</v>
      </c>
      <c r="E92" s="9">
        <v>1733937.8127441406</v>
      </c>
      <c r="F92" s="259" t="s">
        <v>33433</v>
      </c>
      <c r="G92" s="9"/>
      <c r="H92" s="259" t="s">
        <v>35691</v>
      </c>
      <c r="I92" s="9">
        <v>1</v>
      </c>
    </row>
    <row r="93">
      <c r="A93" s="259" t="s">
        <v>26789</v>
      </c>
      <c r="B93" s="9">
        <v>2</v>
      </c>
      <c r="C93" s="259" t="s">
        <v>30919</v>
      </c>
      <c r="D93" s="9">
        <v>1605.3483578114688</v>
      </c>
      <c r="E93" s="9">
        <v>1733937.8127441406</v>
      </c>
      <c r="F93" s="259" t="s">
        <v>33433</v>
      </c>
      <c r="G93" s="9"/>
      <c r="H93" s="259" t="s">
        <v>35692</v>
      </c>
      <c r="I93" s="9">
        <v>1</v>
      </c>
    </row>
    <row r="94">
      <c r="A94" s="259" t="s">
        <v>26790</v>
      </c>
      <c r="B94" s="9">
        <v>2</v>
      </c>
      <c r="C94" s="259" t="s">
        <v>30920</v>
      </c>
      <c r="D94" s="9">
        <v>51071.08203125</v>
      </c>
      <c r="E94" s="9">
        <v>1733937.8127441406</v>
      </c>
      <c r="F94" s="259" t="s">
        <v>33434</v>
      </c>
      <c r="G94" s="9"/>
      <c r="H94" s="259" t="s">
        <v>35693</v>
      </c>
      <c r="I94" s="9">
        <v>1</v>
      </c>
    </row>
    <row r="95">
      <c r="A95" s="259" t="s">
        <v>26791</v>
      </c>
      <c r="B95" s="9">
        <v>2</v>
      </c>
      <c r="C95" s="259" t="s">
        <v>30921</v>
      </c>
      <c r="D95" s="9">
        <v>52752149.547063999</v>
      </c>
      <c r="E95" s="9">
        <v>1733937.8127441406</v>
      </c>
      <c r="F95" s="259" t="s">
        <v>33434</v>
      </c>
      <c r="G95" s="9"/>
      <c r="H95" s="259" t="s">
        <v>35694</v>
      </c>
      <c r="I95" s="9">
        <v>1</v>
      </c>
    </row>
    <row r="96">
      <c r="A96" s="259" t="s">
        <v>26792</v>
      </c>
      <c r="B96" s="9">
        <v>2</v>
      </c>
      <c r="C96" s="259" t="s">
        <v>30922</v>
      </c>
      <c r="D96" s="9">
        <v>0.029453814119449067</v>
      </c>
      <c r="E96" s="9">
        <v>1733937.8127441406</v>
      </c>
      <c r="F96" s="259" t="s">
        <v>33434</v>
      </c>
      <c r="G96" s="9"/>
      <c r="H96" s="259" t="s">
        <v>35695</v>
      </c>
      <c r="I96" s="9">
        <v>1</v>
      </c>
    </row>
    <row r="97">
      <c r="A97" s="259" t="s">
        <v>26793</v>
      </c>
      <c r="B97" s="9">
        <v>2</v>
      </c>
      <c r="C97" s="259" t="s">
        <v>30923</v>
      </c>
      <c r="D97" s="9">
        <v>30.423322658601073</v>
      </c>
      <c r="E97" s="9">
        <v>1733937.8127441406</v>
      </c>
      <c r="F97" s="259" t="s">
        <v>33434</v>
      </c>
      <c r="G97" s="9"/>
      <c r="H97" s="259" t="s">
        <v>35696</v>
      </c>
      <c r="I97" s="9">
        <v>1</v>
      </c>
    </row>
    <row r="98">
      <c r="A98" s="259" t="s">
        <v>26794</v>
      </c>
      <c r="B98" s="9">
        <v>2</v>
      </c>
      <c r="C98" s="259" t="s">
        <v>30924</v>
      </c>
      <c r="D98" s="9">
        <v>370422.09780883789</v>
      </c>
      <c r="E98" s="9">
        <v>1733937.8127441406</v>
      </c>
      <c r="F98" s="259" t="s">
        <v>33435</v>
      </c>
      <c r="G98" s="9"/>
      <c r="H98" s="259" t="s">
        <v>35697</v>
      </c>
      <c r="I98" s="9">
        <v>1</v>
      </c>
    </row>
    <row r="99">
      <c r="A99" s="259" t="s">
        <v>26795</v>
      </c>
      <c r="B99" s="9">
        <v>2</v>
      </c>
      <c r="C99" s="259" t="s">
        <v>30925</v>
      </c>
      <c r="D99" s="9">
        <v>753649702.31853354</v>
      </c>
      <c r="E99" s="9">
        <v>1733937.8127441406</v>
      </c>
      <c r="F99" s="259" t="s">
        <v>33435</v>
      </c>
      <c r="G99" s="9"/>
      <c r="H99" s="259" t="s">
        <v>35698</v>
      </c>
      <c r="I99" s="9">
        <v>1</v>
      </c>
    </row>
    <row r="100">
      <c r="A100" s="259" t="s">
        <v>26796</v>
      </c>
      <c r="B100" s="9">
        <v>2</v>
      </c>
      <c r="C100" s="259" t="s">
        <v>30926</v>
      </c>
      <c r="D100" s="9">
        <v>0.21363055530959649</v>
      </c>
      <c r="E100" s="9">
        <v>1733937.8127441406</v>
      </c>
      <c r="F100" s="259" t="s">
        <v>33435</v>
      </c>
      <c r="G100" s="9"/>
      <c r="H100" s="259" t="s">
        <v>35699</v>
      </c>
      <c r="I100" s="9">
        <v>1</v>
      </c>
    </row>
    <row r="101">
      <c r="A101" s="259" t="s">
        <v>26797</v>
      </c>
      <c r="B101" s="9">
        <v>2</v>
      </c>
      <c r="C101" s="259" t="s">
        <v>30927</v>
      </c>
      <c r="D101" s="9">
        <v>434.64632743996907</v>
      </c>
      <c r="E101" s="9">
        <v>1733937.8127441406</v>
      </c>
      <c r="F101" s="259" t="s">
        <v>33435</v>
      </c>
      <c r="G101" s="9"/>
      <c r="H101" s="259" t="s">
        <v>35700</v>
      </c>
      <c r="I101" s="9">
        <v>1</v>
      </c>
    </row>
    <row r="102">
      <c r="A102" s="259" t="s">
        <v>26798</v>
      </c>
      <c r="B102" s="9">
        <v>2</v>
      </c>
      <c r="C102" s="259" t="s">
        <v>30928</v>
      </c>
      <c r="D102" s="9">
        <v>1733937.8127441406</v>
      </c>
      <c r="E102" s="9">
        <v>1733937.8127441406</v>
      </c>
      <c r="F102" s="259" t="s">
        <v>33436</v>
      </c>
      <c r="G102" s="9"/>
      <c r="H102" s="259" t="s">
        <v>35701</v>
      </c>
      <c r="I102" s="9">
        <v>1</v>
      </c>
    </row>
    <row r="103">
      <c r="A103" s="259" t="s">
        <v>26799</v>
      </c>
      <c r="B103" s="9">
        <v>2</v>
      </c>
      <c r="C103" s="259" t="s">
        <v>30929</v>
      </c>
      <c r="D103" s="9">
        <v>7172173421.4214268</v>
      </c>
      <c r="E103" s="9">
        <v>1733937.8127441406</v>
      </c>
      <c r="F103" s="259" t="s">
        <v>33436</v>
      </c>
      <c r="G103" s="9"/>
      <c r="H103" s="259" t="s">
        <v>35702</v>
      </c>
      <c r="I103" s="9">
        <v>1</v>
      </c>
    </row>
    <row r="104">
      <c r="A104" s="259" t="s">
        <v>26800</v>
      </c>
      <c r="B104" s="9">
        <v>2</v>
      </c>
      <c r="C104" s="259" t="s">
        <v>30930</v>
      </c>
      <c r="D104" s="9">
        <v>1</v>
      </c>
      <c r="E104" s="9">
        <v>1733937.8127441406</v>
      </c>
      <c r="F104" s="259" t="s">
        <v>33436</v>
      </c>
      <c r="G104" s="9"/>
      <c r="H104" s="259" t="s">
        <v>35703</v>
      </c>
      <c r="I104" s="9">
        <v>1</v>
      </c>
    </row>
    <row r="105">
      <c r="A105" s="259" t="s">
        <v>26801</v>
      </c>
      <c r="B105" s="9">
        <v>2</v>
      </c>
      <c r="C105" s="259" t="s">
        <v>30931</v>
      </c>
      <c r="D105" s="9">
        <v>4136.3498556333461</v>
      </c>
      <c r="E105" s="9">
        <v>1733937.8127441406</v>
      </c>
      <c r="F105" s="259" t="s">
        <v>33436</v>
      </c>
      <c r="G105" s="9"/>
      <c r="H105" s="259" t="s">
        <v>35704</v>
      </c>
      <c r="I105" s="9">
        <v>1</v>
      </c>
    </row>
    <row r="106">
      <c r="A106" s="259" t="s">
        <v>26802</v>
      </c>
      <c r="B106" s="9">
        <v>3</v>
      </c>
      <c r="C106" s="259" t="s">
        <v>30932</v>
      </c>
      <c r="D106" s="9">
        <v>560735.39372253418</v>
      </c>
      <c r="E106" s="9">
        <v>1719001.3589553833</v>
      </c>
      <c r="F106" s="259" t="s">
        <v>33437</v>
      </c>
      <c r="G106" s="9"/>
      <c r="H106" s="259" t="s">
        <v>35705</v>
      </c>
      <c r="I106" s="9">
        <v>1</v>
      </c>
    </row>
    <row r="107">
      <c r="A107" s="259" t="s">
        <v>26803</v>
      </c>
      <c r="B107" s="9">
        <v>3</v>
      </c>
      <c r="C107" s="259" t="s">
        <v>30933</v>
      </c>
      <c r="D107" s="9">
        <v>2055008212.7991359</v>
      </c>
      <c r="E107" s="9">
        <v>1719001.3589553833</v>
      </c>
      <c r="F107" s="259" t="s">
        <v>33437</v>
      </c>
      <c r="G107" s="9"/>
      <c r="H107" s="259" t="s">
        <v>35706</v>
      </c>
      <c r="I107" s="9">
        <v>1</v>
      </c>
    </row>
    <row r="108">
      <c r="A108" s="259" t="s">
        <v>26804</v>
      </c>
      <c r="B108" s="9">
        <v>3</v>
      </c>
      <c r="C108" s="259" t="s">
        <v>30934</v>
      </c>
      <c r="D108" s="9">
        <v>0.3261983423115421</v>
      </c>
      <c r="E108" s="9">
        <v>1719001.3589553833</v>
      </c>
      <c r="F108" s="259" t="s">
        <v>33437</v>
      </c>
      <c r="G108" s="9"/>
      <c r="H108" s="259" t="s">
        <v>35707</v>
      </c>
      <c r="I108" s="9">
        <v>1</v>
      </c>
    </row>
    <row r="109">
      <c r="A109" s="259" t="s">
        <v>26805</v>
      </c>
      <c r="B109" s="9">
        <v>3</v>
      </c>
      <c r="C109" s="259" t="s">
        <v>30935</v>
      </c>
      <c r="D109" s="9">
        <v>1195.4663107700742</v>
      </c>
      <c r="E109" s="9">
        <v>1719001.3589553833</v>
      </c>
      <c r="F109" s="259" t="s">
        <v>33437</v>
      </c>
      <c r="G109" s="9"/>
      <c r="H109" s="259" t="s">
        <v>35708</v>
      </c>
      <c r="I109" s="9">
        <v>1</v>
      </c>
    </row>
    <row r="110">
      <c r="A110" s="259" t="s">
        <v>26806</v>
      </c>
      <c r="B110" s="9">
        <v>3</v>
      </c>
      <c r="C110" s="259" t="s">
        <v>30936</v>
      </c>
      <c r="D110" s="9">
        <v>597312.19090270996</v>
      </c>
      <c r="E110" s="9">
        <v>1719001.3589553833</v>
      </c>
      <c r="F110" s="259" t="s">
        <v>33438</v>
      </c>
      <c r="G110" s="9"/>
      <c r="H110" s="259" t="s">
        <v>35709</v>
      </c>
      <c r="I110" s="9">
        <v>1</v>
      </c>
    </row>
    <row r="111">
      <c r="A111" s="259" t="s">
        <v>26807</v>
      </c>
      <c r="B111" s="9">
        <v>3</v>
      </c>
      <c r="C111" s="259" t="s">
        <v>30937</v>
      </c>
      <c r="D111" s="9">
        <v>860585696.51456928</v>
      </c>
      <c r="E111" s="9">
        <v>1719001.3589553833</v>
      </c>
      <c r="F111" s="259" t="s">
        <v>33438</v>
      </c>
      <c r="G111" s="9"/>
      <c r="H111" s="259" t="s">
        <v>35710</v>
      </c>
      <c r="I111" s="9">
        <v>1</v>
      </c>
    </row>
    <row r="112">
      <c r="A112" s="259" t="s">
        <v>26808</v>
      </c>
      <c r="B112" s="9">
        <v>3</v>
      </c>
      <c r="C112" s="259" t="s">
        <v>30938</v>
      </c>
      <c r="D112" s="9">
        <v>0.34747627614773352</v>
      </c>
      <c r="E112" s="9">
        <v>1719001.3589553833</v>
      </c>
      <c r="F112" s="259" t="s">
        <v>33438</v>
      </c>
      <c r="G112" s="9"/>
      <c r="H112" s="259" t="s">
        <v>35711</v>
      </c>
      <c r="I112" s="9">
        <v>1</v>
      </c>
    </row>
    <row r="113">
      <c r="A113" s="259" t="s">
        <v>26809</v>
      </c>
      <c r="B113" s="9">
        <v>3</v>
      </c>
      <c r="C113" s="259" t="s">
        <v>30939</v>
      </c>
      <c r="D113" s="9">
        <v>500.63119033107512</v>
      </c>
      <c r="E113" s="9">
        <v>1719001.3589553833</v>
      </c>
      <c r="F113" s="259" t="s">
        <v>33438</v>
      </c>
      <c r="G113" s="9"/>
      <c r="H113" s="259" t="s">
        <v>35712</v>
      </c>
      <c r="I113" s="9">
        <v>1</v>
      </c>
    </row>
    <row r="114">
      <c r="A114" s="259" t="s">
        <v>26810</v>
      </c>
      <c r="B114" s="9">
        <v>3</v>
      </c>
      <c r="C114" s="259" t="s">
        <v>30940</v>
      </c>
      <c r="D114" s="9">
        <v>1719001.3589553833</v>
      </c>
      <c r="E114" s="9">
        <v>1719001.3589553833</v>
      </c>
      <c r="F114" s="259" t="s">
        <v>33439</v>
      </c>
      <c r="G114" s="9"/>
      <c r="H114" s="259" t="s">
        <v>35713</v>
      </c>
      <c r="I114" s="9">
        <v>1</v>
      </c>
    </row>
    <row r="115">
      <c r="A115" s="259" t="s">
        <v>26811</v>
      </c>
      <c r="B115" s="9">
        <v>3</v>
      </c>
      <c r="C115" s="259" t="s">
        <v>30941</v>
      </c>
      <c r="D115" s="9">
        <v>10561614609.314144</v>
      </c>
      <c r="E115" s="9">
        <v>1719001.3589553833</v>
      </c>
      <c r="F115" s="259" t="s">
        <v>33439</v>
      </c>
      <c r="G115" s="9"/>
      <c r="H115" s="259" t="s">
        <v>35714</v>
      </c>
      <c r="I115" s="9">
        <v>1</v>
      </c>
    </row>
    <row r="116">
      <c r="A116" s="259" t="s">
        <v>26812</v>
      </c>
      <c r="B116" s="9">
        <v>3</v>
      </c>
      <c r="C116" s="259" t="s">
        <v>30942</v>
      </c>
      <c r="D116" s="9">
        <v>1</v>
      </c>
      <c r="E116" s="9">
        <v>1719001.3589553833</v>
      </c>
      <c r="F116" s="259" t="s">
        <v>33439</v>
      </c>
      <c r="G116" s="9"/>
      <c r="H116" s="259" t="s">
        <v>35715</v>
      </c>
      <c r="I116" s="9">
        <v>1</v>
      </c>
    </row>
    <row r="117">
      <c r="A117" s="259" t="s">
        <v>26813</v>
      </c>
      <c r="B117" s="9">
        <v>3</v>
      </c>
      <c r="C117" s="259" t="s">
        <v>30943</v>
      </c>
      <c r="D117" s="9">
        <v>6144.0408725053667</v>
      </c>
      <c r="E117" s="9">
        <v>1719001.3589553833</v>
      </c>
      <c r="F117" s="259" t="s">
        <v>33439</v>
      </c>
      <c r="G117" s="9"/>
      <c r="H117" s="259" t="s">
        <v>35716</v>
      </c>
      <c r="I117" s="9">
        <v>1</v>
      </c>
    </row>
    <row r="118">
      <c r="A118" s="259" t="s">
        <v>26814</v>
      </c>
      <c r="B118" s="9">
        <v>3</v>
      </c>
      <c r="C118" s="259" t="s">
        <v>30944</v>
      </c>
      <c r="D118" s="9">
        <v>1719001.3589553833</v>
      </c>
      <c r="E118" s="9">
        <v>1719001.3589553833</v>
      </c>
      <c r="F118" s="259" t="s">
        <v>33440</v>
      </c>
      <c r="G118" s="9"/>
      <c r="H118" s="259" t="s">
        <v>35717</v>
      </c>
      <c r="I118" s="9">
        <v>1</v>
      </c>
    </row>
    <row r="119">
      <c r="A119" s="259" t="s">
        <v>26815</v>
      </c>
      <c r="B119" s="9">
        <v>3</v>
      </c>
      <c r="C119" s="259" t="s">
        <v>30945</v>
      </c>
      <c r="D119" s="9">
        <v>3976682102.9258809</v>
      </c>
      <c r="E119" s="9">
        <v>1719001.3589553833</v>
      </c>
      <c r="F119" s="259" t="s">
        <v>33440</v>
      </c>
      <c r="G119" s="9"/>
      <c r="H119" s="259" t="s">
        <v>35718</v>
      </c>
      <c r="I119" s="9">
        <v>1</v>
      </c>
    </row>
    <row r="120">
      <c r="A120" s="259" t="s">
        <v>26816</v>
      </c>
      <c r="B120" s="9">
        <v>3</v>
      </c>
      <c r="C120" s="259" t="s">
        <v>30946</v>
      </c>
      <c r="D120" s="9">
        <v>1</v>
      </c>
      <c r="E120" s="9">
        <v>1719001.3589553833</v>
      </c>
      <c r="F120" s="259" t="s">
        <v>33440</v>
      </c>
      <c r="G120" s="9"/>
      <c r="H120" s="259" t="s">
        <v>35719</v>
      </c>
      <c r="I120" s="9">
        <v>1</v>
      </c>
    </row>
    <row r="121">
      <c r="A121" s="259" t="s">
        <v>26817</v>
      </c>
      <c r="B121" s="9">
        <v>3</v>
      </c>
      <c r="C121" s="259" t="s">
        <v>30947</v>
      </c>
      <c r="D121" s="9">
        <v>2313.3676318571752</v>
      </c>
      <c r="E121" s="9">
        <v>1719001.3589553833</v>
      </c>
      <c r="F121" s="259" t="s">
        <v>33440</v>
      </c>
      <c r="G121" s="9"/>
      <c r="H121" s="259" t="s">
        <v>35720</v>
      </c>
      <c r="I121" s="9">
        <v>1</v>
      </c>
    </row>
    <row r="122">
      <c r="A122" s="259" t="s">
        <v>26818</v>
      </c>
      <c r="B122" s="9">
        <v>3</v>
      </c>
      <c r="C122" s="259" t="s">
        <v>30948</v>
      </c>
      <c r="D122" s="9">
        <v>1719001.3589553833</v>
      </c>
      <c r="E122" s="9">
        <v>1719001.3589553833</v>
      </c>
      <c r="F122" s="259" t="s">
        <v>33441</v>
      </c>
      <c r="G122" s="9"/>
      <c r="H122" s="259" t="s">
        <v>35721</v>
      </c>
      <c r="I122" s="9">
        <v>1</v>
      </c>
    </row>
    <row r="123">
      <c r="A123" s="259" t="s">
        <v>26819</v>
      </c>
      <c r="B123" s="9">
        <v>3</v>
      </c>
      <c r="C123" s="259" t="s">
        <v>30949</v>
      </c>
      <c r="D123" s="9">
        <v>5724346809.8736935</v>
      </c>
      <c r="E123" s="9">
        <v>1719001.3589553833</v>
      </c>
      <c r="F123" s="259" t="s">
        <v>33441</v>
      </c>
      <c r="G123" s="9"/>
      <c r="H123" s="259" t="s">
        <v>35722</v>
      </c>
      <c r="I123" s="9">
        <v>1</v>
      </c>
    </row>
    <row r="124">
      <c r="A124" s="259" t="s">
        <v>26820</v>
      </c>
      <c r="B124" s="9">
        <v>3</v>
      </c>
      <c r="C124" s="259" t="s">
        <v>30950</v>
      </c>
      <c r="D124" s="9">
        <v>1</v>
      </c>
      <c r="E124" s="9">
        <v>1719001.3589553833</v>
      </c>
      <c r="F124" s="259" t="s">
        <v>33441</v>
      </c>
      <c r="G124" s="9"/>
      <c r="H124" s="259" t="s">
        <v>35723</v>
      </c>
      <c r="I124" s="9">
        <v>1</v>
      </c>
    </row>
    <row r="125">
      <c r="A125" s="259" t="s">
        <v>26821</v>
      </c>
      <c r="B125" s="9">
        <v>3</v>
      </c>
      <c r="C125" s="259" t="s">
        <v>30951</v>
      </c>
      <c r="D125" s="9">
        <v>3330.0420503171163</v>
      </c>
      <c r="E125" s="9">
        <v>1719001.3589553833</v>
      </c>
      <c r="F125" s="259" t="s">
        <v>33441</v>
      </c>
      <c r="G125" s="9"/>
      <c r="H125" s="259" t="s">
        <v>35724</v>
      </c>
      <c r="I125" s="9">
        <v>1</v>
      </c>
    </row>
    <row r="126">
      <c r="A126" s="259" t="s">
        <v>26822</v>
      </c>
      <c r="B126" s="9">
        <v>3</v>
      </c>
      <c r="C126" s="259" t="s">
        <v>30952</v>
      </c>
      <c r="D126" s="9">
        <v>1719001.3589553833</v>
      </c>
      <c r="E126" s="9">
        <v>1719001.3589553833</v>
      </c>
      <c r="F126" s="259" t="s">
        <v>33442</v>
      </c>
      <c r="G126" s="9"/>
      <c r="H126" s="259" t="s">
        <v>35725</v>
      </c>
      <c r="I126" s="9">
        <v>1</v>
      </c>
    </row>
    <row r="127">
      <c r="A127" s="259" t="s">
        <v>26823</v>
      </c>
      <c r="B127" s="9">
        <v>3</v>
      </c>
      <c r="C127" s="259" t="s">
        <v>30953</v>
      </c>
      <c r="D127" s="9">
        <v>4444049423.5051975</v>
      </c>
      <c r="E127" s="9">
        <v>1719001.3589553833</v>
      </c>
      <c r="F127" s="259" t="s">
        <v>33442</v>
      </c>
      <c r="G127" s="9"/>
      <c r="H127" s="259" t="s">
        <v>35726</v>
      </c>
      <c r="I127" s="9">
        <v>1</v>
      </c>
    </row>
    <row r="128">
      <c r="A128" s="259" t="s">
        <v>26824</v>
      </c>
      <c r="B128" s="9">
        <v>3</v>
      </c>
      <c r="C128" s="259" t="s">
        <v>30954</v>
      </c>
      <c r="D128" s="9">
        <v>1</v>
      </c>
      <c r="E128" s="9">
        <v>1719001.3589553833</v>
      </c>
      <c r="F128" s="259" t="s">
        <v>33442</v>
      </c>
      <c r="G128" s="9"/>
      <c r="H128" s="259" t="s">
        <v>35727</v>
      </c>
      <c r="I128" s="9">
        <v>1</v>
      </c>
    </row>
    <row r="129">
      <c r="A129" s="259" t="s">
        <v>26825</v>
      </c>
      <c r="B129" s="9">
        <v>3</v>
      </c>
      <c r="C129" s="259" t="s">
        <v>30955</v>
      </c>
      <c r="D129" s="9">
        <v>2585.2506749650238</v>
      </c>
      <c r="E129" s="9">
        <v>1719001.3589553833</v>
      </c>
      <c r="F129" s="259" t="s">
        <v>33442</v>
      </c>
      <c r="G129" s="9"/>
      <c r="H129" s="259" t="s">
        <v>35728</v>
      </c>
      <c r="I129" s="9">
        <v>1</v>
      </c>
    </row>
    <row r="130">
      <c r="A130" s="259" t="s">
        <v>26826</v>
      </c>
      <c r="B130" s="9">
        <v>3</v>
      </c>
      <c r="C130" s="259" t="s">
        <v>30956</v>
      </c>
      <c r="D130" s="9">
        <v>1719001.3589553833</v>
      </c>
      <c r="E130" s="9">
        <v>1719001.3589553833</v>
      </c>
      <c r="F130" s="259" t="s">
        <v>33443</v>
      </c>
      <c r="G130" s="9"/>
      <c r="H130" s="259" t="s">
        <v>35729</v>
      </c>
      <c r="I130" s="9">
        <v>1</v>
      </c>
    </row>
    <row r="131">
      <c r="A131" s="259" t="s">
        <v>26827</v>
      </c>
      <c r="B131" s="9">
        <v>3</v>
      </c>
      <c r="C131" s="259" t="s">
        <v>30957</v>
      </c>
      <c r="D131" s="9">
        <v>6499057636.3043337</v>
      </c>
      <c r="E131" s="9">
        <v>1719001.3589553833</v>
      </c>
      <c r="F131" s="259" t="s">
        <v>33443</v>
      </c>
      <c r="G131" s="9"/>
      <c r="H131" s="259" t="s">
        <v>35730</v>
      </c>
      <c r="I131" s="9">
        <v>1</v>
      </c>
    </row>
    <row r="132">
      <c r="A132" s="259" t="s">
        <v>26828</v>
      </c>
      <c r="B132" s="9">
        <v>3</v>
      </c>
      <c r="C132" s="259" t="s">
        <v>30958</v>
      </c>
      <c r="D132" s="9">
        <v>1</v>
      </c>
      <c r="E132" s="9">
        <v>1719001.3589553833</v>
      </c>
      <c r="F132" s="259" t="s">
        <v>33443</v>
      </c>
      <c r="G132" s="9"/>
      <c r="H132" s="259" t="s">
        <v>35731</v>
      </c>
      <c r="I132" s="9">
        <v>1</v>
      </c>
    </row>
    <row r="133">
      <c r="A133" s="259" t="s">
        <v>26829</v>
      </c>
      <c r="B133" s="9">
        <v>3</v>
      </c>
      <c r="C133" s="259" t="s">
        <v>30959</v>
      </c>
      <c r="D133" s="9">
        <v>3780.7169857350978</v>
      </c>
      <c r="E133" s="9">
        <v>1719001.3589553833</v>
      </c>
      <c r="F133" s="259" t="s">
        <v>33443</v>
      </c>
      <c r="G133" s="9"/>
      <c r="H133" s="259" t="s">
        <v>35732</v>
      </c>
      <c r="I133" s="9">
        <v>1</v>
      </c>
    </row>
    <row r="134">
      <c r="A134" s="259" t="s">
        <v>26830</v>
      </c>
      <c r="B134" s="9">
        <v>3</v>
      </c>
      <c r="C134" s="259" t="s">
        <v>30960</v>
      </c>
      <c r="D134" s="9">
        <v>604957.71780395508</v>
      </c>
      <c r="E134" s="9">
        <v>1719001.3589553833</v>
      </c>
      <c r="F134" s="259" t="s">
        <v>33444</v>
      </c>
      <c r="G134" s="9"/>
      <c r="H134" s="259" t="s">
        <v>35733</v>
      </c>
      <c r="I134" s="9">
        <v>1</v>
      </c>
    </row>
    <row r="135">
      <c r="A135" s="259" t="s">
        <v>26831</v>
      </c>
      <c r="B135" s="9">
        <v>3</v>
      </c>
      <c r="C135" s="259" t="s">
        <v>30961</v>
      </c>
      <c r="D135" s="9">
        <v>3072611001.5870047</v>
      </c>
      <c r="E135" s="9">
        <v>1719001.3589553833</v>
      </c>
      <c r="F135" s="259" t="s">
        <v>33444</v>
      </c>
      <c r="G135" s="9"/>
      <c r="H135" s="259" t="s">
        <v>35734</v>
      </c>
      <c r="I135" s="9">
        <v>1</v>
      </c>
    </row>
    <row r="136">
      <c r="A136" s="259" t="s">
        <v>26832</v>
      </c>
      <c r="B136" s="9">
        <v>3</v>
      </c>
      <c r="C136" s="259" t="s">
        <v>30962</v>
      </c>
      <c r="D136" s="9">
        <v>0.35192393226005397</v>
      </c>
      <c r="E136" s="9">
        <v>1719001.3589553833</v>
      </c>
      <c r="F136" s="259" t="s">
        <v>33444</v>
      </c>
      <c r="G136" s="9"/>
      <c r="H136" s="259" t="s">
        <v>35735</v>
      </c>
      <c r="I136" s="9">
        <v>1</v>
      </c>
    </row>
    <row r="137">
      <c r="A137" s="259" t="s">
        <v>26833</v>
      </c>
      <c r="B137" s="9">
        <v>3</v>
      </c>
      <c r="C137" s="259" t="s">
        <v>30963</v>
      </c>
      <c r="D137" s="9">
        <v>1787.4395419060018</v>
      </c>
      <c r="E137" s="9">
        <v>1719001.3589553833</v>
      </c>
      <c r="F137" s="259" t="s">
        <v>33444</v>
      </c>
      <c r="G137" s="9"/>
      <c r="H137" s="259" t="s">
        <v>35736</v>
      </c>
      <c r="I137" s="9">
        <v>1</v>
      </c>
    </row>
    <row r="138">
      <c r="A138" s="259" t="s">
        <v>26834</v>
      </c>
      <c r="B138" s="9">
        <v>3</v>
      </c>
      <c r="C138" s="259" t="s">
        <v>30964</v>
      </c>
      <c r="D138" s="9">
        <v>1719001.3589553833</v>
      </c>
      <c r="E138" s="9">
        <v>1719001.3589553833</v>
      </c>
      <c r="F138" s="259" t="s">
        <v>33445</v>
      </c>
      <c r="G138" s="9"/>
      <c r="H138" s="259" t="s">
        <v>35737</v>
      </c>
      <c r="I138" s="9">
        <v>1</v>
      </c>
    </row>
    <row r="139">
      <c r="A139" s="259" t="s">
        <v>26835</v>
      </c>
      <c r="B139" s="9">
        <v>3</v>
      </c>
      <c r="C139" s="259" t="s">
        <v>30965</v>
      </c>
      <c r="D139" s="9">
        <v>989945971.42280579</v>
      </c>
      <c r="E139" s="9">
        <v>1719001.3589553833</v>
      </c>
      <c r="F139" s="259" t="s">
        <v>33445</v>
      </c>
      <c r="G139" s="9"/>
      <c r="H139" s="259" t="s">
        <v>35738</v>
      </c>
      <c r="I139" s="9">
        <v>1</v>
      </c>
    </row>
    <row r="140">
      <c r="A140" s="259" t="s">
        <v>26836</v>
      </c>
      <c r="B140" s="9">
        <v>3</v>
      </c>
      <c r="C140" s="259" t="s">
        <v>30966</v>
      </c>
      <c r="D140" s="9">
        <v>1</v>
      </c>
      <c r="E140" s="9">
        <v>1719001.3589553833</v>
      </c>
      <c r="F140" s="259" t="s">
        <v>33445</v>
      </c>
      <c r="G140" s="9"/>
      <c r="H140" s="259" t="s">
        <v>35739</v>
      </c>
      <c r="I140" s="9">
        <v>1</v>
      </c>
    </row>
    <row r="141">
      <c r="A141" s="259" t="s">
        <v>26837</v>
      </c>
      <c r="B141" s="9">
        <v>3</v>
      </c>
      <c r="C141" s="259" t="s">
        <v>30967</v>
      </c>
      <c r="D141" s="9">
        <v>575.88434486426706</v>
      </c>
      <c r="E141" s="9">
        <v>1719001.3589553833</v>
      </c>
      <c r="F141" s="259" t="s">
        <v>33445</v>
      </c>
      <c r="G141" s="9"/>
      <c r="H141" s="259" t="s">
        <v>35740</v>
      </c>
      <c r="I141" s="9">
        <v>1</v>
      </c>
    </row>
    <row r="142">
      <c r="A142" s="259" t="s">
        <v>26838</v>
      </c>
      <c r="B142" s="9">
        <v>3</v>
      </c>
      <c r="C142" s="259" t="s">
        <v>30968</v>
      </c>
      <c r="D142" s="9">
        <v>1719001.3589553833</v>
      </c>
      <c r="E142" s="9">
        <v>1719001.3589553833</v>
      </c>
      <c r="F142" s="259" t="s">
        <v>33446</v>
      </c>
      <c r="G142" s="9"/>
      <c r="H142" s="259" t="s">
        <v>35741</v>
      </c>
      <c r="I142" s="9">
        <v>1</v>
      </c>
    </row>
    <row r="143">
      <c r="A143" s="259" t="s">
        <v>26839</v>
      </c>
      <c r="B143" s="9">
        <v>3</v>
      </c>
      <c r="C143" s="259" t="s">
        <v>30969</v>
      </c>
      <c r="D143" s="9">
        <v>4062556973.0098104</v>
      </c>
      <c r="E143" s="9">
        <v>1719001.3589553833</v>
      </c>
      <c r="F143" s="259" t="s">
        <v>33446</v>
      </c>
      <c r="G143" s="9"/>
      <c r="H143" s="259" t="s">
        <v>35742</v>
      </c>
      <c r="I143" s="9">
        <v>1</v>
      </c>
    </row>
    <row r="144">
      <c r="A144" s="259" t="s">
        <v>26840</v>
      </c>
      <c r="B144" s="9">
        <v>3</v>
      </c>
      <c r="C144" s="259" t="s">
        <v>30970</v>
      </c>
      <c r="D144" s="9">
        <v>1</v>
      </c>
      <c r="E144" s="9">
        <v>1719001.3589553833</v>
      </c>
      <c r="F144" s="259" t="s">
        <v>33446</v>
      </c>
      <c r="G144" s="9"/>
      <c r="H144" s="259" t="s">
        <v>35743</v>
      </c>
      <c r="I144" s="9">
        <v>1</v>
      </c>
    </row>
    <row r="145">
      <c r="A145" s="259" t="s">
        <v>26841</v>
      </c>
      <c r="B145" s="9">
        <v>3</v>
      </c>
      <c r="C145" s="259" t="s">
        <v>30971</v>
      </c>
      <c r="D145" s="9">
        <v>2363.3238867702689</v>
      </c>
      <c r="E145" s="9">
        <v>1719001.3589553833</v>
      </c>
      <c r="F145" s="259" t="s">
        <v>33446</v>
      </c>
      <c r="G145" s="9"/>
      <c r="H145" s="259" t="s">
        <v>35744</v>
      </c>
      <c r="I145" s="9">
        <v>1</v>
      </c>
    </row>
    <row r="146">
      <c r="A146" s="259" t="s">
        <v>26842</v>
      </c>
      <c r="B146" s="9">
        <v>3</v>
      </c>
      <c r="C146" s="259" t="s">
        <v>30972</v>
      </c>
      <c r="D146" s="9">
        <v>77682.314758300781</v>
      </c>
      <c r="E146" s="9">
        <v>1719001.3589553833</v>
      </c>
      <c r="F146" s="259" t="s">
        <v>33447</v>
      </c>
      <c r="G146" s="9"/>
      <c r="H146" s="259" t="s">
        <v>35745</v>
      </c>
      <c r="I146" s="9">
        <v>1</v>
      </c>
    </row>
    <row r="147">
      <c r="A147" s="259" t="s">
        <v>26843</v>
      </c>
      <c r="B147" s="9">
        <v>3</v>
      </c>
      <c r="C147" s="259" t="s">
        <v>30973</v>
      </c>
      <c r="D147" s="9">
        <v>85874870.083929658</v>
      </c>
      <c r="E147" s="9">
        <v>1719001.3589553833</v>
      </c>
      <c r="F147" s="259" t="s">
        <v>33447</v>
      </c>
      <c r="G147" s="9"/>
      <c r="H147" s="259" t="s">
        <v>35746</v>
      </c>
      <c r="I147" s="9">
        <v>1</v>
      </c>
    </row>
    <row r="148">
      <c r="A148" s="259" t="s">
        <v>26844</v>
      </c>
      <c r="B148" s="9">
        <v>3</v>
      </c>
      <c r="C148" s="259" t="s">
        <v>30974</v>
      </c>
      <c r="D148" s="9">
        <v>0.045190374256310888</v>
      </c>
      <c r="E148" s="9">
        <v>1719001.3589553833</v>
      </c>
      <c r="F148" s="259" t="s">
        <v>33447</v>
      </c>
      <c r="G148" s="9"/>
      <c r="H148" s="259" t="s">
        <v>35747</v>
      </c>
      <c r="I148" s="9">
        <v>1</v>
      </c>
    </row>
    <row r="149">
      <c r="A149" s="259" t="s">
        <v>26845</v>
      </c>
      <c r="B149" s="9">
        <v>3</v>
      </c>
      <c r="C149" s="259" t="s">
        <v>30975</v>
      </c>
      <c r="D149" s="9">
        <v>49.956254913093723</v>
      </c>
      <c r="E149" s="9">
        <v>1719001.3589553833</v>
      </c>
      <c r="F149" s="259" t="s">
        <v>33447</v>
      </c>
      <c r="G149" s="9"/>
      <c r="H149" s="259" t="s">
        <v>35748</v>
      </c>
      <c r="I149" s="9">
        <v>1</v>
      </c>
    </row>
    <row r="150">
      <c r="A150" s="259" t="s">
        <v>26846</v>
      </c>
      <c r="B150" s="9">
        <v>3</v>
      </c>
      <c r="C150" s="259" t="s">
        <v>30976</v>
      </c>
      <c r="D150" s="9">
        <v>560735.39372253418</v>
      </c>
      <c r="E150" s="9">
        <v>1719001.3589553833</v>
      </c>
      <c r="F150" s="259" t="s">
        <v>33448</v>
      </c>
      <c r="G150" s="9"/>
      <c r="H150" s="259" t="s">
        <v>35749</v>
      </c>
      <c r="I150" s="9">
        <v>1</v>
      </c>
    </row>
    <row r="151">
      <c r="A151" s="259" t="s">
        <v>26847</v>
      </c>
      <c r="B151" s="9">
        <v>3</v>
      </c>
      <c r="C151" s="259" t="s">
        <v>30977</v>
      </c>
      <c r="D151" s="9">
        <v>774710826.43063962</v>
      </c>
      <c r="E151" s="9">
        <v>1719001.3589553833</v>
      </c>
      <c r="F151" s="259" t="s">
        <v>33448</v>
      </c>
      <c r="G151" s="9"/>
      <c r="H151" s="259" t="s">
        <v>35750</v>
      </c>
      <c r="I151" s="9">
        <v>1</v>
      </c>
    </row>
    <row r="152">
      <c r="A152" s="259" t="s">
        <v>26848</v>
      </c>
      <c r="B152" s="9">
        <v>3</v>
      </c>
      <c r="C152" s="259" t="s">
        <v>30978</v>
      </c>
      <c r="D152" s="9">
        <v>0.3261983423115421</v>
      </c>
      <c r="E152" s="9">
        <v>1719001.3589553833</v>
      </c>
      <c r="F152" s="259" t="s">
        <v>33448</v>
      </c>
      <c r="G152" s="9"/>
      <c r="H152" s="259" t="s">
        <v>35751</v>
      </c>
      <c r="I152" s="9">
        <v>1</v>
      </c>
    </row>
    <row r="153">
      <c r="A153" s="259" t="s">
        <v>26849</v>
      </c>
      <c r="B153" s="9">
        <v>3</v>
      </c>
      <c r="C153" s="259" t="s">
        <v>30979</v>
      </c>
      <c r="D153" s="9">
        <v>450.67493541798137</v>
      </c>
      <c r="E153" s="9">
        <v>1719001.3589553833</v>
      </c>
      <c r="F153" s="259" t="s">
        <v>33448</v>
      </c>
      <c r="G153" s="9"/>
      <c r="H153" s="259" t="s">
        <v>35752</v>
      </c>
      <c r="I153" s="9">
        <v>1</v>
      </c>
    </row>
    <row r="154">
      <c r="A154" s="259" t="s">
        <v>26850</v>
      </c>
      <c r="B154" s="9">
        <v>3</v>
      </c>
      <c r="C154" s="259" t="s">
        <v>30980</v>
      </c>
      <c r="D154" s="9">
        <v>1719001.3589553833</v>
      </c>
      <c r="E154" s="9">
        <v>1719001.3589553833</v>
      </c>
      <c r="F154" s="259" t="s">
        <v>33449</v>
      </c>
      <c r="G154" s="9"/>
      <c r="H154" s="259" t="s">
        <v>35753</v>
      </c>
      <c r="I154" s="9">
        <v>1</v>
      </c>
    </row>
    <row r="155">
      <c r="A155" s="259" t="s">
        <v>26851</v>
      </c>
      <c r="B155" s="9">
        <v>3</v>
      </c>
      <c r="C155" s="259" t="s">
        <v>30981</v>
      </c>
      <c r="D155" s="9">
        <v>9701028912.7995739</v>
      </c>
      <c r="E155" s="9">
        <v>1719001.3589553833</v>
      </c>
      <c r="F155" s="259" t="s">
        <v>33449</v>
      </c>
      <c r="G155" s="9"/>
      <c r="H155" s="259" t="s">
        <v>35754</v>
      </c>
      <c r="I155" s="9">
        <v>1</v>
      </c>
    </row>
    <row r="156">
      <c r="A156" s="259" t="s">
        <v>26852</v>
      </c>
      <c r="B156" s="9">
        <v>3</v>
      </c>
      <c r="C156" s="259" t="s">
        <v>30982</v>
      </c>
      <c r="D156" s="9">
        <v>1</v>
      </c>
      <c r="E156" s="9">
        <v>1719001.3589553833</v>
      </c>
      <c r="F156" s="259" t="s">
        <v>33449</v>
      </c>
      <c r="G156" s="9"/>
      <c r="H156" s="259" t="s">
        <v>35755</v>
      </c>
      <c r="I156" s="9">
        <v>1</v>
      </c>
    </row>
    <row r="157">
      <c r="A157" s="259" t="s">
        <v>26853</v>
      </c>
      <c r="B157" s="9">
        <v>3</v>
      </c>
      <c r="C157" s="259" t="s">
        <v>30983</v>
      </c>
      <c r="D157" s="9">
        <v>5643.4096821742905</v>
      </c>
      <c r="E157" s="9">
        <v>1719001.3589553833</v>
      </c>
      <c r="F157" s="259" t="s">
        <v>33449</v>
      </c>
      <c r="G157" s="9"/>
      <c r="H157" s="259" t="s">
        <v>35756</v>
      </c>
      <c r="I157" s="9">
        <v>1</v>
      </c>
    </row>
    <row r="158">
      <c r="A158" s="259" t="s">
        <v>26854</v>
      </c>
      <c r="B158" s="9">
        <v>4</v>
      </c>
      <c r="C158" s="259" t="s">
        <v>30984</v>
      </c>
      <c r="D158" s="9">
        <v>621783.92935180664</v>
      </c>
      <c r="E158" s="9">
        <v>1733452.3988800049</v>
      </c>
      <c r="F158" s="259" t="s">
        <v>33450</v>
      </c>
      <c r="G158" s="9"/>
      <c r="H158" s="259" t="s">
        <v>35757</v>
      </c>
      <c r="I158" s="9">
        <v>1</v>
      </c>
    </row>
    <row r="159">
      <c r="A159" s="259" t="s">
        <v>26855</v>
      </c>
      <c r="B159" s="9">
        <v>4</v>
      </c>
      <c r="C159" s="259" t="s">
        <v>30985</v>
      </c>
      <c r="D159" s="9">
        <v>2833534930.0876279</v>
      </c>
      <c r="E159" s="9">
        <v>1733452.3988800049</v>
      </c>
      <c r="F159" s="259" t="s">
        <v>33450</v>
      </c>
      <c r="G159" s="9"/>
      <c r="H159" s="259" t="s">
        <v>35758</v>
      </c>
      <c r="I159" s="9">
        <v>1</v>
      </c>
    </row>
    <row r="160">
      <c r="A160" s="259" t="s">
        <v>26856</v>
      </c>
      <c r="B160" s="9">
        <v>4</v>
      </c>
      <c r="C160" s="259" t="s">
        <v>30986</v>
      </c>
      <c r="D160" s="9">
        <v>0.35869685821978464</v>
      </c>
      <c r="E160" s="9">
        <v>1733452.3988800049</v>
      </c>
      <c r="F160" s="259" t="s">
        <v>33450</v>
      </c>
      <c r="G160" s="9"/>
      <c r="H160" s="259" t="s">
        <v>35759</v>
      </c>
      <c r="I160" s="9">
        <v>1</v>
      </c>
    </row>
    <row r="161">
      <c r="A161" s="259" t="s">
        <v>26857</v>
      </c>
      <c r="B161" s="9">
        <v>4</v>
      </c>
      <c r="C161" s="259" t="s">
        <v>30987</v>
      </c>
      <c r="D161" s="9">
        <v>1634.6194057122038</v>
      </c>
      <c r="E161" s="9">
        <v>1733452.3988800049</v>
      </c>
      <c r="F161" s="259" t="s">
        <v>33450</v>
      </c>
      <c r="G161" s="9"/>
      <c r="H161" s="259" t="s">
        <v>35760</v>
      </c>
      <c r="I161" s="9">
        <v>1</v>
      </c>
    </row>
    <row r="162">
      <c r="A162" s="259" t="s">
        <v>26858</v>
      </c>
      <c r="B162" s="9">
        <v>4</v>
      </c>
      <c r="C162" s="259" t="s">
        <v>30988</v>
      </c>
      <c r="D162" s="9">
        <v>664751.09829711914</v>
      </c>
      <c r="E162" s="9">
        <v>1733452.3988800049</v>
      </c>
      <c r="F162" s="259" t="s">
        <v>33451</v>
      </c>
      <c r="G162" s="9"/>
      <c r="H162" s="259" t="s">
        <v>35761</v>
      </c>
      <c r="I162" s="9">
        <v>1</v>
      </c>
    </row>
    <row r="163">
      <c r="A163" s="259" t="s">
        <v>26859</v>
      </c>
      <c r="B163" s="9">
        <v>4</v>
      </c>
      <c r="C163" s="259" t="s">
        <v>30989</v>
      </c>
      <c r="D163" s="9">
        <v>1094461648.1847334</v>
      </c>
      <c r="E163" s="9">
        <v>1733452.3988800049</v>
      </c>
      <c r="F163" s="259" t="s">
        <v>33451</v>
      </c>
      <c r="G163" s="9"/>
      <c r="H163" s="259" t="s">
        <v>35762</v>
      </c>
      <c r="I163" s="9">
        <v>1</v>
      </c>
    </row>
    <row r="164">
      <c r="A164" s="259" t="s">
        <v>26860</v>
      </c>
      <c r="B164" s="9">
        <v>4</v>
      </c>
      <c r="C164" s="259" t="s">
        <v>30990</v>
      </c>
      <c r="D164" s="9">
        <v>0.38348390687083145</v>
      </c>
      <c r="E164" s="9">
        <v>1733452.3988800049</v>
      </c>
      <c r="F164" s="259" t="s">
        <v>33451</v>
      </c>
      <c r="G164" s="9"/>
      <c r="H164" s="259" t="s">
        <v>35763</v>
      </c>
      <c r="I164" s="9">
        <v>1</v>
      </c>
    </row>
    <row r="165">
      <c r="A165" s="259" t="s">
        <v>26861</v>
      </c>
      <c r="B165" s="9">
        <v>4</v>
      </c>
      <c r="C165" s="259" t="s">
        <v>30991</v>
      </c>
      <c r="D165" s="9">
        <v>631.37681132281011</v>
      </c>
      <c r="E165" s="9">
        <v>1733452.3988800049</v>
      </c>
      <c r="F165" s="259" t="s">
        <v>33451</v>
      </c>
      <c r="G165" s="9"/>
      <c r="H165" s="259" t="s">
        <v>35764</v>
      </c>
      <c r="I165" s="9">
        <v>1</v>
      </c>
    </row>
    <row r="166">
      <c r="A166" s="259" t="s">
        <v>26862</v>
      </c>
      <c r="B166" s="9">
        <v>4</v>
      </c>
      <c r="C166" s="259" t="s">
        <v>30992</v>
      </c>
      <c r="D166" s="9">
        <v>1733452.3988800049</v>
      </c>
      <c r="E166" s="9">
        <v>1733452.3988800049</v>
      </c>
      <c r="F166" s="259" t="s">
        <v>33452</v>
      </c>
      <c r="G166" s="9"/>
      <c r="H166" s="259" t="s">
        <v>35765</v>
      </c>
      <c r="I166" s="9">
        <v>1</v>
      </c>
    </row>
    <row r="167">
      <c r="A167" s="259" t="s">
        <v>26863</v>
      </c>
      <c r="B167" s="9">
        <v>4</v>
      </c>
      <c r="C167" s="259" t="s">
        <v>30993</v>
      </c>
      <c r="D167" s="9">
        <v>14327603703.965149</v>
      </c>
      <c r="E167" s="9">
        <v>1733452.3988800049</v>
      </c>
      <c r="F167" s="259" t="s">
        <v>33452</v>
      </c>
      <c r="G167" s="9"/>
      <c r="H167" s="259" t="s">
        <v>35766</v>
      </c>
      <c r="I167" s="9">
        <v>1</v>
      </c>
    </row>
    <row r="168">
      <c r="A168" s="259" t="s">
        <v>26864</v>
      </c>
      <c r="B168" s="9">
        <v>4</v>
      </c>
      <c r="C168" s="259" t="s">
        <v>30994</v>
      </c>
      <c r="D168" s="9">
        <v>1</v>
      </c>
      <c r="E168" s="9">
        <v>1733452.3988800049</v>
      </c>
      <c r="F168" s="259" t="s">
        <v>33452</v>
      </c>
      <c r="G168" s="9"/>
      <c r="H168" s="259" t="s">
        <v>35767</v>
      </c>
      <c r="I168" s="9">
        <v>1</v>
      </c>
    </row>
    <row r="169">
      <c r="A169" s="259" t="s">
        <v>26865</v>
      </c>
      <c r="B169" s="9">
        <v>4</v>
      </c>
      <c r="C169" s="259" t="s">
        <v>30995</v>
      </c>
      <c r="D169" s="9">
        <v>8265.3574526893899</v>
      </c>
      <c r="E169" s="9">
        <v>1733452.3988800049</v>
      </c>
      <c r="F169" s="259" t="s">
        <v>33452</v>
      </c>
      <c r="G169" s="9"/>
      <c r="H169" s="259" t="s">
        <v>35768</v>
      </c>
      <c r="I169" s="9">
        <v>1</v>
      </c>
    </row>
    <row r="170">
      <c r="A170" s="259" t="s">
        <v>26866</v>
      </c>
      <c r="B170" s="9">
        <v>4</v>
      </c>
      <c r="C170" s="259" t="s">
        <v>30996</v>
      </c>
      <c r="D170" s="9">
        <v>1733452.3988800049</v>
      </c>
      <c r="E170" s="9">
        <v>1733452.3988800049</v>
      </c>
      <c r="F170" s="259" t="s">
        <v>33453</v>
      </c>
      <c r="G170" s="9"/>
      <c r="H170" s="259" t="s">
        <v>35769</v>
      </c>
      <c r="I170" s="9">
        <v>1</v>
      </c>
    </row>
    <row r="171">
      <c r="A171" s="259" t="s">
        <v>26867</v>
      </c>
      <c r="B171" s="9">
        <v>4</v>
      </c>
      <c r="C171" s="259" t="s">
        <v>30997</v>
      </c>
      <c r="D171" s="9">
        <v>5817194808.8794756</v>
      </c>
      <c r="E171" s="9">
        <v>1733452.3988800049</v>
      </c>
      <c r="F171" s="259" t="s">
        <v>33453</v>
      </c>
      <c r="G171" s="9"/>
      <c r="H171" s="259" t="s">
        <v>35770</v>
      </c>
      <c r="I171" s="9">
        <v>1</v>
      </c>
    </row>
    <row r="172">
      <c r="A172" s="259" t="s">
        <v>26868</v>
      </c>
      <c r="B172" s="9">
        <v>4</v>
      </c>
      <c r="C172" s="259" t="s">
        <v>30998</v>
      </c>
      <c r="D172" s="9">
        <v>1</v>
      </c>
      <c r="E172" s="9">
        <v>1733452.3988800049</v>
      </c>
      <c r="F172" s="259" t="s">
        <v>33453</v>
      </c>
      <c r="G172" s="9"/>
      <c r="H172" s="259" t="s">
        <v>35771</v>
      </c>
      <c r="I172" s="9">
        <v>1</v>
      </c>
    </row>
    <row r="173">
      <c r="A173" s="259" t="s">
        <v>26869</v>
      </c>
      <c r="B173" s="9">
        <v>4</v>
      </c>
      <c r="C173" s="259" t="s">
        <v>30999</v>
      </c>
      <c r="D173" s="9">
        <v>3355.84340974001</v>
      </c>
      <c r="E173" s="9">
        <v>1733452.3988800049</v>
      </c>
      <c r="F173" s="259" t="s">
        <v>33453</v>
      </c>
      <c r="G173" s="9"/>
      <c r="H173" s="259" t="s">
        <v>35772</v>
      </c>
      <c r="I173" s="9">
        <v>1</v>
      </c>
    </row>
    <row r="174">
      <c r="A174" s="259" t="s">
        <v>26870</v>
      </c>
      <c r="B174" s="9">
        <v>4</v>
      </c>
      <c r="C174" s="259" t="s">
        <v>31000</v>
      </c>
      <c r="D174" s="9">
        <v>1733452.3988800049</v>
      </c>
      <c r="E174" s="9">
        <v>1733452.3988800049</v>
      </c>
      <c r="F174" s="259" t="s">
        <v>33454</v>
      </c>
      <c r="G174" s="9"/>
      <c r="H174" s="259" t="s">
        <v>35773</v>
      </c>
      <c r="I174" s="9">
        <v>1</v>
      </c>
    </row>
    <row r="175">
      <c r="A175" s="259" t="s">
        <v>26871</v>
      </c>
      <c r="B175" s="9">
        <v>4</v>
      </c>
      <c r="C175" s="259" t="s">
        <v>31001</v>
      </c>
      <c r="D175" s="9">
        <v>7415947246.9009399</v>
      </c>
      <c r="E175" s="9">
        <v>1733452.3988800049</v>
      </c>
      <c r="F175" s="259" t="s">
        <v>33454</v>
      </c>
      <c r="G175" s="9"/>
      <c r="H175" s="259" t="s">
        <v>35774</v>
      </c>
      <c r="I175" s="9">
        <v>1</v>
      </c>
    </row>
    <row r="176">
      <c r="A176" s="259" t="s">
        <v>26872</v>
      </c>
      <c r="B176" s="9">
        <v>4</v>
      </c>
      <c r="C176" s="259" t="s">
        <v>31002</v>
      </c>
      <c r="D176" s="9">
        <v>1</v>
      </c>
      <c r="E176" s="9">
        <v>1733452.3988800049</v>
      </c>
      <c r="F176" s="259" t="s">
        <v>33454</v>
      </c>
      <c r="G176" s="9"/>
      <c r="H176" s="259" t="s">
        <v>35775</v>
      </c>
      <c r="I176" s="9">
        <v>1</v>
      </c>
    </row>
    <row r="177">
      <c r="A177" s="259" t="s">
        <v>26873</v>
      </c>
      <c r="B177" s="9">
        <v>4</v>
      </c>
      <c r="C177" s="259" t="s">
        <v>31003</v>
      </c>
      <c r="D177" s="9">
        <v>4278.1372316265697</v>
      </c>
      <c r="E177" s="9">
        <v>1733452.3988800049</v>
      </c>
      <c r="F177" s="259" t="s">
        <v>33454</v>
      </c>
      <c r="G177" s="9"/>
      <c r="H177" s="259" t="s">
        <v>35776</v>
      </c>
      <c r="I177" s="9">
        <v>1</v>
      </c>
    </row>
    <row r="178">
      <c r="A178" s="259" t="s">
        <v>26874</v>
      </c>
      <c r="B178" s="9">
        <v>4</v>
      </c>
      <c r="C178" s="259" t="s">
        <v>31004</v>
      </c>
      <c r="D178" s="9">
        <v>1733452.3988800049</v>
      </c>
      <c r="E178" s="9">
        <v>1733452.3988800049</v>
      </c>
      <c r="F178" s="259" t="s">
        <v>33455</v>
      </c>
      <c r="G178" s="9"/>
      <c r="H178" s="259" t="s">
        <v>35777</v>
      </c>
      <c r="I178" s="9">
        <v>1</v>
      </c>
    </row>
    <row r="179">
      <c r="A179" s="259" t="s">
        <v>26875</v>
      </c>
      <c r="B179" s="9">
        <v>4</v>
      </c>
      <c r="C179" s="259" t="s">
        <v>31005</v>
      </c>
      <c r="D179" s="9">
        <v>5607103924.5859203</v>
      </c>
      <c r="E179" s="9">
        <v>1733452.3988800049</v>
      </c>
      <c r="F179" s="259" t="s">
        <v>33455</v>
      </c>
      <c r="G179" s="9"/>
      <c r="H179" s="259" t="s">
        <v>35778</v>
      </c>
      <c r="I179" s="9">
        <v>1</v>
      </c>
    </row>
    <row r="180">
      <c r="A180" s="259" t="s">
        <v>26876</v>
      </c>
      <c r="B180" s="9">
        <v>4</v>
      </c>
      <c r="C180" s="259" t="s">
        <v>31006</v>
      </c>
      <c r="D180" s="9">
        <v>1</v>
      </c>
      <c r="E180" s="9">
        <v>1733452.3988800049</v>
      </c>
      <c r="F180" s="259" t="s">
        <v>33455</v>
      </c>
      <c r="G180" s="9"/>
      <c r="H180" s="259" t="s">
        <v>35779</v>
      </c>
      <c r="I180" s="9">
        <v>1</v>
      </c>
    </row>
    <row r="181">
      <c r="A181" s="259" t="s">
        <v>26877</v>
      </c>
      <c r="B181" s="9">
        <v>4</v>
      </c>
      <c r="C181" s="259" t="s">
        <v>31007</v>
      </c>
      <c r="D181" s="9">
        <v>3234.6454556287254</v>
      </c>
      <c r="E181" s="9">
        <v>1733452.3988800049</v>
      </c>
      <c r="F181" s="259" t="s">
        <v>33455</v>
      </c>
      <c r="G181" s="9"/>
      <c r="H181" s="259" t="s">
        <v>35780</v>
      </c>
      <c r="I181" s="9">
        <v>1</v>
      </c>
    </row>
    <row r="182">
      <c r="A182" s="259" t="s">
        <v>26878</v>
      </c>
      <c r="B182" s="9">
        <v>4</v>
      </c>
      <c r="C182" s="259" t="s">
        <v>31008</v>
      </c>
      <c r="D182" s="9">
        <v>1733452.3988800049</v>
      </c>
      <c r="E182" s="9">
        <v>1733452.3988800049</v>
      </c>
      <c r="F182" s="259" t="s">
        <v>33456</v>
      </c>
      <c r="G182" s="9"/>
      <c r="H182" s="259" t="s">
        <v>35781</v>
      </c>
      <c r="I182" s="9">
        <v>1</v>
      </c>
    </row>
    <row r="183">
      <c r="A183" s="259" t="s">
        <v>26879</v>
      </c>
      <c r="B183" s="9">
        <v>4</v>
      </c>
      <c r="C183" s="259" t="s">
        <v>31009</v>
      </c>
      <c r="D183" s="9">
        <v>8440638854.6735477</v>
      </c>
      <c r="E183" s="9">
        <v>1733452.3988800049</v>
      </c>
      <c r="F183" s="259" t="s">
        <v>33456</v>
      </c>
      <c r="G183" s="9"/>
      <c r="H183" s="259" t="s">
        <v>35782</v>
      </c>
      <c r="I183" s="9">
        <v>1</v>
      </c>
    </row>
    <row r="184">
      <c r="A184" s="259" t="s">
        <v>26880</v>
      </c>
      <c r="B184" s="9">
        <v>4</v>
      </c>
      <c r="C184" s="259" t="s">
        <v>31010</v>
      </c>
      <c r="D184" s="9">
        <v>1</v>
      </c>
      <c r="E184" s="9">
        <v>1733452.3988800049</v>
      </c>
      <c r="F184" s="259" t="s">
        <v>33456</v>
      </c>
      <c r="G184" s="9"/>
      <c r="H184" s="259" t="s">
        <v>35783</v>
      </c>
      <c r="I184" s="9">
        <v>1</v>
      </c>
    </row>
    <row r="185">
      <c r="A185" s="259" t="s">
        <v>26881</v>
      </c>
      <c r="B185" s="9">
        <v>4</v>
      </c>
      <c r="C185" s="259" t="s">
        <v>31011</v>
      </c>
      <c r="D185" s="9">
        <v>4869.2648613409292</v>
      </c>
      <c r="E185" s="9">
        <v>1733452.3988800049</v>
      </c>
      <c r="F185" s="259" t="s">
        <v>33456</v>
      </c>
      <c r="G185" s="9"/>
      <c r="H185" s="259" t="s">
        <v>35784</v>
      </c>
      <c r="I185" s="9">
        <v>1</v>
      </c>
    </row>
    <row r="186">
      <c r="A186" s="259" t="s">
        <v>26882</v>
      </c>
      <c r="B186" s="9">
        <v>4</v>
      </c>
      <c r="C186" s="259" t="s">
        <v>31012</v>
      </c>
      <c r="D186" s="9">
        <v>830719.14088439941</v>
      </c>
      <c r="E186" s="9">
        <v>1733452.3988800049</v>
      </c>
      <c r="F186" s="259" t="s">
        <v>33457</v>
      </c>
      <c r="G186" s="9"/>
      <c r="H186" s="259" t="s">
        <v>35785</v>
      </c>
      <c r="I186" s="9">
        <v>1</v>
      </c>
    </row>
    <row r="187">
      <c r="A187" s="259" t="s">
        <v>26883</v>
      </c>
      <c r="B187" s="9">
        <v>4</v>
      </c>
      <c r="C187" s="259" t="s">
        <v>31013</v>
      </c>
      <c r="D187" s="9">
        <v>4671734221.8208942</v>
      </c>
      <c r="E187" s="9">
        <v>1733452.3988800049</v>
      </c>
      <c r="F187" s="259" t="s">
        <v>33457</v>
      </c>
      <c r="G187" s="9"/>
      <c r="H187" s="259" t="s">
        <v>35786</v>
      </c>
      <c r="I187" s="9">
        <v>1</v>
      </c>
    </row>
    <row r="188">
      <c r="A188" s="259" t="s">
        <v>26884</v>
      </c>
      <c r="B188" s="9">
        <v>4</v>
      </c>
      <c r="C188" s="259" t="s">
        <v>31014</v>
      </c>
      <c r="D188" s="9">
        <v>0.47922812384183872</v>
      </c>
      <c r="E188" s="9">
        <v>1733452.3988800049</v>
      </c>
      <c r="F188" s="259" t="s">
        <v>33457</v>
      </c>
      <c r="G188" s="9"/>
      <c r="H188" s="259" t="s">
        <v>35787</v>
      </c>
      <c r="I188" s="9">
        <v>1</v>
      </c>
    </row>
    <row r="189">
      <c r="A189" s="259" t="s">
        <v>26885</v>
      </c>
      <c r="B189" s="9">
        <v>4</v>
      </c>
      <c r="C189" s="259" t="s">
        <v>31015</v>
      </c>
      <c r="D189" s="9">
        <v>2695.0461546214551</v>
      </c>
      <c r="E189" s="9">
        <v>1733452.3988800049</v>
      </c>
      <c r="F189" s="259" t="s">
        <v>33457</v>
      </c>
      <c r="G189" s="9"/>
      <c r="H189" s="259" t="s">
        <v>35788</v>
      </c>
      <c r="I189" s="9">
        <v>1</v>
      </c>
    </row>
    <row r="190">
      <c r="A190" s="259" t="s">
        <v>26886</v>
      </c>
      <c r="B190" s="9">
        <v>4</v>
      </c>
      <c r="C190" s="259" t="s">
        <v>31016</v>
      </c>
      <c r="D190" s="9">
        <v>1733452.3988800049</v>
      </c>
      <c r="E190" s="9">
        <v>1733452.3988800049</v>
      </c>
      <c r="F190" s="259" t="s">
        <v>33458</v>
      </c>
      <c r="G190" s="9"/>
      <c r="H190" s="259" t="s">
        <v>35789</v>
      </c>
      <c r="I190" s="9">
        <v>1</v>
      </c>
    </row>
    <row r="191">
      <c r="A191" s="259" t="s">
        <v>26887</v>
      </c>
      <c r="B191" s="9">
        <v>4</v>
      </c>
      <c r="C191" s="259" t="s">
        <v>31017</v>
      </c>
      <c r="D191" s="9">
        <v>1215230627.4707062</v>
      </c>
      <c r="E191" s="9">
        <v>1733452.3988800049</v>
      </c>
      <c r="F191" s="259" t="s">
        <v>33458</v>
      </c>
      <c r="G191" s="9"/>
      <c r="H191" s="259" t="s">
        <v>35790</v>
      </c>
      <c r="I191" s="9">
        <v>1</v>
      </c>
    </row>
    <row r="192">
      <c r="A192" s="259" t="s">
        <v>26888</v>
      </c>
      <c r="B192" s="9">
        <v>4</v>
      </c>
      <c r="C192" s="259" t="s">
        <v>31018</v>
      </c>
      <c r="D192" s="9">
        <v>1</v>
      </c>
      <c r="E192" s="9">
        <v>1733452.3988800049</v>
      </c>
      <c r="F192" s="259" t="s">
        <v>33458</v>
      </c>
      <c r="G192" s="9"/>
      <c r="H192" s="259" t="s">
        <v>35791</v>
      </c>
      <c r="I192" s="9">
        <v>1</v>
      </c>
    </row>
    <row r="193">
      <c r="A193" s="259" t="s">
        <v>26889</v>
      </c>
      <c r="B193" s="9">
        <v>4</v>
      </c>
      <c r="C193" s="259" t="s">
        <v>31019</v>
      </c>
      <c r="D193" s="9">
        <v>701.0464367270049</v>
      </c>
      <c r="E193" s="9">
        <v>1733452.3988800049</v>
      </c>
      <c r="F193" s="259" t="s">
        <v>33458</v>
      </c>
      <c r="G193" s="9"/>
      <c r="H193" s="259" t="s">
        <v>35792</v>
      </c>
      <c r="I193" s="9">
        <v>1</v>
      </c>
    </row>
    <row r="194">
      <c r="A194" s="259" t="s">
        <v>26890</v>
      </c>
      <c r="B194" s="9">
        <v>4</v>
      </c>
      <c r="C194" s="259" t="s">
        <v>31020</v>
      </c>
      <c r="D194" s="9">
        <v>1733452.3988800049</v>
      </c>
      <c r="E194" s="9">
        <v>1733452.3988800049</v>
      </c>
      <c r="F194" s="259" t="s">
        <v>33459</v>
      </c>
      <c r="G194" s="9"/>
      <c r="H194" s="259" t="s">
        <v>35793</v>
      </c>
      <c r="I194" s="9">
        <v>1</v>
      </c>
    </row>
    <row r="195">
      <c r="A195" s="259" t="s">
        <v>26891</v>
      </c>
      <c r="B195" s="9">
        <v>4</v>
      </c>
      <c r="C195" s="259" t="s">
        <v>31021</v>
      </c>
      <c r="D195" s="9">
        <v>5886964849.2916012</v>
      </c>
      <c r="E195" s="9">
        <v>1733452.3988800049</v>
      </c>
      <c r="F195" s="259" t="s">
        <v>33459</v>
      </c>
      <c r="G195" s="9"/>
      <c r="H195" s="259" t="s">
        <v>35794</v>
      </c>
      <c r="I195" s="9">
        <v>1</v>
      </c>
    </row>
    <row r="196">
      <c r="A196" s="259" t="s">
        <v>26892</v>
      </c>
      <c r="B196" s="9">
        <v>4</v>
      </c>
      <c r="C196" s="259" t="s">
        <v>31022</v>
      </c>
      <c r="D196" s="9">
        <v>1</v>
      </c>
      <c r="E196" s="9">
        <v>1733452.3988800049</v>
      </c>
      <c r="F196" s="259" t="s">
        <v>33459</v>
      </c>
      <c r="G196" s="9"/>
      <c r="H196" s="259" t="s">
        <v>35795</v>
      </c>
      <c r="I196" s="9">
        <v>1</v>
      </c>
    </row>
    <row r="197">
      <c r="A197" s="259" t="s">
        <v>26893</v>
      </c>
      <c r="B197" s="9">
        <v>4</v>
      </c>
      <c r="C197" s="259" t="s">
        <v>31023</v>
      </c>
      <c r="D197" s="9">
        <v>3396.0925913484607</v>
      </c>
      <c r="E197" s="9">
        <v>1733452.3988800049</v>
      </c>
      <c r="F197" s="259" t="s">
        <v>33459</v>
      </c>
      <c r="G197" s="9"/>
      <c r="H197" s="259" t="s">
        <v>35796</v>
      </c>
      <c r="I197" s="9">
        <v>1</v>
      </c>
    </row>
    <row r="198">
      <c r="A198" s="259" t="s">
        <v>26894</v>
      </c>
      <c r="B198" s="9">
        <v>4</v>
      </c>
      <c r="C198" s="259" t="s">
        <v>31024</v>
      </c>
      <c r="D198" s="9">
        <v>126433.35925292969</v>
      </c>
      <c r="E198" s="9">
        <v>1733452.3988800049</v>
      </c>
      <c r="F198" s="259" t="s">
        <v>33460</v>
      </c>
      <c r="G198" s="9"/>
      <c r="H198" s="259" t="s">
        <v>35797</v>
      </c>
      <c r="I198" s="9">
        <v>1</v>
      </c>
    </row>
    <row r="199">
      <c r="A199" s="259" t="s">
        <v>26895</v>
      </c>
      <c r="B199" s="9">
        <v>4</v>
      </c>
      <c r="C199" s="259" t="s">
        <v>31025</v>
      </c>
      <c r="D199" s="9">
        <v>69770040.412125289</v>
      </c>
      <c r="E199" s="9">
        <v>1733452.3988800049</v>
      </c>
      <c r="F199" s="259" t="s">
        <v>33460</v>
      </c>
      <c r="G199" s="9"/>
      <c r="H199" s="259" t="s">
        <v>35798</v>
      </c>
      <c r="I199" s="9">
        <v>1</v>
      </c>
    </row>
    <row r="200">
      <c r="A200" s="259" t="s">
        <v>26896</v>
      </c>
      <c r="B200" s="9">
        <v>4</v>
      </c>
      <c r="C200" s="259" t="s">
        <v>31026</v>
      </c>
      <c r="D200" s="9">
        <v>0.072937312460739687</v>
      </c>
      <c r="E200" s="9">
        <v>1733452.3988800049</v>
      </c>
      <c r="F200" s="259" t="s">
        <v>33460</v>
      </c>
      <c r="G200" s="9"/>
      <c r="H200" s="259" t="s">
        <v>35799</v>
      </c>
      <c r="I200" s="9">
        <v>1</v>
      </c>
    </row>
    <row r="201">
      <c r="A201" s="259" t="s">
        <v>26897</v>
      </c>
      <c r="B201" s="9">
        <v>4</v>
      </c>
      <c r="C201" s="259" t="s">
        <v>31027</v>
      </c>
      <c r="D201" s="9">
        <v>40.249181608450385</v>
      </c>
      <c r="E201" s="9">
        <v>1733452.3988800049</v>
      </c>
      <c r="F201" s="259" t="s">
        <v>33460</v>
      </c>
      <c r="G201" s="9"/>
      <c r="H201" s="259" t="s">
        <v>35800</v>
      </c>
      <c r="I201" s="9">
        <v>1</v>
      </c>
    </row>
    <row r="202">
      <c r="A202" s="259" t="s">
        <v>26898</v>
      </c>
      <c r="B202" s="9">
        <v>4</v>
      </c>
      <c r="C202" s="259" t="s">
        <v>31028</v>
      </c>
      <c r="D202" s="9">
        <v>621783.92935180664</v>
      </c>
      <c r="E202" s="9">
        <v>1733452.3988800049</v>
      </c>
      <c r="F202" s="259" t="s">
        <v>33461</v>
      </c>
      <c r="G202" s="9"/>
      <c r="H202" s="259" t="s">
        <v>35801</v>
      </c>
      <c r="I202" s="9">
        <v>1</v>
      </c>
    </row>
    <row r="203">
      <c r="A203" s="259" t="s">
        <v>26899</v>
      </c>
      <c r="B203" s="9">
        <v>4</v>
      </c>
      <c r="C203" s="259" t="s">
        <v>31029</v>
      </c>
      <c r="D203" s="9">
        <v>1024691607.772608</v>
      </c>
      <c r="E203" s="9">
        <v>1733452.3988800049</v>
      </c>
      <c r="F203" s="259" t="s">
        <v>33461</v>
      </c>
      <c r="G203" s="9"/>
      <c r="H203" s="259" t="s">
        <v>35802</v>
      </c>
      <c r="I203" s="9">
        <v>1</v>
      </c>
    </row>
    <row r="204">
      <c r="A204" s="259" t="s">
        <v>26900</v>
      </c>
      <c r="B204" s="9">
        <v>4</v>
      </c>
      <c r="C204" s="259" t="s">
        <v>31030</v>
      </c>
      <c r="D204" s="9">
        <v>0.35869685821978464</v>
      </c>
      <c r="E204" s="9">
        <v>1733452.3988800049</v>
      </c>
      <c r="F204" s="259" t="s">
        <v>33461</v>
      </c>
      <c r="G204" s="9"/>
      <c r="H204" s="259" t="s">
        <v>35803</v>
      </c>
      <c r="I204" s="9">
        <v>1</v>
      </c>
    </row>
    <row r="205">
      <c r="A205" s="259" t="s">
        <v>26901</v>
      </c>
      <c r="B205" s="9">
        <v>4</v>
      </c>
      <c r="C205" s="259" t="s">
        <v>31031</v>
      </c>
      <c r="D205" s="9">
        <v>591.12762971435973</v>
      </c>
      <c r="E205" s="9">
        <v>1733452.3988800049</v>
      </c>
      <c r="F205" s="259" t="s">
        <v>33461</v>
      </c>
      <c r="G205" s="9"/>
      <c r="H205" s="259" t="s">
        <v>35804</v>
      </c>
      <c r="I205" s="9">
        <v>1</v>
      </c>
    </row>
    <row r="206">
      <c r="A206" s="259" t="s">
        <v>26902</v>
      </c>
      <c r="B206" s="9">
        <v>4</v>
      </c>
      <c r="C206" s="259" t="s">
        <v>31032</v>
      </c>
      <c r="D206" s="9">
        <v>1733452.3988800049</v>
      </c>
      <c r="E206" s="9">
        <v>1733452.3988800049</v>
      </c>
      <c r="F206" s="259" t="s">
        <v>33462</v>
      </c>
      <c r="G206" s="9"/>
      <c r="H206" s="259" t="s">
        <v>35805</v>
      </c>
      <c r="I206" s="9">
        <v>1</v>
      </c>
    </row>
    <row r="207">
      <c r="A207" s="259" t="s">
        <v>26903</v>
      </c>
      <c r="B207" s="9">
        <v>4</v>
      </c>
      <c r="C207" s="259" t="s">
        <v>31033</v>
      </c>
      <c r="D207" s="9">
        <v>13233142055.780416</v>
      </c>
      <c r="E207" s="9">
        <v>1733452.3988800049</v>
      </c>
      <c r="F207" s="259" t="s">
        <v>33462</v>
      </c>
      <c r="G207" s="9"/>
      <c r="H207" s="259" t="s">
        <v>35806</v>
      </c>
      <c r="I207" s="9">
        <v>1</v>
      </c>
    </row>
    <row r="208">
      <c r="A208" s="259" t="s">
        <v>26904</v>
      </c>
      <c r="B208" s="9">
        <v>4</v>
      </c>
      <c r="C208" s="259" t="s">
        <v>31034</v>
      </c>
      <c r="D208" s="9">
        <v>1</v>
      </c>
      <c r="E208" s="9">
        <v>1733452.3988800049</v>
      </c>
      <c r="F208" s="259" t="s">
        <v>33462</v>
      </c>
      <c r="G208" s="9"/>
      <c r="H208" s="259" t="s">
        <v>35807</v>
      </c>
      <c r="I208" s="9">
        <v>1</v>
      </c>
    </row>
    <row r="209">
      <c r="A209" s="259" t="s">
        <v>26905</v>
      </c>
      <c r="B209" s="9">
        <v>4</v>
      </c>
      <c r="C209" s="259" t="s">
        <v>31035</v>
      </c>
      <c r="D209" s="9">
        <v>7633.9806413665801</v>
      </c>
      <c r="E209" s="9">
        <v>1733452.3988800049</v>
      </c>
      <c r="F209" s="259" t="s">
        <v>33462</v>
      </c>
      <c r="G209" s="9"/>
      <c r="H209" s="259" t="s">
        <v>35808</v>
      </c>
      <c r="I209" s="9">
        <v>1</v>
      </c>
    </row>
    <row r="210">
      <c r="A210" s="259" t="s">
        <v>26906</v>
      </c>
      <c r="B210" s="9">
        <v>5</v>
      </c>
      <c r="C210" s="259" t="s">
        <v>31036</v>
      </c>
      <c r="D210" s="9">
        <v>857376.8646697998</v>
      </c>
      <c r="E210" s="9">
        <v>1725920.3910064697</v>
      </c>
      <c r="F210" s="259" t="s">
        <v>33463</v>
      </c>
      <c r="G210" s="9"/>
      <c r="H210" s="259" t="s">
        <v>35809</v>
      </c>
      <c r="I210" s="9">
        <v>1</v>
      </c>
    </row>
    <row r="211">
      <c r="A211" s="259" t="s">
        <v>26907</v>
      </c>
      <c r="B211" s="9">
        <v>5</v>
      </c>
      <c r="C211" s="259" t="s">
        <v>31037</v>
      </c>
      <c r="D211" s="9">
        <v>4121922429.5177016</v>
      </c>
      <c r="E211" s="9">
        <v>1725920.3910064697</v>
      </c>
      <c r="F211" s="259" t="s">
        <v>33463</v>
      </c>
      <c r="G211" s="9"/>
      <c r="H211" s="259" t="s">
        <v>35810</v>
      </c>
      <c r="I211" s="9">
        <v>1</v>
      </c>
    </row>
    <row r="212">
      <c r="A212" s="259" t="s">
        <v>26908</v>
      </c>
      <c r="B212" s="9">
        <v>5</v>
      </c>
      <c r="C212" s="259" t="s">
        <v>31038</v>
      </c>
      <c r="D212" s="9">
        <v>0.49676501253329586</v>
      </c>
      <c r="E212" s="9">
        <v>1725920.3910064697</v>
      </c>
      <c r="F212" s="259" t="s">
        <v>33463</v>
      </c>
      <c r="G212" s="9"/>
      <c r="H212" s="259" t="s">
        <v>35811</v>
      </c>
      <c r="I212" s="9">
        <v>1</v>
      </c>
    </row>
    <row r="213">
      <c r="A213" s="259" t="s">
        <v>26909</v>
      </c>
      <c r="B213" s="9">
        <v>5</v>
      </c>
      <c r="C213" s="259" t="s">
        <v>31039</v>
      </c>
      <c r="D213" s="9">
        <v>2388.2459764636101</v>
      </c>
      <c r="E213" s="9">
        <v>1725920.3910064697</v>
      </c>
      <c r="F213" s="259" t="s">
        <v>33463</v>
      </c>
      <c r="G213" s="9"/>
      <c r="H213" s="259" t="s">
        <v>35812</v>
      </c>
      <c r="I213" s="9">
        <v>1</v>
      </c>
    </row>
    <row r="214">
      <c r="A214" s="259" t="s">
        <v>26910</v>
      </c>
      <c r="B214" s="9">
        <v>5</v>
      </c>
      <c r="C214" s="259" t="s">
        <v>31040</v>
      </c>
      <c r="D214" s="9">
        <v>897527.77201843262</v>
      </c>
      <c r="E214" s="9">
        <v>1725920.3910064697</v>
      </c>
      <c r="F214" s="259" t="s">
        <v>33464</v>
      </c>
      <c r="G214" s="9"/>
      <c r="H214" s="259" t="s">
        <v>35813</v>
      </c>
      <c r="I214" s="9">
        <v>1</v>
      </c>
    </row>
    <row r="215">
      <c r="A215" s="259" t="s">
        <v>26911</v>
      </c>
      <c r="B215" s="9">
        <v>5</v>
      </c>
      <c r="C215" s="259" t="s">
        <v>31041</v>
      </c>
      <c r="D215" s="9">
        <v>1514045971.6751075</v>
      </c>
      <c r="E215" s="9">
        <v>1725920.3910064697</v>
      </c>
      <c r="F215" s="259" t="s">
        <v>33464</v>
      </c>
      <c r="G215" s="9"/>
      <c r="H215" s="259" t="s">
        <v>35814</v>
      </c>
      <c r="I215" s="9">
        <v>1</v>
      </c>
    </row>
    <row r="216">
      <c r="A216" s="259" t="s">
        <v>26912</v>
      </c>
      <c r="B216" s="9">
        <v>5</v>
      </c>
      <c r="C216" s="259" t="s">
        <v>31042</v>
      </c>
      <c r="D216" s="9">
        <v>0.52002848839107796</v>
      </c>
      <c r="E216" s="9">
        <v>1725920.3910064697</v>
      </c>
      <c r="F216" s="259" t="s">
        <v>33464</v>
      </c>
      <c r="G216" s="9"/>
      <c r="H216" s="259" t="s">
        <v>35815</v>
      </c>
      <c r="I216" s="9">
        <v>1</v>
      </c>
    </row>
    <row r="217">
      <c r="A217" s="259" t="s">
        <v>26913</v>
      </c>
      <c r="B217" s="9">
        <v>5</v>
      </c>
      <c r="C217" s="259" t="s">
        <v>31043</v>
      </c>
      <c r="D217" s="9">
        <v>877.23974962263014</v>
      </c>
      <c r="E217" s="9">
        <v>1725920.3910064697</v>
      </c>
      <c r="F217" s="259" t="s">
        <v>33464</v>
      </c>
      <c r="G217" s="9"/>
      <c r="H217" s="259" t="s">
        <v>35816</v>
      </c>
      <c r="I217" s="9">
        <v>1</v>
      </c>
    </row>
    <row r="218">
      <c r="A218" s="259" t="s">
        <v>26914</v>
      </c>
      <c r="B218" s="9">
        <v>5</v>
      </c>
      <c r="C218" s="259" t="s">
        <v>31044</v>
      </c>
      <c r="D218" s="9">
        <v>1725920.3910064697</v>
      </c>
      <c r="E218" s="9">
        <v>1725920.3910064697</v>
      </c>
      <c r="F218" s="259" t="s">
        <v>33465</v>
      </c>
      <c r="G218" s="9"/>
      <c r="H218" s="259" t="s">
        <v>35817</v>
      </c>
      <c r="I218" s="9">
        <v>1</v>
      </c>
    </row>
    <row r="219">
      <c r="A219" s="259" t="s">
        <v>26915</v>
      </c>
      <c r="B219" s="9">
        <v>5</v>
      </c>
      <c r="C219" s="259" t="s">
        <v>31045</v>
      </c>
      <c r="D219" s="9">
        <v>18016434416.043427</v>
      </c>
      <c r="E219" s="9">
        <v>1725920.3910064697</v>
      </c>
      <c r="F219" s="259" t="s">
        <v>33465</v>
      </c>
      <c r="G219" s="9"/>
      <c r="H219" s="259" t="s">
        <v>35818</v>
      </c>
      <c r="I219" s="9">
        <v>1</v>
      </c>
    </row>
    <row r="220">
      <c r="A220" s="259" t="s">
        <v>26916</v>
      </c>
      <c r="B220" s="9">
        <v>5</v>
      </c>
      <c r="C220" s="259" t="s">
        <v>31046</v>
      </c>
      <c r="D220" s="9">
        <v>1</v>
      </c>
      <c r="E220" s="9">
        <v>1725920.3910064697</v>
      </c>
      <c r="F220" s="259" t="s">
        <v>33465</v>
      </c>
      <c r="G220" s="9"/>
      <c r="H220" s="259" t="s">
        <v>35819</v>
      </c>
      <c r="I220" s="9">
        <v>1</v>
      </c>
    </row>
    <row r="221">
      <c r="A221" s="259" t="s">
        <v>26917</v>
      </c>
      <c r="B221" s="9">
        <v>5</v>
      </c>
      <c r="C221" s="259" t="s">
        <v>31047</v>
      </c>
      <c r="D221" s="9">
        <v>10438.740112188576</v>
      </c>
      <c r="E221" s="9">
        <v>1725920.3910064697</v>
      </c>
      <c r="F221" s="259" t="s">
        <v>33465</v>
      </c>
      <c r="G221" s="9"/>
      <c r="H221" s="259" t="s">
        <v>35820</v>
      </c>
      <c r="I221" s="9">
        <v>1</v>
      </c>
    </row>
    <row r="222">
      <c r="A222" s="259" t="s">
        <v>26918</v>
      </c>
      <c r="B222" s="9">
        <v>5</v>
      </c>
      <c r="C222" s="259" t="s">
        <v>31048</v>
      </c>
      <c r="D222" s="9">
        <v>1725920.3910064697</v>
      </c>
      <c r="E222" s="9">
        <v>1725920.3910064697</v>
      </c>
      <c r="F222" s="259" t="s">
        <v>33466</v>
      </c>
      <c r="G222" s="9"/>
      <c r="H222" s="259" t="s">
        <v>35821</v>
      </c>
      <c r="I222" s="9">
        <v>1</v>
      </c>
    </row>
    <row r="223">
      <c r="A223" s="259" t="s">
        <v>26919</v>
      </c>
      <c r="B223" s="9">
        <v>5</v>
      </c>
      <c r="C223" s="259" t="s">
        <v>31049</v>
      </c>
      <c r="D223" s="9">
        <v>7097863900.1939583</v>
      </c>
      <c r="E223" s="9">
        <v>1725920.3910064697</v>
      </c>
      <c r="F223" s="259" t="s">
        <v>33466</v>
      </c>
      <c r="G223" s="9"/>
      <c r="H223" s="259" t="s">
        <v>35822</v>
      </c>
      <c r="I223" s="9">
        <v>1</v>
      </c>
    </row>
    <row r="224">
      <c r="A224" s="259" t="s">
        <v>26920</v>
      </c>
      <c r="B224" s="9">
        <v>5</v>
      </c>
      <c r="C224" s="259" t="s">
        <v>31050</v>
      </c>
      <c r="D224" s="9">
        <v>1</v>
      </c>
      <c r="E224" s="9">
        <v>1725920.3910064697</v>
      </c>
      <c r="F224" s="259" t="s">
        <v>33466</v>
      </c>
      <c r="G224" s="9"/>
      <c r="H224" s="259" t="s">
        <v>35823</v>
      </c>
      <c r="I224" s="9">
        <v>1</v>
      </c>
    </row>
    <row r="225">
      <c r="A225" s="259" t="s">
        <v>26921</v>
      </c>
      <c r="B225" s="9">
        <v>5</v>
      </c>
      <c r="C225" s="259" t="s">
        <v>31051</v>
      </c>
      <c r="D225" s="9">
        <v>4112.5094397052935</v>
      </c>
      <c r="E225" s="9">
        <v>1725920.3910064697</v>
      </c>
      <c r="F225" s="259" t="s">
        <v>33466</v>
      </c>
      <c r="G225" s="9"/>
      <c r="H225" s="259" t="s">
        <v>35824</v>
      </c>
      <c r="I225" s="9">
        <v>1</v>
      </c>
    </row>
    <row r="226">
      <c r="A226" s="259" t="s">
        <v>26922</v>
      </c>
      <c r="B226" s="9">
        <v>5</v>
      </c>
      <c r="C226" s="259" t="s">
        <v>31052</v>
      </c>
      <c r="D226" s="9">
        <v>1725920.3910064697</v>
      </c>
      <c r="E226" s="9">
        <v>1725920.3910064697</v>
      </c>
      <c r="F226" s="259" t="s">
        <v>33467</v>
      </c>
      <c r="G226" s="9"/>
      <c r="H226" s="259" t="s">
        <v>35825</v>
      </c>
      <c r="I226" s="9">
        <v>1</v>
      </c>
    </row>
    <row r="227">
      <c r="A227" s="259" t="s">
        <v>26923</v>
      </c>
      <c r="B227" s="9">
        <v>5</v>
      </c>
      <c r="C227" s="259" t="s">
        <v>31053</v>
      </c>
      <c r="D227" s="9">
        <v>9404524544.1743603</v>
      </c>
      <c r="E227" s="9">
        <v>1725920.3910064697</v>
      </c>
      <c r="F227" s="259" t="s">
        <v>33467</v>
      </c>
      <c r="G227" s="9"/>
      <c r="H227" s="259" t="s">
        <v>35826</v>
      </c>
      <c r="I227" s="9">
        <v>1</v>
      </c>
    </row>
    <row r="228">
      <c r="A228" s="259" t="s">
        <v>26924</v>
      </c>
      <c r="B228" s="9">
        <v>5</v>
      </c>
      <c r="C228" s="259" t="s">
        <v>31054</v>
      </c>
      <c r="D228" s="9">
        <v>1</v>
      </c>
      <c r="E228" s="9">
        <v>1725920.3910064697</v>
      </c>
      <c r="F228" s="259" t="s">
        <v>33467</v>
      </c>
      <c r="G228" s="9"/>
      <c r="H228" s="259" t="s">
        <v>35827</v>
      </c>
      <c r="I228" s="9">
        <v>1</v>
      </c>
    </row>
    <row r="229">
      <c r="A229" s="259" t="s">
        <v>26925</v>
      </c>
      <c r="B229" s="9">
        <v>5</v>
      </c>
      <c r="C229" s="259" t="s">
        <v>31055</v>
      </c>
      <c r="D229" s="9">
        <v>5448.9909228606521</v>
      </c>
      <c r="E229" s="9">
        <v>1725920.3910064697</v>
      </c>
      <c r="F229" s="259" t="s">
        <v>33467</v>
      </c>
      <c r="G229" s="9"/>
      <c r="H229" s="259" t="s">
        <v>35828</v>
      </c>
      <c r="I229" s="9">
        <v>1</v>
      </c>
    </row>
    <row r="230">
      <c r="A230" s="259" t="s">
        <v>26926</v>
      </c>
      <c r="B230" s="9">
        <v>5</v>
      </c>
      <c r="C230" s="259" t="s">
        <v>31056</v>
      </c>
      <c r="D230" s="9">
        <v>1725920.3910064697</v>
      </c>
      <c r="E230" s="9">
        <v>1725920.3910064697</v>
      </c>
      <c r="F230" s="259" t="s">
        <v>33468</v>
      </c>
      <c r="G230" s="9"/>
      <c r="H230" s="259" t="s">
        <v>35829</v>
      </c>
      <c r="I230" s="9">
        <v>1</v>
      </c>
    </row>
    <row r="231">
      <c r="A231" s="259" t="s">
        <v>26927</v>
      </c>
      <c r="B231" s="9">
        <v>5</v>
      </c>
      <c r="C231" s="259" t="s">
        <v>31057</v>
      </c>
      <c r="D231" s="9">
        <v>6737133844.1415958</v>
      </c>
      <c r="E231" s="9">
        <v>1725920.3910064697</v>
      </c>
      <c r="F231" s="259" t="s">
        <v>33468</v>
      </c>
      <c r="G231" s="9"/>
      <c r="H231" s="259" t="s">
        <v>35830</v>
      </c>
      <c r="I231" s="9">
        <v>1</v>
      </c>
    </row>
    <row r="232">
      <c r="A232" s="259" t="s">
        <v>26928</v>
      </c>
      <c r="B232" s="9">
        <v>5</v>
      </c>
      <c r="C232" s="259" t="s">
        <v>31058</v>
      </c>
      <c r="D232" s="9">
        <v>1</v>
      </c>
      <c r="E232" s="9">
        <v>1725920.3910064697</v>
      </c>
      <c r="F232" s="259" t="s">
        <v>33468</v>
      </c>
      <c r="G232" s="9"/>
      <c r="H232" s="259" t="s">
        <v>35831</v>
      </c>
      <c r="I232" s="9">
        <v>1</v>
      </c>
    </row>
    <row r="233">
      <c r="A233" s="259" t="s">
        <v>26929</v>
      </c>
      <c r="B233" s="9">
        <v>5</v>
      </c>
      <c r="C233" s="259" t="s">
        <v>31059</v>
      </c>
      <c r="D233" s="9">
        <v>3903.502084596636</v>
      </c>
      <c r="E233" s="9">
        <v>1725920.3910064697</v>
      </c>
      <c r="F233" s="259" t="s">
        <v>33468</v>
      </c>
      <c r="G233" s="9"/>
      <c r="H233" s="259" t="s">
        <v>35832</v>
      </c>
      <c r="I233" s="9">
        <v>1</v>
      </c>
    </row>
    <row r="234">
      <c r="A234" s="259" t="s">
        <v>26930</v>
      </c>
      <c r="B234" s="9">
        <v>5</v>
      </c>
      <c r="C234" s="259" t="s">
        <v>31060</v>
      </c>
      <c r="D234" s="9">
        <v>1725920.3910064697</v>
      </c>
      <c r="E234" s="9">
        <v>1725920.3910064697</v>
      </c>
      <c r="F234" s="259" t="s">
        <v>33469</v>
      </c>
      <c r="G234" s="9"/>
      <c r="H234" s="259" t="s">
        <v>35833</v>
      </c>
      <c r="I234" s="9">
        <v>1</v>
      </c>
    </row>
    <row r="235">
      <c r="A235" s="259" t="s">
        <v>26931</v>
      </c>
      <c r="B235" s="9">
        <v>5</v>
      </c>
      <c r="C235" s="259" t="s">
        <v>31061</v>
      </c>
      <c r="D235" s="9">
        <v>10859056273.659298</v>
      </c>
      <c r="E235" s="9">
        <v>1725920.3910064697</v>
      </c>
      <c r="F235" s="259" t="s">
        <v>33469</v>
      </c>
      <c r="G235" s="9"/>
      <c r="H235" s="259" t="s">
        <v>35834</v>
      </c>
      <c r="I235" s="9">
        <v>1</v>
      </c>
    </row>
    <row r="236">
      <c r="A236" s="259" t="s">
        <v>26932</v>
      </c>
      <c r="B236" s="9">
        <v>5</v>
      </c>
      <c r="C236" s="259" t="s">
        <v>31062</v>
      </c>
      <c r="D236" s="9">
        <v>1</v>
      </c>
      <c r="E236" s="9">
        <v>1725920.3910064697</v>
      </c>
      <c r="F236" s="259" t="s">
        <v>33469</v>
      </c>
      <c r="G236" s="9"/>
      <c r="H236" s="259" t="s">
        <v>35835</v>
      </c>
      <c r="I236" s="9">
        <v>1</v>
      </c>
    </row>
    <row r="237">
      <c r="A237" s="259" t="s">
        <v>26933</v>
      </c>
      <c r="B237" s="9">
        <v>5</v>
      </c>
      <c r="C237" s="259" t="s">
        <v>31063</v>
      </c>
      <c r="D237" s="9">
        <v>6291.7480610602461</v>
      </c>
      <c r="E237" s="9">
        <v>1725920.3910064697</v>
      </c>
      <c r="F237" s="259" t="s">
        <v>33469</v>
      </c>
      <c r="G237" s="9"/>
      <c r="H237" s="259" t="s">
        <v>35836</v>
      </c>
      <c r="I237" s="9">
        <v>1</v>
      </c>
    </row>
    <row r="238">
      <c r="A238" s="259" t="s">
        <v>26934</v>
      </c>
      <c r="B238" s="9">
        <v>5</v>
      </c>
      <c r="C238" s="259" t="s">
        <v>31064</v>
      </c>
      <c r="D238" s="9">
        <v>940537.10298156738</v>
      </c>
      <c r="E238" s="9">
        <v>1725920.3910064697</v>
      </c>
      <c r="F238" s="259" t="s">
        <v>33470</v>
      </c>
      <c r="G238" s="9"/>
      <c r="H238" s="259" t="s">
        <v>35837</v>
      </c>
      <c r="I238" s="9">
        <v>1</v>
      </c>
    </row>
    <row r="239">
      <c r="A239" s="259" t="s">
        <v>26935</v>
      </c>
      <c r="B239" s="9">
        <v>5</v>
      </c>
      <c r="C239" s="259" t="s">
        <v>31065</v>
      </c>
      <c r="D239" s="9">
        <v>5667740638.1191635</v>
      </c>
      <c r="E239" s="9">
        <v>1725920.3910064697</v>
      </c>
      <c r="F239" s="259" t="s">
        <v>33470</v>
      </c>
      <c r="G239" s="9"/>
      <c r="H239" s="259" t="s">
        <v>35838</v>
      </c>
      <c r="I239" s="9">
        <v>1</v>
      </c>
    </row>
    <row r="240">
      <c r="A240" s="259" t="s">
        <v>26936</v>
      </c>
      <c r="B240" s="9">
        <v>5</v>
      </c>
      <c r="C240" s="259" t="s">
        <v>31066</v>
      </c>
      <c r="D240" s="9">
        <v>0.5449481377487484</v>
      </c>
      <c r="E240" s="9">
        <v>1725920.3910064697</v>
      </c>
      <c r="F240" s="259" t="s">
        <v>33470</v>
      </c>
      <c r="G240" s="9"/>
      <c r="H240" s="259" t="s">
        <v>35839</v>
      </c>
      <c r="I240" s="9">
        <v>1</v>
      </c>
    </row>
    <row r="241">
      <c r="A241" s="259" t="s">
        <v>26937</v>
      </c>
      <c r="B241" s="9">
        <v>5</v>
      </c>
      <c r="C241" s="259" t="s">
        <v>31067</v>
      </c>
      <c r="D241" s="9">
        <v>3283.8945919249632</v>
      </c>
      <c r="E241" s="9">
        <v>1725920.3910064697</v>
      </c>
      <c r="F241" s="259" t="s">
        <v>33470</v>
      </c>
      <c r="G241" s="9"/>
      <c r="H241" s="259" t="s">
        <v>35840</v>
      </c>
      <c r="I241" s="9">
        <v>1</v>
      </c>
    </row>
    <row r="242">
      <c r="A242" s="259" t="s">
        <v>26938</v>
      </c>
      <c r="B242" s="9">
        <v>5</v>
      </c>
      <c r="C242" s="259" t="s">
        <v>31068</v>
      </c>
      <c r="D242" s="9">
        <v>1725920.3910064697</v>
      </c>
      <c r="E242" s="9">
        <v>1725920.3910064697</v>
      </c>
      <c r="F242" s="259" t="s">
        <v>33471</v>
      </c>
      <c r="G242" s="9"/>
      <c r="H242" s="259" t="s">
        <v>35841</v>
      </c>
      <c r="I242" s="9">
        <v>1</v>
      </c>
    </row>
    <row r="243">
      <c r="A243" s="259" t="s">
        <v>26939</v>
      </c>
      <c r="B243" s="9">
        <v>5</v>
      </c>
      <c r="C243" s="259" t="s">
        <v>31069</v>
      </c>
      <c r="D243" s="9">
        <v>1489637504.2649641</v>
      </c>
      <c r="E243" s="9">
        <v>1725920.3910064697</v>
      </c>
      <c r="F243" s="259" t="s">
        <v>33471</v>
      </c>
      <c r="G243" s="9"/>
      <c r="H243" s="259" t="s">
        <v>35842</v>
      </c>
      <c r="I243" s="9">
        <v>1</v>
      </c>
    </row>
    <row r="244">
      <c r="A244" s="259" t="s">
        <v>26940</v>
      </c>
      <c r="B244" s="9">
        <v>5</v>
      </c>
      <c r="C244" s="259" t="s">
        <v>31070</v>
      </c>
      <c r="D244" s="9">
        <v>1</v>
      </c>
      <c r="E244" s="9">
        <v>1725920.3910064697</v>
      </c>
      <c r="F244" s="259" t="s">
        <v>33471</v>
      </c>
      <c r="G244" s="9"/>
      <c r="H244" s="259" t="s">
        <v>35843</v>
      </c>
      <c r="I244" s="9">
        <v>1</v>
      </c>
    </row>
    <row r="245">
      <c r="A245" s="259" t="s">
        <v>26941</v>
      </c>
      <c r="B245" s="9">
        <v>5</v>
      </c>
      <c r="C245" s="259" t="s">
        <v>31071</v>
      </c>
      <c r="D245" s="9">
        <v>863.09745920336604</v>
      </c>
      <c r="E245" s="9">
        <v>1725920.3910064697</v>
      </c>
      <c r="F245" s="259" t="s">
        <v>33471</v>
      </c>
      <c r="G245" s="9"/>
      <c r="H245" s="259" t="s">
        <v>35844</v>
      </c>
      <c r="I245" s="9">
        <v>1</v>
      </c>
    </row>
    <row r="246">
      <c r="A246" s="259" t="s">
        <v>26942</v>
      </c>
      <c r="B246" s="9">
        <v>5</v>
      </c>
      <c r="C246" s="259" t="s">
        <v>31072</v>
      </c>
      <c r="D246" s="9">
        <v>1725920.3910064697</v>
      </c>
      <c r="E246" s="9">
        <v>1725920.3910064697</v>
      </c>
      <c r="F246" s="259" t="s">
        <v>33472</v>
      </c>
      <c r="G246" s="9"/>
      <c r="H246" s="259" t="s">
        <v>35845</v>
      </c>
      <c r="I246" s="9">
        <v>1</v>
      </c>
    </row>
    <row r="247">
      <c r="A247" s="259" t="s">
        <v>26943</v>
      </c>
      <c r="B247" s="9">
        <v>5</v>
      </c>
      <c r="C247" s="259" t="s">
        <v>31073</v>
      </c>
      <c r="D247" s="9">
        <v>7157378142.3841276</v>
      </c>
      <c r="E247" s="9">
        <v>1725920.3910064697</v>
      </c>
      <c r="F247" s="259" t="s">
        <v>33472</v>
      </c>
      <c r="G247" s="9"/>
      <c r="H247" s="259" t="s">
        <v>35846</v>
      </c>
      <c r="I247" s="9">
        <v>1</v>
      </c>
    </row>
    <row r="248">
      <c r="A248" s="259" t="s">
        <v>26944</v>
      </c>
      <c r="B248" s="9">
        <v>5</v>
      </c>
      <c r="C248" s="259" t="s">
        <v>31074</v>
      </c>
      <c r="D248" s="9">
        <v>1</v>
      </c>
      <c r="E248" s="9">
        <v>1725920.3910064697</v>
      </c>
      <c r="F248" s="259" t="s">
        <v>33472</v>
      </c>
      <c r="G248" s="9"/>
      <c r="H248" s="259" t="s">
        <v>35847</v>
      </c>
      <c r="I248" s="9">
        <v>1</v>
      </c>
    </row>
    <row r="249">
      <c r="A249" s="259" t="s">
        <v>26945</v>
      </c>
      <c r="B249" s="9">
        <v>5</v>
      </c>
      <c r="C249" s="259" t="s">
        <v>31075</v>
      </c>
      <c r="D249" s="9">
        <v>4146.992051128329</v>
      </c>
      <c r="E249" s="9">
        <v>1725920.3910064697</v>
      </c>
      <c r="F249" s="259" t="s">
        <v>33472</v>
      </c>
      <c r="G249" s="9"/>
      <c r="H249" s="259" t="s">
        <v>35848</v>
      </c>
      <c r="I249" s="9">
        <v>1</v>
      </c>
    </row>
    <row r="250">
      <c r="A250" s="259" t="s">
        <v>26946</v>
      </c>
      <c r="B250" s="9">
        <v>5</v>
      </c>
      <c r="C250" s="259" t="s">
        <v>31076</v>
      </c>
      <c r="D250" s="9">
        <v>114492.62915039063</v>
      </c>
      <c r="E250" s="9">
        <v>1725920.3910064697</v>
      </c>
      <c r="F250" s="259" t="s">
        <v>33473</v>
      </c>
      <c r="G250" s="9"/>
      <c r="H250" s="259" t="s">
        <v>35849</v>
      </c>
      <c r="I250" s="9">
        <v>1</v>
      </c>
    </row>
    <row r="251">
      <c r="A251" s="259" t="s">
        <v>26947</v>
      </c>
      <c r="B251" s="9">
        <v>5</v>
      </c>
      <c r="C251" s="259" t="s">
        <v>31077</v>
      </c>
      <c r="D251" s="9">
        <v>59514242.19016929</v>
      </c>
      <c r="E251" s="9">
        <v>1725920.3910064697</v>
      </c>
      <c r="F251" s="259" t="s">
        <v>33473</v>
      </c>
      <c r="G251" s="9"/>
      <c r="H251" s="259" t="s">
        <v>35850</v>
      </c>
      <c r="I251" s="9">
        <v>1</v>
      </c>
    </row>
    <row r="252">
      <c r="A252" s="259" t="s">
        <v>26948</v>
      </c>
      <c r="B252" s="9">
        <v>5</v>
      </c>
      <c r="C252" s="259" t="s">
        <v>31078</v>
      </c>
      <c r="D252" s="9">
        <v>0.066337143791217565</v>
      </c>
      <c r="E252" s="9">
        <v>1725920.3910064697</v>
      </c>
      <c r="F252" s="259" t="s">
        <v>33473</v>
      </c>
      <c r="G252" s="9"/>
      <c r="H252" s="259" t="s">
        <v>35851</v>
      </c>
      <c r="I252" s="9">
        <v>1</v>
      </c>
    </row>
    <row r="253">
      <c r="A253" s="259" t="s">
        <v>26949</v>
      </c>
      <c r="B253" s="9">
        <v>5</v>
      </c>
      <c r="C253" s="259" t="s">
        <v>31079</v>
      </c>
      <c r="D253" s="9">
        <v>34.482611423035323</v>
      </c>
      <c r="E253" s="9">
        <v>1725920.3910064697</v>
      </c>
      <c r="F253" s="259" t="s">
        <v>33473</v>
      </c>
      <c r="G253" s="9"/>
      <c r="H253" s="259" t="s">
        <v>35852</v>
      </c>
      <c r="I253" s="9">
        <v>1</v>
      </c>
    </row>
    <row r="254">
      <c r="A254" s="259" t="s">
        <v>26950</v>
      </c>
      <c r="B254" s="9">
        <v>5</v>
      </c>
      <c r="C254" s="259" t="s">
        <v>31080</v>
      </c>
      <c r="D254" s="9">
        <v>857376.8646697998</v>
      </c>
      <c r="E254" s="9">
        <v>1725920.3910064697</v>
      </c>
      <c r="F254" s="259" t="s">
        <v>33474</v>
      </c>
      <c r="G254" s="9"/>
      <c r="H254" s="259" t="s">
        <v>35853</v>
      </c>
      <c r="I254" s="9">
        <v>1</v>
      </c>
    </row>
    <row r="255">
      <c r="A255" s="259" t="s">
        <v>26951</v>
      </c>
      <c r="B255" s="9">
        <v>5</v>
      </c>
      <c r="C255" s="259" t="s">
        <v>31081</v>
      </c>
      <c r="D255" s="9">
        <v>1454531729.4849381</v>
      </c>
      <c r="E255" s="9">
        <v>1725920.3910064697</v>
      </c>
      <c r="F255" s="259" t="s">
        <v>33474</v>
      </c>
      <c r="G255" s="9"/>
      <c r="H255" s="259" t="s">
        <v>35854</v>
      </c>
      <c r="I255" s="9">
        <v>1</v>
      </c>
    </row>
    <row r="256">
      <c r="A256" s="259" t="s">
        <v>26952</v>
      </c>
      <c r="B256" s="9">
        <v>5</v>
      </c>
      <c r="C256" s="259" t="s">
        <v>31082</v>
      </c>
      <c r="D256" s="9">
        <v>0.49676501253329586</v>
      </c>
      <c r="E256" s="9">
        <v>1725920.3910064697</v>
      </c>
      <c r="F256" s="259" t="s">
        <v>33474</v>
      </c>
      <c r="G256" s="9"/>
      <c r="H256" s="259" t="s">
        <v>35855</v>
      </c>
      <c r="I256" s="9">
        <v>1</v>
      </c>
    </row>
    <row r="257">
      <c r="A257" s="259" t="s">
        <v>26953</v>
      </c>
      <c r="B257" s="9">
        <v>5</v>
      </c>
      <c r="C257" s="259" t="s">
        <v>31083</v>
      </c>
      <c r="D257" s="9">
        <v>842.75713819959481</v>
      </c>
      <c r="E257" s="9">
        <v>1725920.3910064697</v>
      </c>
      <c r="F257" s="259" t="s">
        <v>33474</v>
      </c>
      <c r="G257" s="9"/>
      <c r="H257" s="259" t="s">
        <v>35856</v>
      </c>
      <c r="I257" s="9">
        <v>1</v>
      </c>
    </row>
    <row r="258">
      <c r="A258" s="259" t="s">
        <v>26954</v>
      </c>
      <c r="B258" s="9">
        <v>5</v>
      </c>
      <c r="C258" s="259" t="s">
        <v>31084</v>
      </c>
      <c r="D258" s="9">
        <v>1725920.3910064697</v>
      </c>
      <c r="E258" s="9">
        <v>1725920.3910064697</v>
      </c>
      <c r="F258" s="259" t="s">
        <v>33475</v>
      </c>
      <c r="G258" s="9"/>
      <c r="H258" s="259" t="s">
        <v>35857</v>
      </c>
      <c r="I258" s="9">
        <v>1</v>
      </c>
    </row>
    <row r="259">
      <c r="A259" s="259" t="s">
        <v>26955</v>
      </c>
      <c r="B259" s="9">
        <v>5</v>
      </c>
      <c r="C259" s="259" t="s">
        <v>31085</v>
      </c>
      <c r="D259" s="9">
        <v>16502388444.368319</v>
      </c>
      <c r="E259" s="9">
        <v>1725920.3910064697</v>
      </c>
      <c r="F259" s="259" t="s">
        <v>33475</v>
      </c>
      <c r="G259" s="9"/>
      <c r="H259" s="259" t="s">
        <v>35858</v>
      </c>
      <c r="I259" s="9">
        <v>1</v>
      </c>
    </row>
    <row r="260">
      <c r="A260" s="259" t="s">
        <v>26956</v>
      </c>
      <c r="B260" s="9">
        <v>5</v>
      </c>
      <c r="C260" s="259" t="s">
        <v>31086</v>
      </c>
      <c r="D260" s="9">
        <v>1</v>
      </c>
      <c r="E260" s="9">
        <v>1725920.3910064697</v>
      </c>
      <c r="F260" s="259" t="s">
        <v>33475</v>
      </c>
      <c r="G260" s="9"/>
      <c r="H260" s="259" t="s">
        <v>35859</v>
      </c>
      <c r="I260" s="9">
        <v>1</v>
      </c>
    </row>
    <row r="261">
      <c r="A261" s="259" t="s">
        <v>26957</v>
      </c>
      <c r="B261" s="9">
        <v>5</v>
      </c>
      <c r="C261" s="259" t="s">
        <v>31087</v>
      </c>
      <c r="D261" s="9">
        <v>9561.5003625659447</v>
      </c>
      <c r="E261" s="9">
        <v>1725920.3910064697</v>
      </c>
      <c r="F261" s="259" t="s">
        <v>33475</v>
      </c>
      <c r="G261" s="9"/>
      <c r="H261" s="259" t="s">
        <v>35860</v>
      </c>
      <c r="I261" s="9">
        <v>1</v>
      </c>
    </row>
    <row r="262">
      <c r="A262" s="259" t="s">
        <v>26958</v>
      </c>
      <c r="B262" s="9">
        <v>6</v>
      </c>
      <c r="C262" s="259" t="s">
        <v>31088</v>
      </c>
      <c r="D262" s="9">
        <v>1076319.7959442139</v>
      </c>
      <c r="E262" s="9">
        <v>1726033.9005508423</v>
      </c>
      <c r="F262" s="259" t="s">
        <v>33476</v>
      </c>
      <c r="G262" s="9"/>
      <c r="H262" s="259" t="s">
        <v>35861</v>
      </c>
      <c r="I262" s="9">
        <v>1</v>
      </c>
    </row>
    <row r="263">
      <c r="A263" s="259" t="s">
        <v>26959</v>
      </c>
      <c r="B263" s="9">
        <v>6</v>
      </c>
      <c r="C263" s="259" t="s">
        <v>31089</v>
      </c>
      <c r="D263" s="9">
        <v>5781190537.8553019</v>
      </c>
      <c r="E263" s="9">
        <v>1726033.9005508423</v>
      </c>
      <c r="F263" s="259" t="s">
        <v>33476</v>
      </c>
      <c r="G263" s="9"/>
      <c r="H263" s="259" t="s">
        <v>35862</v>
      </c>
      <c r="I263" s="9">
        <v>1</v>
      </c>
    </row>
    <row r="264">
      <c r="A264" s="259" t="s">
        <v>26960</v>
      </c>
      <c r="B264" s="9">
        <v>6</v>
      </c>
      <c r="C264" s="259" t="s">
        <v>31090</v>
      </c>
      <c r="D264" s="9">
        <v>0.62357975448843717</v>
      </c>
      <c r="E264" s="9">
        <v>1726033.9005508423</v>
      </c>
      <c r="F264" s="259" t="s">
        <v>33476</v>
      </c>
      <c r="G264" s="9"/>
      <c r="H264" s="259" t="s">
        <v>35863</v>
      </c>
      <c r="I264" s="9">
        <v>1</v>
      </c>
    </row>
    <row r="265">
      <c r="A265" s="259" t="s">
        <v>26961</v>
      </c>
      <c r="B265" s="9">
        <v>6</v>
      </c>
      <c r="C265" s="259" t="s">
        <v>31091</v>
      </c>
      <c r="D265" s="9">
        <v>3349.4072949611864</v>
      </c>
      <c r="E265" s="9">
        <v>1726033.9005508423</v>
      </c>
      <c r="F265" s="259" t="s">
        <v>33476</v>
      </c>
      <c r="G265" s="9"/>
      <c r="H265" s="259" t="s">
        <v>35864</v>
      </c>
      <c r="I265" s="9">
        <v>1</v>
      </c>
    </row>
    <row r="266">
      <c r="A266" s="259" t="s">
        <v>26962</v>
      </c>
      <c r="B266" s="9">
        <v>6</v>
      </c>
      <c r="C266" s="259" t="s">
        <v>31092</v>
      </c>
      <c r="D266" s="9">
        <v>1106351.6240081787</v>
      </c>
      <c r="E266" s="9">
        <v>1726033.9005508423</v>
      </c>
      <c r="F266" s="259" t="s">
        <v>33477</v>
      </c>
      <c r="G266" s="9"/>
      <c r="H266" s="259" t="s">
        <v>35865</v>
      </c>
      <c r="I266" s="9">
        <v>1</v>
      </c>
    </row>
    <row r="267">
      <c r="A267" s="259" t="s">
        <v>26963</v>
      </c>
      <c r="B267" s="9">
        <v>6</v>
      </c>
      <c r="C267" s="259" t="s">
        <v>31093</v>
      </c>
      <c r="D267" s="9">
        <v>2233559172.982058</v>
      </c>
      <c r="E267" s="9">
        <v>1726033.9005508423</v>
      </c>
      <c r="F267" s="259" t="s">
        <v>33477</v>
      </c>
      <c r="G267" s="9"/>
      <c r="H267" s="259" t="s">
        <v>35866</v>
      </c>
      <c r="I267" s="9">
        <v>1</v>
      </c>
    </row>
    <row r="268">
      <c r="A268" s="259" t="s">
        <v>26964</v>
      </c>
      <c r="B268" s="9">
        <v>6</v>
      </c>
      <c r="C268" s="259" t="s">
        <v>31094</v>
      </c>
      <c r="D268" s="9">
        <v>0.64097908138136817</v>
      </c>
      <c r="E268" s="9">
        <v>1726033.9005508423</v>
      </c>
      <c r="F268" s="259" t="s">
        <v>33477</v>
      </c>
      <c r="G268" s="9"/>
      <c r="H268" s="259" t="s">
        <v>35867</v>
      </c>
      <c r="I268" s="9">
        <v>1</v>
      </c>
    </row>
    <row r="269">
      <c r="A269" s="259" t="s">
        <v>26965</v>
      </c>
      <c r="B269" s="9">
        <v>6</v>
      </c>
      <c r="C269" s="259" t="s">
        <v>31095</v>
      </c>
      <c r="D269" s="9">
        <v>1294.0413118590807</v>
      </c>
      <c r="E269" s="9">
        <v>1726033.9005508423</v>
      </c>
      <c r="F269" s="259" t="s">
        <v>33477</v>
      </c>
      <c r="G269" s="9"/>
      <c r="H269" s="259" t="s">
        <v>35868</v>
      </c>
      <c r="I269" s="9">
        <v>1</v>
      </c>
    </row>
    <row r="270">
      <c r="A270" s="259" t="s">
        <v>26966</v>
      </c>
      <c r="B270" s="9">
        <v>6</v>
      </c>
      <c r="C270" s="259" t="s">
        <v>31096</v>
      </c>
      <c r="D270" s="9">
        <v>1726033.9005508423</v>
      </c>
      <c r="E270" s="9">
        <v>1726033.9005508423</v>
      </c>
      <c r="F270" s="259" t="s">
        <v>33478</v>
      </c>
      <c r="G270" s="9"/>
      <c r="H270" s="259" t="s">
        <v>35869</v>
      </c>
      <c r="I270" s="9">
        <v>1</v>
      </c>
    </row>
    <row r="271">
      <c r="A271" s="259" t="s">
        <v>26967</v>
      </c>
      <c r="B271" s="9">
        <v>6</v>
      </c>
      <c r="C271" s="259" t="s">
        <v>31097</v>
      </c>
      <c r="D271" s="9">
        <v>24389577927.875904</v>
      </c>
      <c r="E271" s="9">
        <v>1726033.9005508423</v>
      </c>
      <c r="F271" s="259" t="s">
        <v>33478</v>
      </c>
      <c r="G271" s="9"/>
      <c r="H271" s="259" t="s">
        <v>35870</v>
      </c>
      <c r="I271" s="9">
        <v>1</v>
      </c>
    </row>
    <row r="272">
      <c r="A272" s="259" t="s">
        <v>26968</v>
      </c>
      <c r="B272" s="9">
        <v>6</v>
      </c>
      <c r="C272" s="259" t="s">
        <v>31098</v>
      </c>
      <c r="D272" s="9">
        <v>1</v>
      </c>
      <c r="E272" s="9">
        <v>1726033.9005508423</v>
      </c>
      <c r="F272" s="259" t="s">
        <v>33478</v>
      </c>
      <c r="G272" s="9"/>
      <c r="H272" s="259" t="s">
        <v>35871</v>
      </c>
      <c r="I272" s="9">
        <v>1</v>
      </c>
    </row>
    <row r="273">
      <c r="A273" s="259" t="s">
        <v>26969</v>
      </c>
      <c r="B273" s="9">
        <v>6</v>
      </c>
      <c r="C273" s="259" t="s">
        <v>31099</v>
      </c>
      <c r="D273" s="9">
        <v>14130.416511571571</v>
      </c>
      <c r="E273" s="9">
        <v>1726033.9005508423</v>
      </c>
      <c r="F273" s="259" t="s">
        <v>33478</v>
      </c>
      <c r="G273" s="9"/>
      <c r="H273" s="259" t="s">
        <v>35872</v>
      </c>
      <c r="I273" s="9">
        <v>1</v>
      </c>
    </row>
    <row r="274">
      <c r="A274" s="259" t="s">
        <v>26970</v>
      </c>
      <c r="B274" s="9">
        <v>6</v>
      </c>
      <c r="C274" s="259" t="s">
        <v>31100</v>
      </c>
      <c r="D274" s="9">
        <v>1726033.9005508423</v>
      </c>
      <c r="E274" s="9">
        <v>1726033.9005508423</v>
      </c>
      <c r="F274" s="259" t="s">
        <v>33479</v>
      </c>
      <c r="G274" s="9"/>
      <c r="H274" s="259" t="s">
        <v>35873</v>
      </c>
      <c r="I274" s="9">
        <v>1</v>
      </c>
    </row>
    <row r="275">
      <c r="A275" s="259" t="s">
        <v>26971</v>
      </c>
      <c r="B275" s="9">
        <v>6</v>
      </c>
      <c r="C275" s="259" t="s">
        <v>31101</v>
      </c>
      <c r="D275" s="9">
        <v>10123186316.414055</v>
      </c>
      <c r="E275" s="9">
        <v>1726033.9005508423</v>
      </c>
      <c r="F275" s="259" t="s">
        <v>33479</v>
      </c>
      <c r="G275" s="9"/>
      <c r="H275" s="259" t="s">
        <v>35874</v>
      </c>
      <c r="I275" s="9">
        <v>1</v>
      </c>
    </row>
    <row r="276">
      <c r="A276" s="259" t="s">
        <v>26972</v>
      </c>
      <c r="B276" s="9">
        <v>6</v>
      </c>
      <c r="C276" s="259" t="s">
        <v>31102</v>
      </c>
      <c r="D276" s="9">
        <v>1</v>
      </c>
      <c r="E276" s="9">
        <v>1726033.9005508423</v>
      </c>
      <c r="F276" s="259" t="s">
        <v>33479</v>
      </c>
      <c r="G276" s="9"/>
      <c r="H276" s="259" t="s">
        <v>35875</v>
      </c>
      <c r="I276" s="9">
        <v>1</v>
      </c>
    </row>
    <row r="277">
      <c r="A277" s="259" t="s">
        <v>26973</v>
      </c>
      <c r="B277" s="9">
        <v>6</v>
      </c>
      <c r="C277" s="259" t="s">
        <v>31103</v>
      </c>
      <c r="D277" s="9">
        <v>5864.9985456156828</v>
      </c>
      <c r="E277" s="9">
        <v>1726033.9005508423</v>
      </c>
      <c r="F277" s="259" t="s">
        <v>33479</v>
      </c>
      <c r="G277" s="9"/>
      <c r="H277" s="259" t="s">
        <v>35876</v>
      </c>
      <c r="I277" s="9">
        <v>1</v>
      </c>
    </row>
    <row r="278">
      <c r="A278" s="259" t="s">
        <v>26974</v>
      </c>
      <c r="B278" s="9">
        <v>6</v>
      </c>
      <c r="C278" s="259" t="s">
        <v>31104</v>
      </c>
      <c r="D278" s="9">
        <v>1726033.9005508423</v>
      </c>
      <c r="E278" s="9">
        <v>1726033.9005508423</v>
      </c>
      <c r="F278" s="259" t="s">
        <v>33480</v>
      </c>
      <c r="G278" s="9"/>
      <c r="H278" s="259" t="s">
        <v>35877</v>
      </c>
      <c r="I278" s="9">
        <v>1</v>
      </c>
    </row>
    <row r="279">
      <c r="A279" s="259" t="s">
        <v>26975</v>
      </c>
      <c r="B279" s="9">
        <v>6</v>
      </c>
      <c r="C279" s="259" t="s">
        <v>31105</v>
      </c>
      <c r="D279" s="9">
        <v>12032832438.479792</v>
      </c>
      <c r="E279" s="9">
        <v>1726033.9005508423</v>
      </c>
      <c r="F279" s="259" t="s">
        <v>33480</v>
      </c>
      <c r="G279" s="9"/>
      <c r="H279" s="259" t="s">
        <v>35878</v>
      </c>
      <c r="I279" s="9">
        <v>1</v>
      </c>
    </row>
    <row r="280">
      <c r="A280" s="259" t="s">
        <v>26976</v>
      </c>
      <c r="B280" s="9">
        <v>6</v>
      </c>
      <c r="C280" s="259" t="s">
        <v>31106</v>
      </c>
      <c r="D280" s="9">
        <v>1</v>
      </c>
      <c r="E280" s="9">
        <v>1726033.9005508423</v>
      </c>
      <c r="F280" s="259" t="s">
        <v>33480</v>
      </c>
      <c r="G280" s="9"/>
      <c r="H280" s="259" t="s">
        <v>35879</v>
      </c>
      <c r="I280" s="9">
        <v>1</v>
      </c>
    </row>
    <row r="281">
      <c r="A281" s="259" t="s">
        <v>26977</v>
      </c>
      <c r="B281" s="9">
        <v>6</v>
      </c>
      <c r="C281" s="259" t="s">
        <v>31107</v>
      </c>
      <c r="D281" s="9">
        <v>6971.3766540968072</v>
      </c>
      <c r="E281" s="9">
        <v>1726033.9005508423</v>
      </c>
      <c r="F281" s="259" t="s">
        <v>33480</v>
      </c>
      <c r="G281" s="9"/>
      <c r="H281" s="259" t="s">
        <v>35880</v>
      </c>
      <c r="I281" s="9">
        <v>1</v>
      </c>
    </row>
    <row r="282">
      <c r="A282" s="259" t="s">
        <v>26978</v>
      </c>
      <c r="B282" s="9">
        <v>6</v>
      </c>
      <c r="C282" s="259" t="s">
        <v>31108</v>
      </c>
      <c r="D282" s="9">
        <v>1726033.9005508423</v>
      </c>
      <c r="E282" s="9">
        <v>1726033.9005508423</v>
      </c>
      <c r="F282" s="259" t="s">
        <v>33481</v>
      </c>
      <c r="G282" s="9"/>
      <c r="H282" s="259" t="s">
        <v>35881</v>
      </c>
      <c r="I282" s="9">
        <v>1</v>
      </c>
    </row>
    <row r="283">
      <c r="A283" s="259" t="s">
        <v>26979</v>
      </c>
      <c r="B283" s="9">
        <v>6</v>
      </c>
      <c r="C283" s="259" t="s">
        <v>31109</v>
      </c>
      <c r="D283" s="9">
        <v>8247629529.1185665</v>
      </c>
      <c r="E283" s="9">
        <v>1726033.9005508423</v>
      </c>
      <c r="F283" s="259" t="s">
        <v>33481</v>
      </c>
      <c r="G283" s="9"/>
      <c r="H283" s="259" t="s">
        <v>35882</v>
      </c>
      <c r="I283" s="9">
        <v>1</v>
      </c>
    </row>
    <row r="284">
      <c r="A284" s="259" t="s">
        <v>26980</v>
      </c>
      <c r="B284" s="9">
        <v>6</v>
      </c>
      <c r="C284" s="259" t="s">
        <v>31110</v>
      </c>
      <c r="D284" s="9">
        <v>1</v>
      </c>
      <c r="E284" s="9">
        <v>1726033.9005508423</v>
      </c>
      <c r="F284" s="259" t="s">
        <v>33481</v>
      </c>
      <c r="G284" s="9"/>
      <c r="H284" s="259" t="s">
        <v>35883</v>
      </c>
      <c r="I284" s="9">
        <v>1</v>
      </c>
    </row>
    <row r="285">
      <c r="A285" s="259" t="s">
        <v>26981</v>
      </c>
      <c r="B285" s="9">
        <v>6</v>
      </c>
      <c r="C285" s="259" t="s">
        <v>31111</v>
      </c>
      <c r="D285" s="9">
        <v>4778.3705328652222</v>
      </c>
      <c r="E285" s="9">
        <v>1726033.9005508423</v>
      </c>
      <c r="F285" s="259" t="s">
        <v>33481</v>
      </c>
      <c r="G285" s="9"/>
      <c r="H285" s="259" t="s">
        <v>35884</v>
      </c>
      <c r="I285" s="9">
        <v>1</v>
      </c>
    </row>
    <row r="286">
      <c r="A286" s="259" t="s">
        <v>26982</v>
      </c>
      <c r="B286" s="9">
        <v>6</v>
      </c>
      <c r="C286" s="259" t="s">
        <v>31112</v>
      </c>
      <c r="D286" s="9">
        <v>1726033.9005508423</v>
      </c>
      <c r="E286" s="9">
        <v>1726033.9005508423</v>
      </c>
      <c r="F286" s="259" t="s">
        <v>33482</v>
      </c>
      <c r="G286" s="9"/>
      <c r="H286" s="259" t="s">
        <v>35885</v>
      </c>
      <c r="I286" s="9">
        <v>1</v>
      </c>
    </row>
    <row r="287">
      <c r="A287" s="259" t="s">
        <v>26983</v>
      </c>
      <c r="B287" s="9">
        <v>6</v>
      </c>
      <c r="C287" s="259" t="s">
        <v>31113</v>
      </c>
      <c r="D287" s="9">
        <v>14028820066.973867</v>
      </c>
      <c r="E287" s="9">
        <v>1726033.9005508423</v>
      </c>
      <c r="F287" s="259" t="s">
        <v>33482</v>
      </c>
      <c r="G287" s="9"/>
      <c r="H287" s="259" t="s">
        <v>35886</v>
      </c>
      <c r="I287" s="9">
        <v>1</v>
      </c>
    </row>
    <row r="288">
      <c r="A288" s="259" t="s">
        <v>26984</v>
      </c>
      <c r="B288" s="9">
        <v>6</v>
      </c>
      <c r="C288" s="259" t="s">
        <v>31114</v>
      </c>
      <c r="D288" s="9">
        <v>1</v>
      </c>
      <c r="E288" s="9">
        <v>1726033.9005508423</v>
      </c>
      <c r="F288" s="259" t="s">
        <v>33482</v>
      </c>
      <c r="G288" s="9"/>
      <c r="H288" s="259" t="s">
        <v>35887</v>
      </c>
      <c r="I288" s="9">
        <v>1</v>
      </c>
    </row>
    <row r="289">
      <c r="A289" s="259" t="s">
        <v>26985</v>
      </c>
      <c r="B289" s="9">
        <v>6</v>
      </c>
      <c r="C289" s="259" t="s">
        <v>31115</v>
      </c>
      <c r="D289" s="9">
        <v>8127.7778278264077</v>
      </c>
      <c r="E289" s="9">
        <v>1726033.9005508423</v>
      </c>
      <c r="F289" s="259" t="s">
        <v>33482</v>
      </c>
      <c r="G289" s="9"/>
      <c r="H289" s="259" t="s">
        <v>35888</v>
      </c>
      <c r="I289" s="9">
        <v>1</v>
      </c>
    </row>
    <row r="290">
      <c r="A290" s="259" t="s">
        <v>26986</v>
      </c>
      <c r="B290" s="9">
        <v>6</v>
      </c>
      <c r="C290" s="259" t="s">
        <v>31116</v>
      </c>
      <c r="D290" s="9">
        <v>1131949.8701629639</v>
      </c>
      <c r="E290" s="9">
        <v>1726033.9005508423</v>
      </c>
      <c r="F290" s="259" t="s">
        <v>33483</v>
      </c>
      <c r="G290" s="9"/>
      <c r="H290" s="259" t="s">
        <v>35889</v>
      </c>
      <c r="I290" s="9">
        <v>1</v>
      </c>
    </row>
    <row r="291">
      <c r="A291" s="259" t="s">
        <v>26987</v>
      </c>
      <c r="B291" s="9">
        <v>6</v>
      </c>
      <c r="C291" s="259" t="s">
        <v>31117</v>
      </c>
      <c r="D291" s="9">
        <v>8618991687.5558529</v>
      </c>
      <c r="E291" s="9">
        <v>1726033.9005508423</v>
      </c>
      <c r="F291" s="259" t="s">
        <v>33483</v>
      </c>
      <c r="G291" s="9"/>
      <c r="H291" s="259" t="s">
        <v>35890</v>
      </c>
      <c r="I291" s="9">
        <v>1</v>
      </c>
    </row>
    <row r="292">
      <c r="A292" s="259" t="s">
        <v>26988</v>
      </c>
      <c r="B292" s="9">
        <v>6</v>
      </c>
      <c r="C292" s="259" t="s">
        <v>31118</v>
      </c>
      <c r="D292" s="9">
        <v>0.65580975541773323</v>
      </c>
      <c r="E292" s="9">
        <v>1726033.9005508423</v>
      </c>
      <c r="F292" s="259" t="s">
        <v>33483</v>
      </c>
      <c r="G292" s="9"/>
      <c r="H292" s="259" t="s">
        <v>35891</v>
      </c>
      <c r="I292" s="9">
        <v>1</v>
      </c>
    </row>
    <row r="293">
      <c r="A293" s="259" t="s">
        <v>26989</v>
      </c>
      <c r="B293" s="9">
        <v>6</v>
      </c>
      <c r="C293" s="259" t="s">
        <v>31119</v>
      </c>
      <c r="D293" s="9">
        <v>4993.5239886106574</v>
      </c>
      <c r="E293" s="9">
        <v>1726033.9005508423</v>
      </c>
      <c r="F293" s="259" t="s">
        <v>33483</v>
      </c>
      <c r="G293" s="9"/>
      <c r="H293" s="259" t="s">
        <v>35892</v>
      </c>
      <c r="I293" s="9">
        <v>1</v>
      </c>
    </row>
    <row r="294">
      <c r="A294" s="259" t="s">
        <v>26990</v>
      </c>
      <c r="B294" s="9">
        <v>6</v>
      </c>
      <c r="C294" s="259" t="s">
        <v>31120</v>
      </c>
      <c r="D294" s="9">
        <v>1726033.9005508423</v>
      </c>
      <c r="E294" s="9">
        <v>1726033.9005508423</v>
      </c>
      <c r="F294" s="259" t="s">
        <v>33484</v>
      </c>
      <c r="G294" s="9"/>
      <c r="H294" s="259" t="s">
        <v>35893</v>
      </c>
      <c r="I294" s="9">
        <v>1</v>
      </c>
    </row>
    <row r="295">
      <c r="A295" s="259" t="s">
        <v>26991</v>
      </c>
      <c r="B295" s="9">
        <v>6</v>
      </c>
      <c r="C295" s="259" t="s">
        <v>31121</v>
      </c>
      <c r="D295" s="9">
        <v>1741766173.3461835</v>
      </c>
      <c r="E295" s="9">
        <v>1726033.9005508423</v>
      </c>
      <c r="F295" s="259" t="s">
        <v>33484</v>
      </c>
      <c r="G295" s="9"/>
      <c r="H295" s="259" t="s">
        <v>35894</v>
      </c>
      <c r="I295" s="9">
        <v>1</v>
      </c>
    </row>
    <row r="296">
      <c r="A296" s="259" t="s">
        <v>26992</v>
      </c>
      <c r="B296" s="9">
        <v>6</v>
      </c>
      <c r="C296" s="259" t="s">
        <v>31122</v>
      </c>
      <c r="D296" s="9">
        <v>1</v>
      </c>
      <c r="E296" s="9">
        <v>1726033.9005508423</v>
      </c>
      <c r="F296" s="259" t="s">
        <v>33484</v>
      </c>
      <c r="G296" s="9"/>
      <c r="H296" s="259" t="s">
        <v>35895</v>
      </c>
      <c r="I296" s="9">
        <v>1</v>
      </c>
    </row>
    <row r="297">
      <c r="A297" s="259" t="s">
        <v>26993</v>
      </c>
      <c r="B297" s="9">
        <v>6</v>
      </c>
      <c r="C297" s="259" t="s">
        <v>31123</v>
      </c>
      <c r="D297" s="9">
        <v>1009.1146951345049</v>
      </c>
      <c r="E297" s="9">
        <v>1726033.9005508423</v>
      </c>
      <c r="F297" s="259" t="s">
        <v>33484</v>
      </c>
      <c r="G297" s="9"/>
      <c r="H297" s="259" t="s">
        <v>35896</v>
      </c>
      <c r="I297" s="9">
        <v>1</v>
      </c>
    </row>
    <row r="298">
      <c r="A298" s="259" t="s">
        <v>26994</v>
      </c>
      <c r="B298" s="9">
        <v>6</v>
      </c>
      <c r="C298" s="259" t="s">
        <v>31124</v>
      </c>
      <c r="D298" s="9">
        <v>1726033.9005508423</v>
      </c>
      <c r="E298" s="9">
        <v>1726033.9005508423</v>
      </c>
      <c r="F298" s="259" t="s">
        <v>33485</v>
      </c>
      <c r="G298" s="9"/>
      <c r="H298" s="259" t="s">
        <v>35897</v>
      </c>
      <c r="I298" s="9">
        <v>1</v>
      </c>
    </row>
    <row r="299">
      <c r="A299" s="259" t="s">
        <v>26995</v>
      </c>
      <c r="B299" s="9">
        <v>6</v>
      </c>
      <c r="C299" s="259" t="s">
        <v>31125</v>
      </c>
      <c r="D299" s="9">
        <v>10360757860.902037</v>
      </c>
      <c r="E299" s="9">
        <v>1726033.9005508423</v>
      </c>
      <c r="F299" s="259" t="s">
        <v>33485</v>
      </c>
      <c r="G299" s="9"/>
      <c r="H299" s="259" t="s">
        <v>35898</v>
      </c>
      <c r="I299" s="9">
        <v>1</v>
      </c>
    </row>
    <row r="300">
      <c r="A300" s="259" t="s">
        <v>26996</v>
      </c>
      <c r="B300" s="9">
        <v>6</v>
      </c>
      <c r="C300" s="259" t="s">
        <v>31126</v>
      </c>
      <c r="D300" s="9">
        <v>1</v>
      </c>
      <c r="E300" s="9">
        <v>1726033.9005508423</v>
      </c>
      <c r="F300" s="259" t="s">
        <v>33485</v>
      </c>
      <c r="G300" s="9"/>
      <c r="H300" s="259" t="s">
        <v>35899</v>
      </c>
      <c r="I300" s="9">
        <v>1</v>
      </c>
    </row>
    <row r="301">
      <c r="A301" s="259" t="s">
        <v>26997</v>
      </c>
      <c r="B301" s="9">
        <v>6</v>
      </c>
      <c r="C301" s="259" t="s">
        <v>31127</v>
      </c>
      <c r="D301" s="9">
        <v>6002.6386837451628</v>
      </c>
      <c r="E301" s="9">
        <v>1726033.9005508423</v>
      </c>
      <c r="F301" s="259" t="s">
        <v>33485</v>
      </c>
      <c r="G301" s="9"/>
      <c r="H301" s="259" t="s">
        <v>35900</v>
      </c>
      <c r="I301" s="9">
        <v>1</v>
      </c>
    </row>
    <row r="302">
      <c r="A302" s="259" t="s">
        <v>26998</v>
      </c>
      <c r="B302" s="9">
        <v>6</v>
      </c>
      <c r="C302" s="259" t="s">
        <v>31128</v>
      </c>
      <c r="D302" s="9">
        <v>260340.35125732422</v>
      </c>
      <c r="E302" s="9">
        <v>1726033.9005508423</v>
      </c>
      <c r="F302" s="259" t="s">
        <v>33486</v>
      </c>
      <c r="G302" s="9"/>
      <c r="H302" s="259" t="s">
        <v>35901</v>
      </c>
      <c r="I302" s="9">
        <v>1</v>
      </c>
    </row>
    <row r="303">
      <c r="A303" s="259" t="s">
        <v>26999</v>
      </c>
      <c r="B303" s="9">
        <v>6</v>
      </c>
      <c r="C303" s="259" t="s">
        <v>31129</v>
      </c>
      <c r="D303" s="9">
        <v>237571544.48798144</v>
      </c>
      <c r="E303" s="9">
        <v>1726033.9005508423</v>
      </c>
      <c r="F303" s="259" t="s">
        <v>33486</v>
      </c>
      <c r="G303" s="9"/>
      <c r="H303" s="259" t="s">
        <v>35902</v>
      </c>
      <c r="I303" s="9">
        <v>1</v>
      </c>
    </row>
    <row r="304">
      <c r="A304" s="259" t="s">
        <v>27000</v>
      </c>
      <c r="B304" s="9">
        <v>6</v>
      </c>
      <c r="C304" s="259" t="s">
        <v>31130</v>
      </c>
      <c r="D304" s="9">
        <v>0.15083153996815463</v>
      </c>
      <c r="E304" s="9">
        <v>1726033.9005508423</v>
      </c>
      <c r="F304" s="259" t="s">
        <v>33486</v>
      </c>
      <c r="G304" s="9"/>
      <c r="H304" s="259" t="s">
        <v>35903</v>
      </c>
      <c r="I304" s="9">
        <v>1</v>
      </c>
    </row>
    <row r="305">
      <c r="A305" s="259" t="s">
        <v>27001</v>
      </c>
      <c r="B305" s="9">
        <v>6</v>
      </c>
      <c r="C305" s="259" t="s">
        <v>31131</v>
      </c>
      <c r="D305" s="9">
        <v>137.64013812947906</v>
      </c>
      <c r="E305" s="9">
        <v>1726033.9005508423</v>
      </c>
      <c r="F305" s="259" t="s">
        <v>33486</v>
      </c>
      <c r="G305" s="9"/>
      <c r="H305" s="259" t="s">
        <v>35904</v>
      </c>
      <c r="I305" s="9">
        <v>1</v>
      </c>
    </row>
    <row r="306">
      <c r="A306" s="259" t="s">
        <v>27002</v>
      </c>
      <c r="B306" s="9">
        <v>6</v>
      </c>
      <c r="C306" s="259" t="s">
        <v>31132</v>
      </c>
      <c r="D306" s="9">
        <v>1076319.7959442139</v>
      </c>
      <c r="E306" s="9">
        <v>1726033.9005508423</v>
      </c>
      <c r="F306" s="259" t="s">
        <v>33487</v>
      </c>
      <c r="G306" s="9"/>
      <c r="H306" s="259" t="s">
        <v>35905</v>
      </c>
      <c r="I306" s="9">
        <v>1</v>
      </c>
    </row>
    <row r="307">
      <c r="A307" s="259" t="s">
        <v>27003</v>
      </c>
      <c r="B307" s="9">
        <v>6</v>
      </c>
      <c r="C307" s="259" t="s">
        <v>31133</v>
      </c>
      <c r="D307" s="9">
        <v>1995987628.4940765</v>
      </c>
      <c r="E307" s="9">
        <v>1726033.9005508423</v>
      </c>
      <c r="F307" s="259" t="s">
        <v>33487</v>
      </c>
      <c r="G307" s="9"/>
      <c r="H307" s="259" t="s">
        <v>35906</v>
      </c>
      <c r="I307" s="9">
        <v>1</v>
      </c>
    </row>
    <row r="308">
      <c r="A308" s="259" t="s">
        <v>27004</v>
      </c>
      <c r="B308" s="9">
        <v>6</v>
      </c>
      <c r="C308" s="259" t="s">
        <v>31134</v>
      </c>
      <c r="D308" s="9">
        <v>0.62357975448843717</v>
      </c>
      <c r="E308" s="9">
        <v>1726033.9005508423</v>
      </c>
      <c r="F308" s="259" t="s">
        <v>33487</v>
      </c>
      <c r="G308" s="9"/>
      <c r="H308" s="259" t="s">
        <v>35907</v>
      </c>
      <c r="I308" s="9">
        <v>1</v>
      </c>
    </row>
    <row r="309">
      <c r="A309" s="259" t="s">
        <v>27005</v>
      </c>
      <c r="B309" s="9">
        <v>6</v>
      </c>
      <c r="C309" s="259" t="s">
        <v>31135</v>
      </c>
      <c r="D309" s="9">
        <v>1156.4011737296016</v>
      </c>
      <c r="E309" s="9">
        <v>1726033.9005508423</v>
      </c>
      <c r="F309" s="259" t="s">
        <v>33487</v>
      </c>
      <c r="G309" s="9"/>
      <c r="H309" s="259" t="s">
        <v>35908</v>
      </c>
      <c r="I309" s="9">
        <v>1</v>
      </c>
    </row>
    <row r="310">
      <c r="A310" s="259" t="s">
        <v>27006</v>
      </c>
      <c r="B310" s="9">
        <v>6</v>
      </c>
      <c r="C310" s="259" t="s">
        <v>31136</v>
      </c>
      <c r="D310" s="9">
        <v>1726033.9005508423</v>
      </c>
      <c r="E310" s="9">
        <v>1726033.9005508423</v>
      </c>
      <c r="F310" s="259" t="s">
        <v>33488</v>
      </c>
      <c r="G310" s="9"/>
      <c r="H310" s="259" t="s">
        <v>35909</v>
      </c>
      <c r="I310" s="9">
        <v>1</v>
      </c>
    </row>
    <row r="311">
      <c r="A311" s="259" t="s">
        <v>27007</v>
      </c>
      <c r="B311" s="9">
        <v>6</v>
      </c>
      <c r="C311" s="259" t="s">
        <v>31137</v>
      </c>
      <c r="D311" s="9">
        <v>22156018754.893845</v>
      </c>
      <c r="E311" s="9">
        <v>1726033.9005508423</v>
      </c>
      <c r="F311" s="259" t="s">
        <v>33488</v>
      </c>
      <c r="G311" s="9"/>
      <c r="H311" s="259" t="s">
        <v>35910</v>
      </c>
      <c r="I311" s="9">
        <v>1</v>
      </c>
    </row>
    <row r="312">
      <c r="A312" s="259" t="s">
        <v>27008</v>
      </c>
      <c r="B312" s="9">
        <v>6</v>
      </c>
      <c r="C312" s="259" t="s">
        <v>31138</v>
      </c>
      <c r="D312" s="9">
        <v>1</v>
      </c>
      <c r="E312" s="9">
        <v>1726033.9005508423</v>
      </c>
      <c r="F312" s="259" t="s">
        <v>33488</v>
      </c>
      <c r="G312" s="9"/>
      <c r="H312" s="259" t="s">
        <v>35911</v>
      </c>
      <c r="I312" s="9">
        <v>1</v>
      </c>
    </row>
    <row r="313">
      <c r="A313" s="259" t="s">
        <v>27009</v>
      </c>
      <c r="B313" s="9">
        <v>6</v>
      </c>
      <c r="C313" s="259" t="s">
        <v>31139</v>
      </c>
      <c r="D313" s="9">
        <v>12836.375199712489</v>
      </c>
      <c r="E313" s="9">
        <v>1726033.9005508423</v>
      </c>
      <c r="F313" s="259" t="s">
        <v>33488</v>
      </c>
      <c r="G313" s="9"/>
      <c r="H313" s="259" t="s">
        <v>35912</v>
      </c>
      <c r="I313" s="9">
        <v>1</v>
      </c>
    </row>
    <row r="314">
      <c r="A314" s="259" t="s">
        <v>27010</v>
      </c>
      <c r="B314" s="9">
        <v>7</v>
      </c>
      <c r="C314" s="259" t="s">
        <v>31140</v>
      </c>
      <c r="D314" s="9">
        <v>1146683.0809555054</v>
      </c>
      <c r="E314" s="9">
        <v>1724097.6573486328</v>
      </c>
      <c r="F314" s="259" t="s">
        <v>33489</v>
      </c>
      <c r="G314" s="9"/>
      <c r="H314" s="259" t="s">
        <v>35913</v>
      </c>
      <c r="I314" s="9">
        <v>1</v>
      </c>
    </row>
    <row r="315">
      <c r="A315" s="259" t="s">
        <v>27011</v>
      </c>
      <c r="B315" s="9">
        <v>7</v>
      </c>
      <c r="C315" s="259" t="s">
        <v>31141</v>
      </c>
      <c r="D315" s="9">
        <v>7766540318.0666151</v>
      </c>
      <c r="E315" s="9">
        <v>1724097.6573486328</v>
      </c>
      <c r="F315" s="259" t="s">
        <v>33489</v>
      </c>
      <c r="G315" s="9"/>
      <c r="H315" s="259" t="s">
        <v>35914</v>
      </c>
      <c r="I315" s="9">
        <v>1</v>
      </c>
    </row>
    <row r="316">
      <c r="A316" s="259" t="s">
        <v>27012</v>
      </c>
      <c r="B316" s="9">
        <v>7</v>
      </c>
      <c r="C316" s="259" t="s">
        <v>31142</v>
      </c>
      <c r="D316" s="9">
        <v>0.66509172265735095</v>
      </c>
      <c r="E316" s="9">
        <v>1724097.6573486328</v>
      </c>
      <c r="F316" s="259" t="s">
        <v>33489</v>
      </c>
      <c r="G316" s="9"/>
      <c r="H316" s="259" t="s">
        <v>35915</v>
      </c>
      <c r="I316" s="9">
        <v>1</v>
      </c>
    </row>
    <row r="317">
      <c r="A317" s="259" t="s">
        <v>27013</v>
      </c>
      <c r="B317" s="9">
        <v>7</v>
      </c>
      <c r="C317" s="259" t="s">
        <v>31143</v>
      </c>
      <c r="D317" s="9">
        <v>4504.6986085522703</v>
      </c>
      <c r="E317" s="9">
        <v>1724097.6573486328</v>
      </c>
      <c r="F317" s="259" t="s">
        <v>33489</v>
      </c>
      <c r="G317" s="9"/>
      <c r="H317" s="259" t="s">
        <v>35916</v>
      </c>
      <c r="I317" s="9">
        <v>1</v>
      </c>
    </row>
    <row r="318">
      <c r="A318" s="259" t="s">
        <v>27014</v>
      </c>
      <c r="B318" s="9">
        <v>7</v>
      </c>
      <c r="C318" s="259" t="s">
        <v>31144</v>
      </c>
      <c r="D318" s="9">
        <v>1174051.0831222534</v>
      </c>
      <c r="E318" s="9">
        <v>1724097.6573486328</v>
      </c>
      <c r="F318" s="259" t="s">
        <v>33490</v>
      </c>
      <c r="G318" s="9"/>
      <c r="H318" s="259" t="s">
        <v>35917</v>
      </c>
      <c r="I318" s="9">
        <v>1</v>
      </c>
    </row>
    <row r="319">
      <c r="A319" s="259" t="s">
        <v>27015</v>
      </c>
      <c r="B319" s="9">
        <v>7</v>
      </c>
      <c r="C319" s="259" t="s">
        <v>31145</v>
      </c>
      <c r="D319" s="9">
        <v>2833002249.1399684</v>
      </c>
      <c r="E319" s="9">
        <v>1724097.6573486328</v>
      </c>
      <c r="F319" s="259" t="s">
        <v>33490</v>
      </c>
      <c r="G319" s="9"/>
      <c r="H319" s="259" t="s">
        <v>35918</v>
      </c>
      <c r="I319" s="9">
        <v>1</v>
      </c>
    </row>
    <row r="320">
      <c r="A320" s="259" t="s">
        <v>27016</v>
      </c>
      <c r="B320" s="9">
        <v>7</v>
      </c>
      <c r="C320" s="259" t="s">
        <v>31146</v>
      </c>
      <c r="D320" s="9">
        <v>0.68096553470627819</v>
      </c>
      <c r="E320" s="9">
        <v>1724097.6573486328</v>
      </c>
      <c r="F320" s="259" t="s">
        <v>33490</v>
      </c>
      <c r="G320" s="9"/>
      <c r="H320" s="259" t="s">
        <v>35919</v>
      </c>
      <c r="I320" s="9">
        <v>1</v>
      </c>
    </row>
    <row r="321">
      <c r="A321" s="259" t="s">
        <v>27017</v>
      </c>
      <c r="B321" s="9">
        <v>7</v>
      </c>
      <c r="C321" s="259" t="s">
        <v>31147</v>
      </c>
      <c r="D321" s="9">
        <v>1643.1796871046395</v>
      </c>
      <c r="E321" s="9">
        <v>1724097.6573486328</v>
      </c>
      <c r="F321" s="259" t="s">
        <v>33490</v>
      </c>
      <c r="G321" s="9"/>
      <c r="H321" s="259" t="s">
        <v>35920</v>
      </c>
      <c r="I321" s="9">
        <v>1</v>
      </c>
    </row>
    <row r="322">
      <c r="A322" s="259" t="s">
        <v>27018</v>
      </c>
      <c r="B322" s="9">
        <v>7</v>
      </c>
      <c r="C322" s="259" t="s">
        <v>31148</v>
      </c>
      <c r="D322" s="9">
        <v>1724097.6573486328</v>
      </c>
      <c r="E322" s="9">
        <v>1724097.6573486328</v>
      </c>
      <c r="F322" s="259" t="s">
        <v>33491</v>
      </c>
      <c r="G322" s="9"/>
      <c r="H322" s="259" t="s">
        <v>35921</v>
      </c>
      <c r="I322" s="9">
        <v>1</v>
      </c>
    </row>
    <row r="323">
      <c r="A323" s="259" t="s">
        <v>27019</v>
      </c>
      <c r="B323" s="9">
        <v>7</v>
      </c>
      <c r="C323" s="259" t="s">
        <v>31149</v>
      </c>
      <c r="D323" s="9">
        <v>32355614730.950603</v>
      </c>
      <c r="E323" s="9">
        <v>1724097.6573486328</v>
      </c>
      <c r="F323" s="259" t="s">
        <v>33491</v>
      </c>
      <c r="G323" s="9"/>
      <c r="H323" s="259" t="s">
        <v>35922</v>
      </c>
      <c r="I323" s="9">
        <v>1</v>
      </c>
    </row>
    <row r="324">
      <c r="A324" s="259" t="s">
        <v>27020</v>
      </c>
      <c r="B324" s="9">
        <v>7</v>
      </c>
      <c r="C324" s="259" t="s">
        <v>31150</v>
      </c>
      <c r="D324" s="9">
        <v>1</v>
      </c>
      <c r="E324" s="9">
        <v>1724097.6573486328</v>
      </c>
      <c r="F324" s="259" t="s">
        <v>33491</v>
      </c>
      <c r="G324" s="9"/>
      <c r="H324" s="259" t="s">
        <v>35923</v>
      </c>
      <c r="I324" s="9">
        <v>1</v>
      </c>
    </row>
    <row r="325">
      <c r="A325" s="259" t="s">
        <v>27021</v>
      </c>
      <c r="B325" s="9">
        <v>7</v>
      </c>
      <c r="C325" s="259" t="s">
        <v>31151</v>
      </c>
      <c r="D325" s="9">
        <v>18766.694910257</v>
      </c>
      <c r="E325" s="9">
        <v>1724097.6573486328</v>
      </c>
      <c r="F325" s="259" t="s">
        <v>33491</v>
      </c>
      <c r="G325" s="9"/>
      <c r="H325" s="259" t="s">
        <v>35924</v>
      </c>
      <c r="I325" s="9">
        <v>1</v>
      </c>
    </row>
    <row r="326">
      <c r="A326" s="259" t="s">
        <v>27022</v>
      </c>
      <c r="B326" s="9">
        <v>7</v>
      </c>
      <c r="C326" s="259" t="s">
        <v>31152</v>
      </c>
      <c r="D326" s="9">
        <v>1724097.6573486328</v>
      </c>
      <c r="E326" s="9">
        <v>1724097.6573486328</v>
      </c>
      <c r="F326" s="259" t="s">
        <v>33492</v>
      </c>
      <c r="G326" s="9"/>
      <c r="H326" s="259" t="s">
        <v>35925</v>
      </c>
      <c r="I326" s="9">
        <v>1</v>
      </c>
    </row>
    <row r="327">
      <c r="A327" s="259" t="s">
        <v>27023</v>
      </c>
      <c r="B327" s="9">
        <v>7</v>
      </c>
      <c r="C327" s="259" t="s">
        <v>31153</v>
      </c>
      <c r="D327" s="9">
        <v>13979641184.917906</v>
      </c>
      <c r="E327" s="9">
        <v>1724097.6573486328</v>
      </c>
      <c r="F327" s="259" t="s">
        <v>33492</v>
      </c>
      <c r="G327" s="9"/>
      <c r="H327" s="259" t="s">
        <v>35926</v>
      </c>
      <c r="I327" s="9">
        <v>1</v>
      </c>
    </row>
    <row r="328">
      <c r="A328" s="259" t="s">
        <v>27024</v>
      </c>
      <c r="B328" s="9">
        <v>7</v>
      </c>
      <c r="C328" s="259" t="s">
        <v>31154</v>
      </c>
      <c r="D328" s="9">
        <v>1</v>
      </c>
      <c r="E328" s="9">
        <v>1724097.6573486328</v>
      </c>
      <c r="F328" s="259" t="s">
        <v>33492</v>
      </c>
      <c r="G328" s="9"/>
      <c r="H328" s="259" t="s">
        <v>35927</v>
      </c>
      <c r="I328" s="9">
        <v>1</v>
      </c>
    </row>
    <row r="329">
      <c r="A329" s="259" t="s">
        <v>27025</v>
      </c>
      <c r="B329" s="9">
        <v>7</v>
      </c>
      <c r="C329" s="259" t="s">
        <v>31155</v>
      </c>
      <c r="D329" s="9">
        <v>8108.381288804836</v>
      </c>
      <c r="E329" s="9">
        <v>1724097.6573486328</v>
      </c>
      <c r="F329" s="259" t="s">
        <v>33492</v>
      </c>
      <c r="G329" s="9"/>
      <c r="H329" s="259" t="s">
        <v>35928</v>
      </c>
      <c r="I329" s="9">
        <v>1</v>
      </c>
    </row>
    <row r="330">
      <c r="A330" s="259" t="s">
        <v>27026</v>
      </c>
      <c r="B330" s="9">
        <v>7</v>
      </c>
      <c r="C330" s="259" t="s">
        <v>31156</v>
      </c>
      <c r="D330" s="9">
        <v>1724097.6573486328</v>
      </c>
      <c r="E330" s="9">
        <v>1724097.6573486328</v>
      </c>
      <c r="F330" s="259" t="s">
        <v>33493</v>
      </c>
      <c r="G330" s="9"/>
      <c r="H330" s="259" t="s">
        <v>35929</v>
      </c>
      <c r="I330" s="9">
        <v>1</v>
      </c>
    </row>
    <row r="331">
      <c r="A331" s="259" t="s">
        <v>27027</v>
      </c>
      <c r="B331" s="9">
        <v>7</v>
      </c>
      <c r="C331" s="259" t="s">
        <v>31157</v>
      </c>
      <c r="D331" s="9">
        <v>15542971296.892731</v>
      </c>
      <c r="E331" s="9">
        <v>1724097.6573486328</v>
      </c>
      <c r="F331" s="259" t="s">
        <v>33493</v>
      </c>
      <c r="G331" s="9"/>
      <c r="H331" s="259" t="s">
        <v>35930</v>
      </c>
      <c r="I331" s="9">
        <v>1</v>
      </c>
    </row>
    <row r="332">
      <c r="A332" s="259" t="s">
        <v>27028</v>
      </c>
      <c r="B332" s="9">
        <v>7</v>
      </c>
      <c r="C332" s="259" t="s">
        <v>31158</v>
      </c>
      <c r="D332" s="9">
        <v>1</v>
      </c>
      <c r="E332" s="9">
        <v>1724097.6573486328</v>
      </c>
      <c r="F332" s="259" t="s">
        <v>33493</v>
      </c>
      <c r="G332" s="9"/>
      <c r="H332" s="259" t="s">
        <v>35931</v>
      </c>
      <c r="I332" s="9">
        <v>1</v>
      </c>
    </row>
    <row r="333">
      <c r="A333" s="259" t="s">
        <v>27029</v>
      </c>
      <c r="B333" s="9">
        <v>7</v>
      </c>
      <c r="C333" s="259" t="s">
        <v>31159</v>
      </c>
      <c r="D333" s="9">
        <v>9015.1339343475247</v>
      </c>
      <c r="E333" s="9">
        <v>1724097.6573486328</v>
      </c>
      <c r="F333" s="259" t="s">
        <v>33493</v>
      </c>
      <c r="G333" s="9"/>
      <c r="H333" s="259" t="s">
        <v>35932</v>
      </c>
      <c r="I333" s="9">
        <v>1</v>
      </c>
    </row>
    <row r="334">
      <c r="A334" s="259" t="s">
        <v>27030</v>
      </c>
      <c r="B334" s="9">
        <v>7</v>
      </c>
      <c r="C334" s="259" t="s">
        <v>31160</v>
      </c>
      <c r="D334" s="9">
        <v>1724097.6573486328</v>
      </c>
      <c r="E334" s="9">
        <v>1724097.6573486328</v>
      </c>
      <c r="F334" s="259" t="s">
        <v>33494</v>
      </c>
      <c r="G334" s="9"/>
      <c r="H334" s="259" t="s">
        <v>35933</v>
      </c>
      <c r="I334" s="9">
        <v>1</v>
      </c>
    </row>
    <row r="335">
      <c r="A335" s="259" t="s">
        <v>27031</v>
      </c>
      <c r="B335" s="9">
        <v>7</v>
      </c>
      <c r="C335" s="259" t="s">
        <v>31161</v>
      </c>
      <c r="D335" s="9">
        <v>10293401094.134151</v>
      </c>
      <c r="E335" s="9">
        <v>1724097.6573486328</v>
      </c>
      <c r="F335" s="259" t="s">
        <v>33494</v>
      </c>
      <c r="G335" s="9"/>
      <c r="H335" s="259" t="s">
        <v>35934</v>
      </c>
      <c r="I335" s="9">
        <v>1</v>
      </c>
    </row>
    <row r="336">
      <c r="A336" s="259" t="s">
        <v>27032</v>
      </c>
      <c r="B336" s="9">
        <v>7</v>
      </c>
      <c r="C336" s="259" t="s">
        <v>31162</v>
      </c>
      <c r="D336" s="9">
        <v>1</v>
      </c>
      <c r="E336" s="9">
        <v>1724097.6573486328</v>
      </c>
      <c r="F336" s="259" t="s">
        <v>33494</v>
      </c>
      <c r="G336" s="9"/>
      <c r="H336" s="259" t="s">
        <v>35935</v>
      </c>
      <c r="I336" s="9">
        <v>1</v>
      </c>
    </row>
    <row r="337">
      <c r="A337" s="259" t="s">
        <v>27033</v>
      </c>
      <c r="B337" s="9">
        <v>7</v>
      </c>
      <c r="C337" s="259" t="s">
        <v>31163</v>
      </c>
      <c r="D337" s="9">
        <v>5970.312093552543</v>
      </c>
      <c r="E337" s="9">
        <v>1724097.6573486328</v>
      </c>
      <c r="F337" s="259" t="s">
        <v>33494</v>
      </c>
      <c r="G337" s="9"/>
      <c r="H337" s="259" t="s">
        <v>35936</v>
      </c>
      <c r="I337" s="9">
        <v>1</v>
      </c>
    </row>
    <row r="338">
      <c r="A338" s="259" t="s">
        <v>27034</v>
      </c>
      <c r="B338" s="9">
        <v>7</v>
      </c>
      <c r="C338" s="259" t="s">
        <v>31164</v>
      </c>
      <c r="D338" s="9">
        <v>1724097.6573486328</v>
      </c>
      <c r="E338" s="9">
        <v>1724097.6573486328</v>
      </c>
      <c r="F338" s="259" t="s">
        <v>33495</v>
      </c>
      <c r="G338" s="9"/>
      <c r="H338" s="259" t="s">
        <v>35937</v>
      </c>
      <c r="I338" s="9">
        <v>1</v>
      </c>
    </row>
    <row r="339">
      <c r="A339" s="259" t="s">
        <v>27035</v>
      </c>
      <c r="B339" s="9">
        <v>7</v>
      </c>
      <c r="C339" s="259" t="s">
        <v>31165</v>
      </c>
      <c r="D339" s="9">
        <v>18059941412.200768</v>
      </c>
      <c r="E339" s="9">
        <v>1724097.6573486328</v>
      </c>
      <c r="F339" s="259" t="s">
        <v>33495</v>
      </c>
      <c r="G339" s="9"/>
      <c r="H339" s="259" t="s">
        <v>35938</v>
      </c>
      <c r="I339" s="9">
        <v>1</v>
      </c>
    </row>
    <row r="340">
      <c r="A340" s="259" t="s">
        <v>27036</v>
      </c>
      <c r="B340" s="9">
        <v>7</v>
      </c>
      <c r="C340" s="259" t="s">
        <v>31166</v>
      </c>
      <c r="D340" s="9">
        <v>1</v>
      </c>
      <c r="E340" s="9">
        <v>1724097.6573486328</v>
      </c>
      <c r="F340" s="259" t="s">
        <v>33495</v>
      </c>
      <c r="G340" s="9"/>
      <c r="H340" s="259" t="s">
        <v>35939</v>
      </c>
      <c r="I340" s="9">
        <v>1</v>
      </c>
    </row>
    <row r="341">
      <c r="A341" s="259" t="s">
        <v>27037</v>
      </c>
      <c r="B341" s="9">
        <v>7</v>
      </c>
      <c r="C341" s="259" t="s">
        <v>31167</v>
      </c>
      <c r="D341" s="9">
        <v>10475.010702104813</v>
      </c>
      <c r="E341" s="9">
        <v>1724097.6573486328</v>
      </c>
      <c r="F341" s="259" t="s">
        <v>33495</v>
      </c>
      <c r="G341" s="9"/>
      <c r="H341" s="259" t="s">
        <v>35940</v>
      </c>
      <c r="I341" s="9">
        <v>1</v>
      </c>
    </row>
    <row r="342">
      <c r="A342" s="259" t="s">
        <v>27038</v>
      </c>
      <c r="B342" s="9">
        <v>7</v>
      </c>
      <c r="C342" s="259" t="s">
        <v>31168</v>
      </c>
      <c r="D342" s="9">
        <v>1309981.8914718628</v>
      </c>
      <c r="E342" s="9">
        <v>1724097.6573486328</v>
      </c>
      <c r="F342" s="259" t="s">
        <v>33496</v>
      </c>
      <c r="G342" s="9"/>
      <c r="H342" s="259" t="s">
        <v>35941</v>
      </c>
      <c r="I342" s="9">
        <v>1</v>
      </c>
    </row>
    <row r="343">
      <c r="A343" s="259" t="s">
        <v>27039</v>
      </c>
      <c r="B343" s="9">
        <v>7</v>
      </c>
      <c r="C343" s="259" t="s">
        <v>31169</v>
      </c>
      <c r="D343" s="9">
        <v>12135989225.435589</v>
      </c>
      <c r="E343" s="9">
        <v>1724097.6573486328</v>
      </c>
      <c r="F343" s="259" t="s">
        <v>33496</v>
      </c>
      <c r="G343" s="9"/>
      <c r="H343" s="259" t="s">
        <v>35942</v>
      </c>
      <c r="I343" s="9">
        <v>1</v>
      </c>
    </row>
    <row r="344">
      <c r="A344" s="259" t="s">
        <v>27040</v>
      </c>
      <c r="B344" s="9">
        <v>7</v>
      </c>
      <c r="C344" s="259" t="s">
        <v>31170</v>
      </c>
      <c r="D344" s="9">
        <v>0.75980724519189402</v>
      </c>
      <c r="E344" s="9">
        <v>1724097.6573486328</v>
      </c>
      <c r="F344" s="259" t="s">
        <v>33496</v>
      </c>
      <c r="G344" s="9"/>
      <c r="H344" s="259" t="s">
        <v>35943</v>
      </c>
      <c r="I344" s="9">
        <v>1</v>
      </c>
    </row>
    <row r="345">
      <c r="A345" s="259" t="s">
        <v>27041</v>
      </c>
      <c r="B345" s="9">
        <v>7</v>
      </c>
      <c r="C345" s="259" t="s">
        <v>31171</v>
      </c>
      <c r="D345" s="9">
        <v>7039.0381737996577</v>
      </c>
      <c r="E345" s="9">
        <v>1724097.6573486328</v>
      </c>
      <c r="F345" s="259" t="s">
        <v>33496</v>
      </c>
      <c r="G345" s="9"/>
      <c r="H345" s="259" t="s">
        <v>35944</v>
      </c>
      <c r="I345" s="9">
        <v>1</v>
      </c>
    </row>
    <row r="346">
      <c r="A346" s="259" t="s">
        <v>27042</v>
      </c>
      <c r="B346" s="9">
        <v>7</v>
      </c>
      <c r="C346" s="259" t="s">
        <v>31172</v>
      </c>
      <c r="D346" s="9">
        <v>1724097.6573486328</v>
      </c>
      <c r="E346" s="9">
        <v>1724097.6573486328</v>
      </c>
      <c r="F346" s="259" t="s">
        <v>33497</v>
      </c>
      <c r="G346" s="9"/>
      <c r="H346" s="259" t="s">
        <v>35945</v>
      </c>
      <c r="I346" s="9">
        <v>1</v>
      </c>
    </row>
    <row r="347">
      <c r="A347" s="259" t="s">
        <v>27043</v>
      </c>
      <c r="B347" s="9">
        <v>7</v>
      </c>
      <c r="C347" s="259" t="s">
        <v>31173</v>
      </c>
      <c r="D347" s="9">
        <v>2159684093.3142486</v>
      </c>
      <c r="E347" s="9">
        <v>1724097.6573486328</v>
      </c>
      <c r="F347" s="259" t="s">
        <v>33497</v>
      </c>
      <c r="G347" s="9"/>
      <c r="H347" s="259" t="s">
        <v>35946</v>
      </c>
      <c r="I347" s="9">
        <v>1</v>
      </c>
    </row>
    <row r="348">
      <c r="A348" s="259" t="s">
        <v>27044</v>
      </c>
      <c r="B348" s="9">
        <v>7</v>
      </c>
      <c r="C348" s="259" t="s">
        <v>31174</v>
      </c>
      <c r="D348" s="9">
        <v>1</v>
      </c>
      <c r="E348" s="9">
        <v>1724097.6573486328</v>
      </c>
      <c r="F348" s="259" t="s">
        <v>33497</v>
      </c>
      <c r="G348" s="9"/>
      <c r="H348" s="259" t="s">
        <v>35947</v>
      </c>
      <c r="I348" s="9">
        <v>1</v>
      </c>
    </row>
    <row r="349">
      <c r="A349" s="259" t="s">
        <v>27045</v>
      </c>
      <c r="B349" s="9">
        <v>7</v>
      </c>
      <c r="C349" s="259" t="s">
        <v>31175</v>
      </c>
      <c r="D349" s="9">
        <v>1252.646034352528</v>
      </c>
      <c r="E349" s="9">
        <v>1724097.6573486328</v>
      </c>
      <c r="F349" s="259" t="s">
        <v>33497</v>
      </c>
      <c r="G349" s="9"/>
      <c r="H349" s="259" t="s">
        <v>35948</v>
      </c>
      <c r="I349" s="9">
        <v>1</v>
      </c>
    </row>
    <row r="350">
      <c r="A350" s="259" t="s">
        <v>27046</v>
      </c>
      <c r="B350" s="9">
        <v>7</v>
      </c>
      <c r="C350" s="259" t="s">
        <v>31176</v>
      </c>
      <c r="D350" s="9">
        <v>1724097.6573486328</v>
      </c>
      <c r="E350" s="9">
        <v>1724097.6573486328</v>
      </c>
      <c r="F350" s="259" t="s">
        <v>33498</v>
      </c>
      <c r="G350" s="9"/>
      <c r="H350" s="259" t="s">
        <v>35949</v>
      </c>
      <c r="I350" s="9">
        <v>1</v>
      </c>
    </row>
    <row r="351">
      <c r="A351" s="259" t="s">
        <v>27047</v>
      </c>
      <c r="B351" s="9">
        <v>7</v>
      </c>
      <c r="C351" s="259" t="s">
        <v>31177</v>
      </c>
      <c r="D351" s="9">
        <v>14295673318.749838</v>
      </c>
      <c r="E351" s="9">
        <v>1724097.6573486328</v>
      </c>
      <c r="F351" s="259" t="s">
        <v>33498</v>
      </c>
      <c r="G351" s="9"/>
      <c r="H351" s="259" t="s">
        <v>35950</v>
      </c>
      <c r="I351" s="9">
        <v>1</v>
      </c>
    </row>
    <row r="352">
      <c r="A352" s="259" t="s">
        <v>27048</v>
      </c>
      <c r="B352" s="9">
        <v>7</v>
      </c>
      <c r="C352" s="259" t="s">
        <v>31178</v>
      </c>
      <c r="D352" s="9">
        <v>1</v>
      </c>
      <c r="E352" s="9">
        <v>1724097.6573486328</v>
      </c>
      <c r="F352" s="259" t="s">
        <v>33498</v>
      </c>
      <c r="G352" s="9"/>
      <c r="H352" s="259" t="s">
        <v>35951</v>
      </c>
      <c r="I352" s="9">
        <v>1</v>
      </c>
    </row>
    <row r="353">
      <c r="A353" s="259" t="s">
        <v>27049</v>
      </c>
      <c r="B353" s="9">
        <v>7</v>
      </c>
      <c r="C353" s="259" t="s">
        <v>31179</v>
      </c>
      <c r="D353" s="9">
        <v>8291.6842081521863</v>
      </c>
      <c r="E353" s="9">
        <v>1724097.6573486328</v>
      </c>
      <c r="F353" s="259" t="s">
        <v>33498</v>
      </c>
      <c r="G353" s="9"/>
      <c r="H353" s="259" t="s">
        <v>35952</v>
      </c>
      <c r="I353" s="9">
        <v>1</v>
      </c>
    </row>
    <row r="354">
      <c r="A354" s="259" t="s">
        <v>27050</v>
      </c>
      <c r="B354" s="9">
        <v>7</v>
      </c>
      <c r="C354" s="259" t="s">
        <v>31180</v>
      </c>
      <c r="D354" s="9">
        <v>179535.82540893555</v>
      </c>
      <c r="E354" s="9">
        <v>1724097.6573486328</v>
      </c>
      <c r="F354" s="259" t="s">
        <v>33499</v>
      </c>
      <c r="G354" s="9"/>
      <c r="H354" s="259" t="s">
        <v>35953</v>
      </c>
      <c r="I354" s="9">
        <v>1</v>
      </c>
    </row>
    <row r="355">
      <c r="A355" s="259" t="s">
        <v>27051</v>
      </c>
      <c r="B355" s="9">
        <v>7</v>
      </c>
      <c r="C355" s="259" t="s">
        <v>31181</v>
      </c>
      <c r="D355" s="9">
        <v>316032133.83193266</v>
      </c>
      <c r="E355" s="9">
        <v>1724097.6573486328</v>
      </c>
      <c r="F355" s="259" t="s">
        <v>33499</v>
      </c>
      <c r="G355" s="9"/>
      <c r="H355" s="259" t="s">
        <v>35954</v>
      </c>
      <c r="I355" s="9">
        <v>1</v>
      </c>
    </row>
    <row r="356">
      <c r="A356" s="259" t="s">
        <v>27052</v>
      </c>
      <c r="B356" s="9">
        <v>7</v>
      </c>
      <c r="C356" s="259" t="s">
        <v>31182</v>
      </c>
      <c r="D356" s="9">
        <v>0.10413321115755758</v>
      </c>
      <c r="E356" s="9">
        <v>1724097.6573486328</v>
      </c>
      <c r="F356" s="259" t="s">
        <v>33499</v>
      </c>
      <c r="G356" s="9"/>
      <c r="H356" s="259" t="s">
        <v>35955</v>
      </c>
      <c r="I356" s="9">
        <v>1</v>
      </c>
    </row>
    <row r="357">
      <c r="A357" s="259" t="s">
        <v>27053</v>
      </c>
      <c r="B357" s="9">
        <v>7</v>
      </c>
      <c r="C357" s="259" t="s">
        <v>31183</v>
      </c>
      <c r="D357" s="9">
        <v>183.30291934735067</v>
      </c>
      <c r="E357" s="9">
        <v>1724097.6573486328</v>
      </c>
      <c r="F357" s="259" t="s">
        <v>33499</v>
      </c>
      <c r="G357" s="9"/>
      <c r="H357" s="259" t="s">
        <v>35956</v>
      </c>
      <c r="I357" s="9">
        <v>1</v>
      </c>
    </row>
    <row r="358">
      <c r="A358" s="259" t="s">
        <v>27054</v>
      </c>
      <c r="B358" s="9">
        <v>7</v>
      </c>
      <c r="C358" s="259" t="s">
        <v>31184</v>
      </c>
      <c r="D358" s="9">
        <v>1146683.0809555054</v>
      </c>
      <c r="E358" s="9">
        <v>1724097.6573486328</v>
      </c>
      <c r="F358" s="259" t="s">
        <v>33500</v>
      </c>
      <c r="G358" s="9"/>
      <c r="H358" s="259" t="s">
        <v>35957</v>
      </c>
      <c r="I358" s="9">
        <v>1</v>
      </c>
    </row>
    <row r="359">
      <c r="A359" s="259" t="s">
        <v>27055</v>
      </c>
      <c r="B359" s="9">
        <v>7</v>
      </c>
      <c r="C359" s="259" t="s">
        <v>31185</v>
      </c>
      <c r="D359" s="9">
        <v>2516970115.3080359</v>
      </c>
      <c r="E359" s="9">
        <v>1724097.6573486328</v>
      </c>
      <c r="F359" s="259" t="s">
        <v>33500</v>
      </c>
      <c r="G359" s="9"/>
      <c r="H359" s="259" t="s">
        <v>35958</v>
      </c>
      <c r="I359" s="9">
        <v>1</v>
      </c>
    </row>
    <row r="360">
      <c r="A360" s="259" t="s">
        <v>27056</v>
      </c>
      <c r="B360" s="9">
        <v>7</v>
      </c>
      <c r="C360" s="259" t="s">
        <v>31186</v>
      </c>
      <c r="D360" s="9">
        <v>0.66509172265735095</v>
      </c>
      <c r="E360" s="9">
        <v>1724097.6573486328</v>
      </c>
      <c r="F360" s="259" t="s">
        <v>33500</v>
      </c>
      <c r="G360" s="9"/>
      <c r="H360" s="259" t="s">
        <v>35959</v>
      </c>
      <c r="I360" s="9">
        <v>1</v>
      </c>
    </row>
    <row r="361">
      <c r="A361" s="259" t="s">
        <v>27057</v>
      </c>
      <c r="B361" s="9">
        <v>7</v>
      </c>
      <c r="C361" s="259" t="s">
        <v>31187</v>
      </c>
      <c r="D361" s="9">
        <v>1459.8767677572889</v>
      </c>
      <c r="E361" s="9">
        <v>1724097.6573486328</v>
      </c>
      <c r="F361" s="259" t="s">
        <v>33500</v>
      </c>
      <c r="G361" s="9"/>
      <c r="H361" s="259" t="s">
        <v>35960</v>
      </c>
      <c r="I361" s="9">
        <v>1</v>
      </c>
    </row>
    <row r="362">
      <c r="A362" s="259" t="s">
        <v>27058</v>
      </c>
      <c r="B362" s="9">
        <v>7</v>
      </c>
      <c r="C362" s="259" t="s">
        <v>31188</v>
      </c>
      <c r="D362" s="9">
        <v>1724097.6573486328</v>
      </c>
      <c r="E362" s="9">
        <v>1724097.6573486328</v>
      </c>
      <c r="F362" s="259" t="s">
        <v>33501</v>
      </c>
      <c r="G362" s="9"/>
      <c r="H362" s="259" t="s">
        <v>35961</v>
      </c>
      <c r="I362" s="9">
        <v>1</v>
      </c>
    </row>
    <row r="363">
      <c r="A363" s="259" t="s">
        <v>27059</v>
      </c>
      <c r="B363" s="9">
        <v>7</v>
      </c>
      <c r="C363" s="259" t="s">
        <v>31189</v>
      </c>
      <c r="D363" s="9">
        <v>29522612481.810638</v>
      </c>
      <c r="E363" s="9">
        <v>1724097.6573486328</v>
      </c>
      <c r="F363" s="259" t="s">
        <v>33501</v>
      </c>
      <c r="G363" s="9"/>
      <c r="H363" s="259" t="s">
        <v>35962</v>
      </c>
      <c r="I363" s="9">
        <v>1</v>
      </c>
    </row>
    <row r="364">
      <c r="A364" s="259" t="s">
        <v>27060</v>
      </c>
      <c r="B364" s="9">
        <v>7</v>
      </c>
      <c r="C364" s="259" t="s">
        <v>31190</v>
      </c>
      <c r="D364" s="9">
        <v>1</v>
      </c>
      <c r="E364" s="9">
        <v>1724097.6573486328</v>
      </c>
      <c r="F364" s="259" t="s">
        <v>33501</v>
      </c>
      <c r="G364" s="9"/>
      <c r="H364" s="259" t="s">
        <v>35963</v>
      </c>
      <c r="I364" s="9">
        <v>1</v>
      </c>
    </row>
    <row r="365">
      <c r="A365" s="259" t="s">
        <v>27061</v>
      </c>
      <c r="B365" s="9">
        <v>7</v>
      </c>
      <c r="C365" s="259" t="s">
        <v>31191</v>
      </c>
      <c r="D365" s="9">
        <v>17123.515223152361</v>
      </c>
      <c r="E365" s="9">
        <v>1724097.6573486328</v>
      </c>
      <c r="F365" s="259" t="s">
        <v>33501</v>
      </c>
      <c r="G365" s="9"/>
      <c r="H365" s="259" t="s">
        <v>35964</v>
      </c>
      <c r="I365" s="9">
        <v>1</v>
      </c>
    </row>
    <row r="366">
      <c r="A366" s="259" t="s">
        <v>27062</v>
      </c>
      <c r="B366" s="9">
        <v>8</v>
      </c>
      <c r="C366" s="259" t="s">
        <v>31192</v>
      </c>
      <c r="D366" s="9">
        <v>1369300.6716537476</v>
      </c>
      <c r="E366" s="9">
        <v>1725958.2303409576</v>
      </c>
      <c r="F366" s="259" t="s">
        <v>33502</v>
      </c>
      <c r="G366" s="9"/>
      <c r="H366" s="259" t="s">
        <v>35965</v>
      </c>
      <c r="I366" s="9">
        <v>1</v>
      </c>
    </row>
    <row r="367">
      <c r="A367" s="259" t="s">
        <v>27063</v>
      </c>
      <c r="B367" s="9">
        <v>8</v>
      </c>
      <c r="C367" s="259" t="s">
        <v>31193</v>
      </c>
      <c r="D367" s="9">
        <v>11927182576.65756</v>
      </c>
      <c r="E367" s="9">
        <v>1725958.2303409576</v>
      </c>
      <c r="F367" s="259" t="s">
        <v>33502</v>
      </c>
      <c r="G367" s="9"/>
      <c r="H367" s="259" t="s">
        <v>35966</v>
      </c>
      <c r="I367" s="9">
        <v>1</v>
      </c>
    </row>
    <row r="368">
      <c r="A368" s="259" t="s">
        <v>27064</v>
      </c>
      <c r="B368" s="9">
        <v>8</v>
      </c>
      <c r="C368" s="259" t="s">
        <v>31194</v>
      </c>
      <c r="D368" s="9">
        <v>0.79335678441259061</v>
      </c>
      <c r="E368" s="9">
        <v>1725958.2303409576</v>
      </c>
      <c r="F368" s="259" t="s">
        <v>33502</v>
      </c>
      <c r="G368" s="9"/>
      <c r="H368" s="259" t="s">
        <v>35967</v>
      </c>
      <c r="I368" s="9">
        <v>1</v>
      </c>
    </row>
    <row r="369">
      <c r="A369" s="259" t="s">
        <v>27065</v>
      </c>
      <c r="B369" s="9">
        <v>8</v>
      </c>
      <c r="C369" s="259" t="s">
        <v>31195</v>
      </c>
      <c r="D369" s="9">
        <v>6910.4700026844703</v>
      </c>
      <c r="E369" s="9">
        <v>1725958.2303409576</v>
      </c>
      <c r="F369" s="259" t="s">
        <v>33502</v>
      </c>
      <c r="G369" s="9"/>
      <c r="H369" s="259" t="s">
        <v>35968</v>
      </c>
      <c r="I369" s="9">
        <v>1</v>
      </c>
    </row>
    <row r="370">
      <c r="A370" s="259" t="s">
        <v>27066</v>
      </c>
      <c r="B370" s="9">
        <v>8</v>
      </c>
      <c r="C370" s="259" t="s">
        <v>31196</v>
      </c>
      <c r="D370" s="9">
        <v>1399414.6637954712</v>
      </c>
      <c r="E370" s="9">
        <v>1725958.2303409576</v>
      </c>
      <c r="F370" s="259" t="s">
        <v>33503</v>
      </c>
      <c r="G370" s="9"/>
      <c r="H370" s="259" t="s">
        <v>35969</v>
      </c>
      <c r="I370" s="9">
        <v>1</v>
      </c>
    </row>
    <row r="371">
      <c r="A371" s="259" t="s">
        <v>27067</v>
      </c>
      <c r="B371" s="9">
        <v>8</v>
      </c>
      <c r="C371" s="259" t="s">
        <v>31197</v>
      </c>
      <c r="D371" s="9">
        <v>4511164214.0084352</v>
      </c>
      <c r="E371" s="9">
        <v>1725958.2303409576</v>
      </c>
      <c r="F371" s="259" t="s">
        <v>33503</v>
      </c>
      <c r="G371" s="9"/>
      <c r="H371" s="259" t="s">
        <v>35970</v>
      </c>
      <c r="I371" s="9">
        <v>1</v>
      </c>
    </row>
    <row r="372">
      <c r="A372" s="259" t="s">
        <v>27068</v>
      </c>
      <c r="B372" s="9">
        <v>8</v>
      </c>
      <c r="C372" s="259" t="s">
        <v>31198</v>
      </c>
      <c r="D372" s="9">
        <v>0.81080447903946162</v>
      </c>
      <c r="E372" s="9">
        <v>1725958.2303409576</v>
      </c>
      <c r="F372" s="259" t="s">
        <v>33503</v>
      </c>
      <c r="G372" s="9"/>
      <c r="H372" s="259" t="s">
        <v>35971</v>
      </c>
      <c r="I372" s="9">
        <v>1</v>
      </c>
    </row>
    <row r="373">
      <c r="A373" s="259" t="s">
        <v>27069</v>
      </c>
      <c r="B373" s="9">
        <v>8</v>
      </c>
      <c r="C373" s="259" t="s">
        <v>31199</v>
      </c>
      <c r="D373" s="9">
        <v>2613.7157520418491</v>
      </c>
      <c r="E373" s="9">
        <v>1725958.2303409576</v>
      </c>
      <c r="F373" s="259" t="s">
        <v>33503</v>
      </c>
      <c r="G373" s="9"/>
      <c r="H373" s="259" t="s">
        <v>35972</v>
      </c>
      <c r="I373" s="9">
        <v>1</v>
      </c>
    </row>
    <row r="374">
      <c r="A374" s="259" t="s">
        <v>27070</v>
      </c>
      <c r="B374" s="9">
        <v>8</v>
      </c>
      <c r="C374" s="259" t="s">
        <v>31200</v>
      </c>
      <c r="D374" s="9">
        <v>1725958.2303409576</v>
      </c>
      <c r="E374" s="9">
        <v>1725958.2303409576</v>
      </c>
      <c r="F374" s="259" t="s">
        <v>33504</v>
      </c>
      <c r="G374" s="9"/>
      <c r="H374" s="259" t="s">
        <v>35973</v>
      </c>
      <c r="I374" s="9">
        <v>1</v>
      </c>
    </row>
    <row r="375">
      <c r="A375" s="259" t="s">
        <v>27071</v>
      </c>
      <c r="B375" s="9">
        <v>8</v>
      </c>
      <c r="C375" s="259" t="s">
        <v>31201</v>
      </c>
      <c r="D375" s="9">
        <v>43229717060.456161</v>
      </c>
      <c r="E375" s="9">
        <v>1725958.2303409576</v>
      </c>
      <c r="F375" s="259" t="s">
        <v>33504</v>
      </c>
      <c r="G375" s="9"/>
      <c r="H375" s="259" t="s">
        <v>35974</v>
      </c>
      <c r="I375" s="9">
        <v>1</v>
      </c>
    </row>
    <row r="376">
      <c r="A376" s="259" t="s">
        <v>27072</v>
      </c>
      <c r="B376" s="9">
        <v>8</v>
      </c>
      <c r="C376" s="259" t="s">
        <v>31202</v>
      </c>
      <c r="D376" s="9">
        <v>1</v>
      </c>
      <c r="E376" s="9">
        <v>1725958.2303409576</v>
      </c>
      <c r="F376" s="259" t="s">
        <v>33504</v>
      </c>
      <c r="G376" s="9"/>
      <c r="H376" s="259" t="s">
        <v>35975</v>
      </c>
      <c r="I376" s="9">
        <v>1</v>
      </c>
    </row>
    <row r="377">
      <c r="A377" s="259" t="s">
        <v>27073</v>
      </c>
      <c r="B377" s="9">
        <v>8</v>
      </c>
      <c r="C377" s="259" t="s">
        <v>31203</v>
      </c>
      <c r="D377" s="9">
        <v>25046.792153200757</v>
      </c>
      <c r="E377" s="9">
        <v>1725958.2303409576</v>
      </c>
      <c r="F377" s="259" t="s">
        <v>33504</v>
      </c>
      <c r="G377" s="9"/>
      <c r="H377" s="259" t="s">
        <v>35976</v>
      </c>
      <c r="I377" s="9">
        <v>1</v>
      </c>
    </row>
    <row r="378">
      <c r="A378" s="259" t="s">
        <v>27074</v>
      </c>
      <c r="B378" s="9">
        <v>8</v>
      </c>
      <c r="C378" s="259" t="s">
        <v>31204</v>
      </c>
      <c r="D378" s="9">
        <v>1725958.2303409576</v>
      </c>
      <c r="E378" s="9">
        <v>1725958.2303409576</v>
      </c>
      <c r="F378" s="259" t="s">
        <v>33505</v>
      </c>
      <c r="G378" s="9"/>
      <c r="H378" s="259" t="s">
        <v>35977</v>
      </c>
      <c r="I378" s="9">
        <v>1</v>
      </c>
    </row>
    <row r="379">
      <c r="A379" s="259" t="s">
        <v>27075</v>
      </c>
      <c r="B379" s="9">
        <v>8</v>
      </c>
      <c r="C379" s="259" t="s">
        <v>31205</v>
      </c>
      <c r="D379" s="9">
        <v>17925905113.207153</v>
      </c>
      <c r="E379" s="9">
        <v>1725958.2303409576</v>
      </c>
      <c r="F379" s="259" t="s">
        <v>33505</v>
      </c>
      <c r="G379" s="9"/>
      <c r="H379" s="259" t="s">
        <v>35978</v>
      </c>
      <c r="I379" s="9">
        <v>1</v>
      </c>
    </row>
    <row r="380">
      <c r="A380" s="259" t="s">
        <v>27076</v>
      </c>
      <c r="B380" s="9">
        <v>8</v>
      </c>
      <c r="C380" s="259" t="s">
        <v>31206</v>
      </c>
      <c r="D380" s="9">
        <v>1</v>
      </c>
      <c r="E380" s="9">
        <v>1725958.2303409576</v>
      </c>
      <c r="F380" s="259" t="s">
        <v>33505</v>
      </c>
      <c r="G380" s="9"/>
      <c r="H380" s="259" t="s">
        <v>35979</v>
      </c>
      <c r="I380" s="9">
        <v>1</v>
      </c>
    </row>
    <row r="381">
      <c r="A381" s="259" t="s">
        <v>27077</v>
      </c>
      <c r="B381" s="9">
        <v>8</v>
      </c>
      <c r="C381" s="259" t="s">
        <v>31207</v>
      </c>
      <c r="D381" s="9">
        <v>10386.05963810952</v>
      </c>
      <c r="E381" s="9">
        <v>1725958.2303409576</v>
      </c>
      <c r="F381" s="259" t="s">
        <v>33505</v>
      </c>
      <c r="G381" s="9"/>
      <c r="H381" s="259" t="s">
        <v>35980</v>
      </c>
      <c r="I381" s="9">
        <v>1</v>
      </c>
    </row>
    <row r="382">
      <c r="A382" s="259" t="s">
        <v>27078</v>
      </c>
      <c r="B382" s="9">
        <v>8</v>
      </c>
      <c r="C382" s="259" t="s">
        <v>31208</v>
      </c>
      <c r="D382" s="9">
        <v>1725958.2303409576</v>
      </c>
      <c r="E382" s="9">
        <v>1725958.2303409576</v>
      </c>
      <c r="F382" s="259" t="s">
        <v>33506</v>
      </c>
      <c r="G382" s="9"/>
      <c r="H382" s="259" t="s">
        <v>35981</v>
      </c>
      <c r="I382" s="9">
        <v>1</v>
      </c>
    </row>
    <row r="383">
      <c r="A383" s="259" t="s">
        <v>27079</v>
      </c>
      <c r="B383" s="9">
        <v>8</v>
      </c>
      <c r="C383" s="259" t="s">
        <v>31209</v>
      </c>
      <c r="D383" s="9">
        <v>20792647733.24057</v>
      </c>
      <c r="E383" s="9">
        <v>1725958.2303409576</v>
      </c>
      <c r="F383" s="259" t="s">
        <v>33506</v>
      </c>
      <c r="G383" s="9"/>
      <c r="H383" s="259" t="s">
        <v>35982</v>
      </c>
      <c r="I383" s="9">
        <v>1</v>
      </c>
    </row>
    <row r="384">
      <c r="A384" s="259" t="s">
        <v>27080</v>
      </c>
      <c r="B384" s="9">
        <v>8</v>
      </c>
      <c r="C384" s="259" t="s">
        <v>31210</v>
      </c>
      <c r="D384" s="9">
        <v>1</v>
      </c>
      <c r="E384" s="9">
        <v>1725958.2303409576</v>
      </c>
      <c r="F384" s="259" t="s">
        <v>33506</v>
      </c>
      <c r="G384" s="9"/>
      <c r="H384" s="259" t="s">
        <v>35983</v>
      </c>
      <c r="I384" s="9">
        <v>1</v>
      </c>
    </row>
    <row r="385">
      <c r="A385" s="259" t="s">
        <v>27081</v>
      </c>
      <c r="B385" s="9">
        <v>8</v>
      </c>
      <c r="C385" s="259" t="s">
        <v>31211</v>
      </c>
      <c r="D385" s="9">
        <v>12047.016763049385</v>
      </c>
      <c r="E385" s="9">
        <v>1725958.2303409576</v>
      </c>
      <c r="F385" s="259" t="s">
        <v>33506</v>
      </c>
      <c r="G385" s="9"/>
      <c r="H385" s="259" t="s">
        <v>35984</v>
      </c>
      <c r="I385" s="9">
        <v>1</v>
      </c>
    </row>
    <row r="386">
      <c r="A386" s="259" t="s">
        <v>27082</v>
      </c>
      <c r="B386" s="9">
        <v>8</v>
      </c>
      <c r="C386" s="259" t="s">
        <v>31212</v>
      </c>
      <c r="D386" s="9">
        <v>1725958.2303409576</v>
      </c>
      <c r="E386" s="9">
        <v>1725958.2303409576</v>
      </c>
      <c r="F386" s="259" t="s">
        <v>33507</v>
      </c>
      <c r="G386" s="9"/>
      <c r="H386" s="259" t="s">
        <v>35985</v>
      </c>
      <c r="I386" s="9">
        <v>1</v>
      </c>
    </row>
    <row r="387">
      <c r="A387" s="259" t="s">
        <v>27083</v>
      </c>
      <c r="B387" s="9">
        <v>8</v>
      </c>
      <c r="C387" s="259" t="s">
        <v>31213</v>
      </c>
      <c r="D387" s="9">
        <v>12891689197.82151</v>
      </c>
      <c r="E387" s="9">
        <v>1725958.2303409576</v>
      </c>
      <c r="F387" s="259" t="s">
        <v>33507</v>
      </c>
      <c r="G387" s="9"/>
      <c r="H387" s="259" t="s">
        <v>35986</v>
      </c>
      <c r="I387" s="9">
        <v>1</v>
      </c>
    </row>
    <row r="388">
      <c r="A388" s="259" t="s">
        <v>27084</v>
      </c>
      <c r="B388" s="9">
        <v>8</v>
      </c>
      <c r="C388" s="259" t="s">
        <v>31214</v>
      </c>
      <c r="D388" s="9">
        <v>1</v>
      </c>
      <c r="E388" s="9">
        <v>1725958.2303409576</v>
      </c>
      <c r="F388" s="259" t="s">
        <v>33507</v>
      </c>
      <c r="G388" s="9"/>
      <c r="H388" s="259" t="s">
        <v>35987</v>
      </c>
      <c r="I388" s="9">
        <v>1</v>
      </c>
    </row>
    <row r="389">
      <c r="A389" s="259" t="s">
        <v>27085</v>
      </c>
      <c r="B389" s="9">
        <v>8</v>
      </c>
      <c r="C389" s="259" t="s">
        <v>31215</v>
      </c>
      <c r="D389" s="9">
        <v>7469.2938514941916</v>
      </c>
      <c r="E389" s="9">
        <v>1725958.2303409576</v>
      </c>
      <c r="F389" s="259" t="s">
        <v>33507</v>
      </c>
      <c r="G389" s="9"/>
      <c r="H389" s="259" t="s">
        <v>35988</v>
      </c>
      <c r="I389" s="9">
        <v>1</v>
      </c>
    </row>
    <row r="390">
      <c r="A390" s="259" t="s">
        <v>27086</v>
      </c>
      <c r="B390" s="9">
        <v>8</v>
      </c>
      <c r="C390" s="259" t="s">
        <v>31216</v>
      </c>
      <c r="D390" s="9">
        <v>1725958.2303409576</v>
      </c>
      <c r="E390" s="9">
        <v>1725958.2303409576</v>
      </c>
      <c r="F390" s="259" t="s">
        <v>33508</v>
      </c>
      <c r="G390" s="9"/>
      <c r="H390" s="259" t="s">
        <v>35989</v>
      </c>
      <c r="I390" s="9">
        <v>1</v>
      </c>
    </row>
    <row r="391">
      <c r="A391" s="259" t="s">
        <v>27087</v>
      </c>
      <c r="B391" s="9">
        <v>8</v>
      </c>
      <c r="C391" s="259" t="s">
        <v>31217</v>
      </c>
      <c r="D391" s="9">
        <v>24818871774.479073</v>
      </c>
      <c r="E391" s="9">
        <v>1725958.2303409576</v>
      </c>
      <c r="F391" s="259" t="s">
        <v>33508</v>
      </c>
      <c r="G391" s="9"/>
      <c r="H391" s="259" t="s">
        <v>35990</v>
      </c>
      <c r="I391" s="9">
        <v>1</v>
      </c>
    </row>
    <row r="392">
      <c r="A392" s="259" t="s">
        <v>27088</v>
      </c>
      <c r="B392" s="9">
        <v>8</v>
      </c>
      <c r="C392" s="259" t="s">
        <v>31218</v>
      </c>
      <c r="D392" s="9">
        <v>1</v>
      </c>
      <c r="E392" s="9">
        <v>1725958.2303409576</v>
      </c>
      <c r="F392" s="259" t="s">
        <v>33508</v>
      </c>
      <c r="G392" s="9"/>
      <c r="H392" s="259" t="s">
        <v>35991</v>
      </c>
      <c r="I392" s="9">
        <v>1</v>
      </c>
    </row>
    <row r="393">
      <c r="A393" s="259" t="s">
        <v>27089</v>
      </c>
      <c r="B393" s="9">
        <v>8</v>
      </c>
      <c r="C393" s="259" t="s">
        <v>31219</v>
      </c>
      <c r="D393" s="9">
        <v>14379.763854178662</v>
      </c>
      <c r="E393" s="9">
        <v>1725958.2303409576</v>
      </c>
      <c r="F393" s="259" t="s">
        <v>33508</v>
      </c>
      <c r="G393" s="9"/>
      <c r="H393" s="259" t="s">
        <v>35992</v>
      </c>
      <c r="I393" s="9">
        <v>1</v>
      </c>
    </row>
    <row r="394">
      <c r="A394" s="259" t="s">
        <v>27090</v>
      </c>
      <c r="B394" s="9">
        <v>8</v>
      </c>
      <c r="C394" s="259" t="s">
        <v>31220</v>
      </c>
      <c r="D394" s="9">
        <v>1449438.1611022949</v>
      </c>
      <c r="E394" s="9">
        <v>1725958.2303409576</v>
      </c>
      <c r="F394" s="259" t="s">
        <v>33509</v>
      </c>
      <c r="G394" s="9"/>
      <c r="H394" s="259" t="s">
        <v>35993</v>
      </c>
      <c r="I394" s="9">
        <v>1</v>
      </c>
    </row>
    <row r="395">
      <c r="A395" s="259" t="s">
        <v>27091</v>
      </c>
      <c r="B395" s="9">
        <v>8</v>
      </c>
      <c r="C395" s="259" t="s">
        <v>31221</v>
      </c>
      <c r="D395" s="9">
        <v>15692945615.270243</v>
      </c>
      <c r="E395" s="9">
        <v>1725958.2303409576</v>
      </c>
      <c r="F395" s="259" t="s">
        <v>33509</v>
      </c>
      <c r="G395" s="9"/>
      <c r="H395" s="259" t="s">
        <v>35994</v>
      </c>
      <c r="I395" s="9">
        <v>1</v>
      </c>
    </row>
    <row r="396">
      <c r="A396" s="259" t="s">
        <v>27092</v>
      </c>
      <c r="B396" s="9">
        <v>8</v>
      </c>
      <c r="C396" s="259" t="s">
        <v>31222</v>
      </c>
      <c r="D396" s="9">
        <v>0.83978750796070134</v>
      </c>
      <c r="E396" s="9">
        <v>1725958.2303409576</v>
      </c>
      <c r="F396" s="259" t="s">
        <v>33509</v>
      </c>
      <c r="G396" s="9"/>
      <c r="H396" s="259" t="s">
        <v>35995</v>
      </c>
      <c r="I396" s="9">
        <v>1</v>
      </c>
    </row>
    <row r="397">
      <c r="A397" s="259" t="s">
        <v>27093</v>
      </c>
      <c r="B397" s="9">
        <v>8</v>
      </c>
      <c r="C397" s="259" t="s">
        <v>31223</v>
      </c>
      <c r="D397" s="9">
        <v>9092.3090370328082</v>
      </c>
      <c r="E397" s="9">
        <v>1725958.2303409576</v>
      </c>
      <c r="F397" s="259" t="s">
        <v>33509</v>
      </c>
      <c r="G397" s="9"/>
      <c r="H397" s="259" t="s">
        <v>35996</v>
      </c>
      <c r="I397" s="9">
        <v>1</v>
      </c>
    </row>
    <row r="398">
      <c r="A398" s="259" t="s">
        <v>27094</v>
      </c>
      <c r="B398" s="9">
        <v>8</v>
      </c>
      <c r="C398" s="259" t="s">
        <v>31224</v>
      </c>
      <c r="D398" s="9">
        <v>1725958.2303409576</v>
      </c>
      <c r="E398" s="9">
        <v>1725958.2303409576</v>
      </c>
      <c r="F398" s="259" t="s">
        <v>33510</v>
      </c>
      <c r="G398" s="9"/>
      <c r="H398" s="259" t="s">
        <v>35997</v>
      </c>
      <c r="I398" s="9">
        <v>1</v>
      </c>
    </row>
    <row r="399">
      <c r="A399" s="259" t="s">
        <v>27095</v>
      </c>
      <c r="B399" s="9">
        <v>8</v>
      </c>
      <c r="C399" s="259" t="s">
        <v>31225</v>
      </c>
      <c r="D399" s="9">
        <v>2717899670.7068458</v>
      </c>
      <c r="E399" s="9">
        <v>1725958.2303409576</v>
      </c>
      <c r="F399" s="259" t="s">
        <v>33510</v>
      </c>
      <c r="G399" s="9"/>
      <c r="H399" s="259" t="s">
        <v>35998</v>
      </c>
      <c r="I399" s="9">
        <v>1</v>
      </c>
    </row>
    <row r="400">
      <c r="A400" s="259" t="s">
        <v>27096</v>
      </c>
      <c r="B400" s="9">
        <v>8</v>
      </c>
      <c r="C400" s="259" t="s">
        <v>31226</v>
      </c>
      <c r="D400" s="9">
        <v>1</v>
      </c>
      <c r="E400" s="9">
        <v>1725958.2303409576</v>
      </c>
      <c r="F400" s="259" t="s">
        <v>33510</v>
      </c>
      <c r="G400" s="9"/>
      <c r="H400" s="259" t="s">
        <v>35999</v>
      </c>
      <c r="I400" s="9">
        <v>1</v>
      </c>
    </row>
    <row r="401">
      <c r="A401" s="259" t="s">
        <v>27097</v>
      </c>
      <c r="B401" s="9">
        <v>8</v>
      </c>
      <c r="C401" s="259" t="s">
        <v>31227</v>
      </c>
      <c r="D401" s="9">
        <v>1574.7192619892853</v>
      </c>
      <c r="E401" s="9">
        <v>1725958.2303409576</v>
      </c>
      <c r="F401" s="259" t="s">
        <v>33510</v>
      </c>
      <c r="G401" s="9"/>
      <c r="H401" s="259" t="s">
        <v>36000</v>
      </c>
      <c r="I401" s="9">
        <v>1</v>
      </c>
    </row>
    <row r="402">
      <c r="A402" s="259" t="s">
        <v>27098</v>
      </c>
      <c r="B402" s="9">
        <v>8</v>
      </c>
      <c r="C402" s="259" t="s">
        <v>31228</v>
      </c>
      <c r="D402" s="9">
        <v>1725958.2303409576</v>
      </c>
      <c r="E402" s="9">
        <v>1725958.2303409576</v>
      </c>
      <c r="F402" s="259" t="s">
        <v>33511</v>
      </c>
      <c r="G402" s="9"/>
      <c r="H402" s="259" t="s">
        <v>36001</v>
      </c>
      <c r="I402" s="9">
        <v>1</v>
      </c>
    </row>
    <row r="403">
      <c r="A403" s="259" t="s">
        <v>27099</v>
      </c>
      <c r="B403" s="9">
        <v>8</v>
      </c>
      <c r="C403" s="259" t="s">
        <v>31229</v>
      </c>
      <c r="D403" s="9">
        <v>18410845285.977089</v>
      </c>
      <c r="E403" s="9">
        <v>1725958.2303409576</v>
      </c>
      <c r="F403" s="259" t="s">
        <v>33511</v>
      </c>
      <c r="G403" s="9"/>
      <c r="H403" s="259" t="s">
        <v>36002</v>
      </c>
      <c r="I403" s="9">
        <v>1</v>
      </c>
    </row>
    <row r="404">
      <c r="A404" s="259" t="s">
        <v>27100</v>
      </c>
      <c r="B404" s="9">
        <v>8</v>
      </c>
      <c r="C404" s="259" t="s">
        <v>31230</v>
      </c>
      <c r="D404" s="9">
        <v>1</v>
      </c>
      <c r="E404" s="9">
        <v>1725958.2303409576</v>
      </c>
      <c r="F404" s="259" t="s">
        <v>33511</v>
      </c>
      <c r="G404" s="9"/>
      <c r="H404" s="259" t="s">
        <v>36003</v>
      </c>
      <c r="I404" s="9">
        <v>1</v>
      </c>
    </row>
    <row r="405">
      <c r="A405" s="259" t="s">
        <v>27101</v>
      </c>
      <c r="B405" s="9">
        <v>8</v>
      </c>
      <c r="C405" s="259" t="s">
        <v>31231</v>
      </c>
      <c r="D405" s="9">
        <v>10667.028299022095</v>
      </c>
      <c r="E405" s="9">
        <v>1725958.2303409576</v>
      </c>
      <c r="F405" s="259" t="s">
        <v>33511</v>
      </c>
      <c r="G405" s="9"/>
      <c r="H405" s="259" t="s">
        <v>36004</v>
      </c>
      <c r="I405" s="9">
        <v>1</v>
      </c>
    </row>
    <row r="406">
      <c r="A406" s="259" t="s">
        <v>27102</v>
      </c>
      <c r="B406" s="9">
        <v>8</v>
      </c>
      <c r="C406" s="259" t="s">
        <v>31232</v>
      </c>
      <c r="D406" s="9">
        <v>382393.1031036377</v>
      </c>
      <c r="E406" s="9">
        <v>1725958.2303409576</v>
      </c>
      <c r="F406" s="259" t="s">
        <v>33512</v>
      </c>
      <c r="G406" s="9"/>
      <c r="H406" s="259" t="s">
        <v>36005</v>
      </c>
      <c r="I406" s="9">
        <v>1</v>
      </c>
    </row>
    <row r="407">
      <c r="A407" s="259" t="s">
        <v>27103</v>
      </c>
      <c r="B407" s="9">
        <v>8</v>
      </c>
      <c r="C407" s="259" t="s">
        <v>31233</v>
      </c>
      <c r="D407" s="9">
        <v>484940172.76993239</v>
      </c>
      <c r="E407" s="9">
        <v>1725958.2303409576</v>
      </c>
      <c r="F407" s="259" t="s">
        <v>33512</v>
      </c>
      <c r="G407" s="9"/>
      <c r="H407" s="259" t="s">
        <v>36006</v>
      </c>
      <c r="I407" s="9">
        <v>1</v>
      </c>
    </row>
    <row r="408">
      <c r="A408" s="259" t="s">
        <v>27104</v>
      </c>
      <c r="B408" s="9">
        <v>8</v>
      </c>
      <c r="C408" s="259" t="s">
        <v>31234</v>
      </c>
      <c r="D408" s="9">
        <v>0.22155408884263506</v>
      </c>
      <c r="E408" s="9">
        <v>1725958.2303409576</v>
      </c>
      <c r="F408" s="259" t="s">
        <v>33512</v>
      </c>
      <c r="G408" s="9"/>
      <c r="H408" s="259" t="s">
        <v>36007</v>
      </c>
      <c r="I408" s="9">
        <v>1</v>
      </c>
    </row>
    <row r="409">
      <c r="A409" s="259" t="s">
        <v>27105</v>
      </c>
      <c r="B409" s="9">
        <v>8</v>
      </c>
      <c r="C409" s="259" t="s">
        <v>31235</v>
      </c>
      <c r="D409" s="9">
        <v>280.9686609125726</v>
      </c>
      <c r="E409" s="9">
        <v>1725958.2303409576</v>
      </c>
      <c r="F409" s="259" t="s">
        <v>33512</v>
      </c>
      <c r="G409" s="9"/>
      <c r="H409" s="259" t="s">
        <v>36008</v>
      </c>
      <c r="I409" s="9">
        <v>1</v>
      </c>
    </row>
    <row r="410">
      <c r="A410" s="259" t="s">
        <v>27106</v>
      </c>
      <c r="B410" s="9">
        <v>8</v>
      </c>
      <c r="C410" s="259" t="s">
        <v>31236</v>
      </c>
      <c r="D410" s="9">
        <v>1369300.6716537476</v>
      </c>
      <c r="E410" s="9">
        <v>1725958.2303409576</v>
      </c>
      <c r="F410" s="259" t="s">
        <v>33513</v>
      </c>
      <c r="G410" s="9"/>
      <c r="H410" s="259" t="s">
        <v>36009</v>
      </c>
      <c r="I410" s="9">
        <v>1</v>
      </c>
    </row>
    <row r="411">
      <c r="A411" s="259" t="s">
        <v>27107</v>
      </c>
      <c r="B411" s="9">
        <v>8</v>
      </c>
      <c r="C411" s="259" t="s">
        <v>31237</v>
      </c>
      <c r="D411" s="9">
        <v>4026224041.238503</v>
      </c>
      <c r="E411" s="9">
        <v>1725958.2303409576</v>
      </c>
      <c r="F411" s="259" t="s">
        <v>33513</v>
      </c>
      <c r="G411" s="9"/>
      <c r="H411" s="259" t="s">
        <v>36010</v>
      </c>
      <c r="I411" s="9">
        <v>1</v>
      </c>
    </row>
    <row r="412">
      <c r="A412" s="259" t="s">
        <v>27108</v>
      </c>
      <c r="B412" s="9">
        <v>8</v>
      </c>
      <c r="C412" s="259" t="s">
        <v>31238</v>
      </c>
      <c r="D412" s="9">
        <v>0.79335678441259061</v>
      </c>
      <c r="E412" s="9">
        <v>1725958.2303409576</v>
      </c>
      <c r="F412" s="259" t="s">
        <v>33513</v>
      </c>
      <c r="G412" s="9"/>
      <c r="H412" s="259" t="s">
        <v>36011</v>
      </c>
      <c r="I412" s="9">
        <v>1</v>
      </c>
    </row>
    <row r="413">
      <c r="A413" s="259" t="s">
        <v>27109</v>
      </c>
      <c r="B413" s="9">
        <v>8</v>
      </c>
      <c r="C413" s="259" t="s">
        <v>31239</v>
      </c>
      <c r="D413" s="9">
        <v>2332.7470911292767</v>
      </c>
      <c r="E413" s="9">
        <v>1725958.2303409576</v>
      </c>
      <c r="F413" s="259" t="s">
        <v>33513</v>
      </c>
      <c r="G413" s="9"/>
      <c r="H413" s="259" t="s">
        <v>36012</v>
      </c>
      <c r="I413" s="9">
        <v>1</v>
      </c>
    </row>
    <row r="414">
      <c r="A414" s="259" t="s">
        <v>27110</v>
      </c>
      <c r="B414" s="9">
        <v>8</v>
      </c>
      <c r="C414" s="259" t="s">
        <v>31240</v>
      </c>
      <c r="D414" s="9">
        <v>1725958.2303409576</v>
      </c>
      <c r="E414" s="9">
        <v>1725958.2303409576</v>
      </c>
      <c r="F414" s="259" t="s">
        <v>33514</v>
      </c>
      <c r="G414" s="9"/>
      <c r="H414" s="259" t="s">
        <v>36013</v>
      </c>
      <c r="I414" s="9">
        <v>1</v>
      </c>
    </row>
    <row r="415">
      <c r="A415" s="259" t="s">
        <v>27111</v>
      </c>
      <c r="B415" s="9">
        <v>8</v>
      </c>
      <c r="C415" s="259" t="s">
        <v>31241</v>
      </c>
      <c r="D415" s="9">
        <v>38718552846.447723</v>
      </c>
      <c r="E415" s="9">
        <v>1725958.2303409576</v>
      </c>
      <c r="F415" s="259" t="s">
        <v>33514</v>
      </c>
      <c r="G415" s="9"/>
      <c r="H415" s="259" t="s">
        <v>36014</v>
      </c>
      <c r="I415" s="9">
        <v>1</v>
      </c>
    </row>
    <row r="416">
      <c r="A416" s="259" t="s">
        <v>27112</v>
      </c>
      <c r="B416" s="9">
        <v>8</v>
      </c>
      <c r="C416" s="259" t="s">
        <v>31242</v>
      </c>
      <c r="D416" s="9">
        <v>1</v>
      </c>
      <c r="E416" s="9">
        <v>1725958.2303409576</v>
      </c>
      <c r="F416" s="259" t="s">
        <v>33514</v>
      </c>
      <c r="G416" s="9"/>
      <c r="H416" s="259" t="s">
        <v>36015</v>
      </c>
      <c r="I416" s="9">
        <v>1</v>
      </c>
    </row>
    <row r="417">
      <c r="A417" s="259" t="s">
        <v>27113</v>
      </c>
      <c r="B417" s="9">
        <v>8</v>
      </c>
      <c r="C417" s="259" t="s">
        <v>31243</v>
      </c>
      <c r="D417" s="9">
        <v>22433.076401158905</v>
      </c>
      <c r="E417" s="9">
        <v>1725958.2303409576</v>
      </c>
      <c r="F417" s="259" t="s">
        <v>33514</v>
      </c>
      <c r="G417" s="9"/>
      <c r="H417" s="259" t="s">
        <v>36016</v>
      </c>
      <c r="I417" s="9">
        <v>1</v>
      </c>
    </row>
    <row r="418">
      <c r="A418" s="259" t="s">
        <v>27114</v>
      </c>
      <c r="B418" s="9">
        <v>9</v>
      </c>
      <c r="C418" s="259" t="s">
        <v>31244</v>
      </c>
      <c r="D418" s="9">
        <v>1539397.4216518402</v>
      </c>
      <c r="E418" s="9">
        <v>1721642.4785900116</v>
      </c>
      <c r="F418" s="259" t="s">
        <v>33515</v>
      </c>
      <c r="G418" s="9"/>
      <c r="H418" s="259" t="s">
        <v>36017</v>
      </c>
      <c r="I418" s="9">
        <v>1</v>
      </c>
    </row>
    <row r="419">
      <c r="A419" s="259" t="s">
        <v>27115</v>
      </c>
      <c r="B419" s="9">
        <v>9</v>
      </c>
      <c r="C419" s="259" t="s">
        <v>31245</v>
      </c>
      <c r="D419" s="9">
        <v>16469756390.290346</v>
      </c>
      <c r="E419" s="9">
        <v>1721642.4785900116</v>
      </c>
      <c r="F419" s="259" t="s">
        <v>33515</v>
      </c>
      <c r="G419" s="9"/>
      <c r="H419" s="259" t="s">
        <v>36018</v>
      </c>
      <c r="I419" s="9">
        <v>1</v>
      </c>
    </row>
    <row r="420">
      <c r="A420" s="259" t="s">
        <v>27116</v>
      </c>
      <c r="B420" s="9">
        <v>9</v>
      </c>
      <c r="C420" s="259" t="s">
        <v>31246</v>
      </c>
      <c r="D420" s="9">
        <v>0.89414465592912984</v>
      </c>
      <c r="E420" s="9">
        <v>1721642.4785900116</v>
      </c>
      <c r="F420" s="259" t="s">
        <v>33515</v>
      </c>
      <c r="G420" s="9"/>
      <c r="H420" s="259" t="s">
        <v>36019</v>
      </c>
      <c r="I420" s="9">
        <v>1</v>
      </c>
    </row>
    <row r="421">
      <c r="A421" s="259" t="s">
        <v>27117</v>
      </c>
      <c r="B421" s="9">
        <v>9</v>
      </c>
      <c r="C421" s="259" t="s">
        <v>31247</v>
      </c>
      <c r="D421" s="9">
        <v>9566.3046161469738</v>
      </c>
      <c r="E421" s="9">
        <v>1721642.4785900116</v>
      </c>
      <c r="F421" s="259" t="s">
        <v>33515</v>
      </c>
      <c r="G421" s="9"/>
      <c r="H421" s="259" t="s">
        <v>36020</v>
      </c>
      <c r="I421" s="9">
        <v>1</v>
      </c>
    </row>
    <row r="422">
      <c r="A422" s="259" t="s">
        <v>27118</v>
      </c>
      <c r="B422" s="9">
        <v>9</v>
      </c>
      <c r="C422" s="259" t="s">
        <v>31248</v>
      </c>
      <c r="D422" s="9">
        <v>1559742.609960556</v>
      </c>
      <c r="E422" s="9">
        <v>1721642.4785900116</v>
      </c>
      <c r="F422" s="259" t="s">
        <v>33516</v>
      </c>
      <c r="G422" s="9"/>
      <c r="H422" s="259" t="s">
        <v>36021</v>
      </c>
      <c r="I422" s="9">
        <v>1</v>
      </c>
    </row>
    <row r="423">
      <c r="A423" s="259" t="s">
        <v>27119</v>
      </c>
      <c r="B423" s="9">
        <v>9</v>
      </c>
      <c r="C423" s="259" t="s">
        <v>31249</v>
      </c>
      <c r="D423" s="9">
        <v>6311428932.2598391</v>
      </c>
      <c r="E423" s="9">
        <v>1721642.4785900116</v>
      </c>
      <c r="F423" s="259" t="s">
        <v>33516</v>
      </c>
      <c r="G423" s="9"/>
      <c r="H423" s="259" t="s">
        <v>36022</v>
      </c>
      <c r="I423" s="9">
        <v>1</v>
      </c>
    </row>
    <row r="424">
      <c r="A424" s="259" t="s">
        <v>27120</v>
      </c>
      <c r="B424" s="9">
        <v>9</v>
      </c>
      <c r="C424" s="259" t="s">
        <v>31250</v>
      </c>
      <c r="D424" s="9">
        <v>0.90596196908312343</v>
      </c>
      <c r="E424" s="9">
        <v>1721642.4785900116</v>
      </c>
      <c r="F424" s="259" t="s">
        <v>33516</v>
      </c>
      <c r="G424" s="9"/>
      <c r="H424" s="259" t="s">
        <v>36023</v>
      </c>
      <c r="I424" s="9">
        <v>1</v>
      </c>
    </row>
    <row r="425">
      <c r="A425" s="259" t="s">
        <v>27121</v>
      </c>
      <c r="B425" s="9">
        <v>9</v>
      </c>
      <c r="C425" s="259" t="s">
        <v>31251</v>
      </c>
      <c r="D425" s="9">
        <v>3665.9347168459531</v>
      </c>
      <c r="E425" s="9">
        <v>1721642.4785900116</v>
      </c>
      <c r="F425" s="259" t="s">
        <v>33516</v>
      </c>
      <c r="G425" s="9"/>
      <c r="H425" s="259" t="s">
        <v>36024</v>
      </c>
      <c r="I425" s="9">
        <v>1</v>
      </c>
    </row>
    <row r="426">
      <c r="A426" s="259" t="s">
        <v>27122</v>
      </c>
      <c r="B426" s="9">
        <v>9</v>
      </c>
      <c r="C426" s="259" t="s">
        <v>31252</v>
      </c>
      <c r="D426" s="9">
        <v>1721642.4785900116</v>
      </c>
      <c r="E426" s="9">
        <v>1721642.4785900116</v>
      </c>
      <c r="F426" s="259" t="s">
        <v>33517</v>
      </c>
      <c r="G426" s="9"/>
      <c r="H426" s="259" t="s">
        <v>36025</v>
      </c>
      <c r="I426" s="9">
        <v>1</v>
      </c>
    </row>
    <row r="427">
      <c r="A427" s="259" t="s">
        <v>27123</v>
      </c>
      <c r="B427" s="9">
        <v>9</v>
      </c>
      <c r="C427" s="259" t="s">
        <v>31253</v>
      </c>
      <c r="D427" s="9">
        <v>59146137682.650139</v>
      </c>
      <c r="E427" s="9">
        <v>1721642.4785900116</v>
      </c>
      <c r="F427" s="259" t="s">
        <v>33517</v>
      </c>
      <c r="G427" s="9"/>
      <c r="H427" s="259" t="s">
        <v>36026</v>
      </c>
      <c r="I427" s="9">
        <v>1</v>
      </c>
    </row>
    <row r="428">
      <c r="A428" s="259" t="s">
        <v>27124</v>
      </c>
      <c r="B428" s="9">
        <v>9</v>
      </c>
      <c r="C428" s="259" t="s">
        <v>31254</v>
      </c>
      <c r="D428" s="9">
        <v>1</v>
      </c>
      <c r="E428" s="9">
        <v>1721642.4785900116</v>
      </c>
      <c r="F428" s="259" t="s">
        <v>33517</v>
      </c>
      <c r="G428" s="9"/>
      <c r="H428" s="259" t="s">
        <v>36027</v>
      </c>
      <c r="I428" s="9">
        <v>1</v>
      </c>
    </row>
    <row r="429">
      <c r="A429" s="259" t="s">
        <v>27125</v>
      </c>
      <c r="B429" s="9">
        <v>9</v>
      </c>
      <c r="C429" s="259" t="s">
        <v>31255</v>
      </c>
      <c r="D429" s="9">
        <v>34354.483243866962</v>
      </c>
      <c r="E429" s="9">
        <v>1721642.4785900116</v>
      </c>
      <c r="F429" s="259" t="s">
        <v>33517</v>
      </c>
      <c r="G429" s="9"/>
      <c r="H429" s="259" t="s">
        <v>36028</v>
      </c>
      <c r="I429" s="9">
        <v>1</v>
      </c>
    </row>
    <row r="430">
      <c r="A430" s="259" t="s">
        <v>27126</v>
      </c>
      <c r="B430" s="9">
        <v>9</v>
      </c>
      <c r="C430" s="259" t="s">
        <v>31256</v>
      </c>
      <c r="D430" s="9">
        <v>1721642.4785900116</v>
      </c>
      <c r="E430" s="9">
        <v>1721642.4785900116</v>
      </c>
      <c r="F430" s="259" t="s">
        <v>33518</v>
      </c>
      <c r="G430" s="9"/>
      <c r="H430" s="259" t="s">
        <v>36029</v>
      </c>
      <c r="I430" s="9">
        <v>1</v>
      </c>
    </row>
    <row r="431">
      <c r="A431" s="259" t="s">
        <v>27127</v>
      </c>
      <c r="B431" s="9">
        <v>9</v>
      </c>
      <c r="C431" s="259" t="s">
        <v>31257</v>
      </c>
      <c r="D431" s="9">
        <v>24824123963.073177</v>
      </c>
      <c r="E431" s="9">
        <v>1721642.4785900116</v>
      </c>
      <c r="F431" s="259" t="s">
        <v>33518</v>
      </c>
      <c r="G431" s="9"/>
      <c r="H431" s="259" t="s">
        <v>36030</v>
      </c>
      <c r="I431" s="9">
        <v>1</v>
      </c>
    </row>
    <row r="432">
      <c r="A432" s="259" t="s">
        <v>27128</v>
      </c>
      <c r="B432" s="9">
        <v>9</v>
      </c>
      <c r="C432" s="259" t="s">
        <v>31258</v>
      </c>
      <c r="D432" s="9">
        <v>1</v>
      </c>
      <c r="E432" s="9">
        <v>1721642.4785900116</v>
      </c>
      <c r="F432" s="259" t="s">
        <v>33518</v>
      </c>
      <c r="G432" s="9"/>
      <c r="H432" s="259" t="s">
        <v>36031</v>
      </c>
      <c r="I432" s="9">
        <v>1</v>
      </c>
    </row>
    <row r="433">
      <c r="A433" s="259" t="s">
        <v>27129</v>
      </c>
      <c r="B433" s="9">
        <v>9</v>
      </c>
      <c r="C433" s="259" t="s">
        <v>31259</v>
      </c>
      <c r="D433" s="9">
        <v>14418.861216414458</v>
      </c>
      <c r="E433" s="9">
        <v>1721642.4785900116</v>
      </c>
      <c r="F433" s="259" t="s">
        <v>33518</v>
      </c>
      <c r="G433" s="9"/>
      <c r="H433" s="259" t="s">
        <v>36032</v>
      </c>
      <c r="I433" s="9">
        <v>1</v>
      </c>
    </row>
    <row r="434">
      <c r="A434" s="259" t="s">
        <v>27130</v>
      </c>
      <c r="B434" s="9">
        <v>9</v>
      </c>
      <c r="C434" s="259" t="s">
        <v>31260</v>
      </c>
      <c r="D434" s="9">
        <v>1721642.4785900116</v>
      </c>
      <c r="E434" s="9">
        <v>1721642.4785900116</v>
      </c>
      <c r="F434" s="259" t="s">
        <v>33519</v>
      </c>
      <c r="G434" s="9"/>
      <c r="H434" s="259" t="s">
        <v>36033</v>
      </c>
      <c r="I434" s="9">
        <v>1</v>
      </c>
    </row>
    <row r="435">
      <c r="A435" s="259" t="s">
        <v>27131</v>
      </c>
      <c r="B435" s="9">
        <v>9</v>
      </c>
      <c r="C435" s="259" t="s">
        <v>31261</v>
      </c>
      <c r="D435" s="9">
        <v>28010584787.317123</v>
      </c>
      <c r="E435" s="9">
        <v>1721642.4785900116</v>
      </c>
      <c r="F435" s="259" t="s">
        <v>33519</v>
      </c>
      <c r="G435" s="9"/>
      <c r="H435" s="259" t="s">
        <v>36034</v>
      </c>
      <c r="I435" s="9">
        <v>1</v>
      </c>
    </row>
    <row r="436">
      <c r="A436" s="259" t="s">
        <v>27132</v>
      </c>
      <c r="B436" s="9">
        <v>9</v>
      </c>
      <c r="C436" s="259" t="s">
        <v>31262</v>
      </c>
      <c r="D436" s="9">
        <v>1</v>
      </c>
      <c r="E436" s="9">
        <v>1721642.4785900116</v>
      </c>
      <c r="F436" s="259" t="s">
        <v>33519</v>
      </c>
      <c r="G436" s="9"/>
      <c r="H436" s="259" t="s">
        <v>36035</v>
      </c>
      <c r="I436" s="9">
        <v>1</v>
      </c>
    </row>
    <row r="437">
      <c r="A437" s="259" t="s">
        <v>27133</v>
      </c>
      <c r="B437" s="9">
        <v>9</v>
      </c>
      <c r="C437" s="259" t="s">
        <v>31263</v>
      </c>
      <c r="D437" s="9">
        <v>16269.687310606552</v>
      </c>
      <c r="E437" s="9">
        <v>1721642.4785900116</v>
      </c>
      <c r="F437" s="259" t="s">
        <v>33519</v>
      </c>
      <c r="G437" s="9"/>
      <c r="H437" s="259" t="s">
        <v>36036</v>
      </c>
      <c r="I437" s="9">
        <v>1</v>
      </c>
    </row>
    <row r="438">
      <c r="A438" s="259" t="s">
        <v>27134</v>
      </c>
      <c r="B438" s="9">
        <v>9</v>
      </c>
      <c r="C438" s="259" t="s">
        <v>31264</v>
      </c>
      <c r="D438" s="9">
        <v>1721642.4785900116</v>
      </c>
      <c r="E438" s="9">
        <v>1721642.4785900116</v>
      </c>
      <c r="F438" s="259" t="s">
        <v>33520</v>
      </c>
      <c r="G438" s="9"/>
      <c r="H438" s="259" t="s">
        <v>36037</v>
      </c>
      <c r="I438" s="9">
        <v>1</v>
      </c>
    </row>
    <row r="439">
      <c r="A439" s="259" t="s">
        <v>27135</v>
      </c>
      <c r="B439" s="9">
        <v>9</v>
      </c>
      <c r="C439" s="259" t="s">
        <v>31265</v>
      </c>
      <c r="D439" s="9">
        <v>17068443717.754025</v>
      </c>
      <c r="E439" s="9">
        <v>1721642.4785900116</v>
      </c>
      <c r="F439" s="259" t="s">
        <v>33520</v>
      </c>
      <c r="G439" s="9"/>
      <c r="H439" s="259" t="s">
        <v>36038</v>
      </c>
      <c r="I439" s="9">
        <v>1</v>
      </c>
    </row>
    <row r="440">
      <c r="A440" s="259" t="s">
        <v>27136</v>
      </c>
      <c r="B440" s="9">
        <v>9</v>
      </c>
      <c r="C440" s="259" t="s">
        <v>31266</v>
      </c>
      <c r="D440" s="9">
        <v>1</v>
      </c>
      <c r="E440" s="9">
        <v>1721642.4785900116</v>
      </c>
      <c r="F440" s="259" t="s">
        <v>33520</v>
      </c>
      <c r="G440" s="9"/>
      <c r="H440" s="259" t="s">
        <v>36039</v>
      </c>
      <c r="I440" s="9">
        <v>1</v>
      </c>
    </row>
    <row r="441">
      <c r="A441" s="259" t="s">
        <v>27137</v>
      </c>
      <c r="B441" s="9">
        <v>9</v>
      </c>
      <c r="C441" s="259" t="s">
        <v>31267</v>
      </c>
      <c r="D441" s="9">
        <v>9914.0465747178332</v>
      </c>
      <c r="E441" s="9">
        <v>1721642.4785900116</v>
      </c>
      <c r="F441" s="259" t="s">
        <v>33520</v>
      </c>
      <c r="G441" s="9"/>
      <c r="H441" s="259" t="s">
        <v>36040</v>
      </c>
      <c r="I441" s="9">
        <v>1</v>
      </c>
    </row>
    <row r="442">
      <c r="A442" s="259" t="s">
        <v>27138</v>
      </c>
      <c r="B442" s="9">
        <v>9</v>
      </c>
      <c r="C442" s="259" t="s">
        <v>31268</v>
      </c>
      <c r="D442" s="9">
        <v>1721642.4785900116</v>
      </c>
      <c r="E442" s="9">
        <v>1721642.4785900116</v>
      </c>
      <c r="F442" s="259" t="s">
        <v>33521</v>
      </c>
      <c r="G442" s="9"/>
      <c r="H442" s="259" t="s">
        <v>36041</v>
      </c>
      <c r="I442" s="9">
        <v>1</v>
      </c>
    </row>
    <row r="443">
      <c r="A443" s="259" t="s">
        <v>27139</v>
      </c>
      <c r="B443" s="9">
        <v>9</v>
      </c>
      <c r="C443" s="259" t="s">
        <v>31269</v>
      </c>
      <c r="D443" s="9">
        <v>33538200108.044373</v>
      </c>
      <c r="E443" s="9">
        <v>1721642.4785900116</v>
      </c>
      <c r="F443" s="259" t="s">
        <v>33521</v>
      </c>
      <c r="G443" s="9"/>
      <c r="H443" s="259" t="s">
        <v>36042</v>
      </c>
      <c r="I443" s="9">
        <v>1</v>
      </c>
    </row>
    <row r="444">
      <c r="A444" s="259" t="s">
        <v>27140</v>
      </c>
      <c r="B444" s="9">
        <v>9</v>
      </c>
      <c r="C444" s="259" t="s">
        <v>31270</v>
      </c>
      <c r="D444" s="9">
        <v>1</v>
      </c>
      <c r="E444" s="9">
        <v>1721642.4785900116</v>
      </c>
      <c r="F444" s="259" t="s">
        <v>33521</v>
      </c>
      <c r="G444" s="9"/>
      <c r="H444" s="259" t="s">
        <v>36043</v>
      </c>
      <c r="I444" s="9">
        <v>1</v>
      </c>
    </row>
    <row r="445">
      <c r="A445" s="259" t="s">
        <v>27141</v>
      </c>
      <c r="B445" s="9">
        <v>9</v>
      </c>
      <c r="C445" s="259" t="s">
        <v>31271</v>
      </c>
      <c r="D445" s="9">
        <v>19480.351190864807</v>
      </c>
      <c r="E445" s="9">
        <v>1721642.4785900116</v>
      </c>
      <c r="F445" s="259" t="s">
        <v>33521</v>
      </c>
      <c r="G445" s="9"/>
      <c r="H445" s="259" t="s">
        <v>36044</v>
      </c>
      <c r="I445" s="9">
        <v>1</v>
      </c>
    </row>
    <row r="446">
      <c r="A446" s="259" t="s">
        <v>27142</v>
      </c>
      <c r="B446" s="9">
        <v>9</v>
      </c>
      <c r="C446" s="259" t="s">
        <v>31272</v>
      </c>
      <c r="D446" s="9">
        <v>1545424.5445251465</v>
      </c>
      <c r="E446" s="9">
        <v>1721642.4785900116</v>
      </c>
      <c r="F446" s="259" t="s">
        <v>33522</v>
      </c>
      <c r="G446" s="9"/>
      <c r="H446" s="259" t="s">
        <v>36045</v>
      </c>
      <c r="I446" s="9">
        <v>1</v>
      </c>
    </row>
    <row r="447">
      <c r="A447" s="259" t="s">
        <v>27143</v>
      </c>
      <c r="B447" s="9">
        <v>9</v>
      </c>
      <c r="C447" s="259" t="s">
        <v>31273</v>
      </c>
      <c r="D447" s="9">
        <v>22096479902.01894</v>
      </c>
      <c r="E447" s="9">
        <v>1721642.4785900116</v>
      </c>
      <c r="F447" s="259" t="s">
        <v>33522</v>
      </c>
      <c r="G447" s="9"/>
      <c r="H447" s="259" t="s">
        <v>36046</v>
      </c>
      <c r="I447" s="9">
        <v>1</v>
      </c>
    </row>
    <row r="448">
      <c r="A448" s="259" t="s">
        <v>27144</v>
      </c>
      <c r="B448" s="9">
        <v>9</v>
      </c>
      <c r="C448" s="259" t="s">
        <v>31274</v>
      </c>
      <c r="D448" s="9">
        <v>0.89764545411938035</v>
      </c>
      <c r="E448" s="9">
        <v>1721642.4785900116</v>
      </c>
      <c r="F448" s="259" t="s">
        <v>33522</v>
      </c>
      <c r="G448" s="9"/>
      <c r="H448" s="259" t="s">
        <v>36047</v>
      </c>
      <c r="I448" s="9">
        <v>1</v>
      </c>
    </row>
    <row r="449">
      <c r="A449" s="259" t="s">
        <v>27145</v>
      </c>
      <c r="B449" s="9">
        <v>9</v>
      </c>
      <c r="C449" s="259" t="s">
        <v>31275</v>
      </c>
      <c r="D449" s="9">
        <v>12834.534566151902</v>
      </c>
      <c r="E449" s="9">
        <v>1721642.4785900116</v>
      </c>
      <c r="F449" s="259" t="s">
        <v>33522</v>
      </c>
      <c r="G449" s="9"/>
      <c r="H449" s="259" t="s">
        <v>36048</v>
      </c>
      <c r="I449" s="9">
        <v>1</v>
      </c>
    </row>
    <row r="450">
      <c r="A450" s="259" t="s">
        <v>27146</v>
      </c>
      <c r="B450" s="9">
        <v>9</v>
      </c>
      <c r="C450" s="259" t="s">
        <v>31276</v>
      </c>
      <c r="D450" s="9">
        <v>1721642.4785900116</v>
      </c>
      <c r="E450" s="9">
        <v>1721642.4785900116</v>
      </c>
      <c r="F450" s="259" t="s">
        <v>33523</v>
      </c>
      <c r="G450" s="9"/>
      <c r="H450" s="259" t="s">
        <v>36049</v>
      </c>
      <c r="I450" s="9">
        <v>1</v>
      </c>
    </row>
    <row r="451">
      <c r="A451" s="259" t="s">
        <v>27147</v>
      </c>
      <c r="B451" s="9">
        <v>9</v>
      </c>
      <c r="C451" s="259" t="s">
        <v>31277</v>
      </c>
      <c r="D451" s="9">
        <v>3511457672.5868273</v>
      </c>
      <c r="E451" s="9">
        <v>1721642.4785900116</v>
      </c>
      <c r="F451" s="259" t="s">
        <v>33523</v>
      </c>
      <c r="G451" s="9"/>
      <c r="H451" s="259" t="s">
        <v>36050</v>
      </c>
      <c r="I451" s="9">
        <v>1</v>
      </c>
    </row>
    <row r="452">
      <c r="A452" s="259" t="s">
        <v>27148</v>
      </c>
      <c r="B452" s="9">
        <v>9</v>
      </c>
      <c r="C452" s="259" t="s">
        <v>31278</v>
      </c>
      <c r="D452" s="9">
        <v>1</v>
      </c>
      <c r="E452" s="9">
        <v>1721642.4785900116</v>
      </c>
      <c r="F452" s="259" t="s">
        <v>33523</v>
      </c>
      <c r="G452" s="9"/>
      <c r="H452" s="259" t="s">
        <v>36051</v>
      </c>
      <c r="I452" s="9">
        <v>1</v>
      </c>
    </row>
    <row r="453">
      <c r="A453" s="259" t="s">
        <v>27149</v>
      </c>
      <c r="B453" s="9">
        <v>9</v>
      </c>
      <c r="C453" s="259" t="s">
        <v>31279</v>
      </c>
      <c r="D453" s="9">
        <v>2039.5974868502524</v>
      </c>
      <c r="E453" s="9">
        <v>1721642.4785900116</v>
      </c>
      <c r="F453" s="259" t="s">
        <v>33523</v>
      </c>
      <c r="G453" s="9"/>
      <c r="H453" s="259" t="s">
        <v>36052</v>
      </c>
      <c r="I453" s="9">
        <v>1</v>
      </c>
    </row>
    <row r="454">
      <c r="A454" s="259" t="s">
        <v>27150</v>
      </c>
      <c r="B454" s="9">
        <v>9</v>
      </c>
      <c r="C454" s="259" t="s">
        <v>31280</v>
      </c>
      <c r="D454" s="9">
        <v>1721642.4785900116</v>
      </c>
      <c r="E454" s="9">
        <v>1721642.4785900116</v>
      </c>
      <c r="F454" s="259" t="s">
        <v>33524</v>
      </c>
      <c r="G454" s="9"/>
      <c r="H454" s="259" t="s">
        <v>36053</v>
      </c>
      <c r="I454" s="9">
        <v>1</v>
      </c>
    </row>
    <row r="455">
      <c r="A455" s="259" t="s">
        <v>27151</v>
      </c>
      <c r="B455" s="9">
        <v>9</v>
      </c>
      <c r="C455" s="259" t="s">
        <v>31281</v>
      </c>
      <c r="D455" s="9">
        <v>25607937574.605766</v>
      </c>
      <c r="E455" s="9">
        <v>1721642.4785900116</v>
      </c>
      <c r="F455" s="259" t="s">
        <v>33524</v>
      </c>
      <c r="G455" s="9"/>
      <c r="H455" s="259" t="s">
        <v>36054</v>
      </c>
      <c r="I455" s="9">
        <v>1</v>
      </c>
    </row>
    <row r="456">
      <c r="A456" s="259" t="s">
        <v>27152</v>
      </c>
      <c r="B456" s="9">
        <v>9</v>
      </c>
      <c r="C456" s="259" t="s">
        <v>31282</v>
      </c>
      <c r="D456" s="9">
        <v>1</v>
      </c>
      <c r="E456" s="9">
        <v>1721642.4785900116</v>
      </c>
      <c r="F456" s="259" t="s">
        <v>33524</v>
      </c>
      <c r="G456" s="9"/>
      <c r="H456" s="259" t="s">
        <v>36055</v>
      </c>
      <c r="I456" s="9">
        <v>1</v>
      </c>
    </row>
    <row r="457">
      <c r="A457" s="259" t="s">
        <v>27153</v>
      </c>
      <c r="B457" s="9">
        <v>9</v>
      </c>
      <c r="C457" s="259" t="s">
        <v>31283</v>
      </c>
      <c r="D457" s="9">
        <v>14874.132053002155</v>
      </c>
      <c r="E457" s="9">
        <v>1721642.4785900116</v>
      </c>
      <c r="F457" s="259" t="s">
        <v>33524</v>
      </c>
      <c r="G457" s="9"/>
      <c r="H457" s="259" t="s">
        <v>36056</v>
      </c>
      <c r="I457" s="9">
        <v>1</v>
      </c>
    </row>
    <row r="458">
      <c r="A458" s="259" t="s">
        <v>27154</v>
      </c>
      <c r="B458" s="9">
        <v>9</v>
      </c>
      <c r="C458" s="259" t="s">
        <v>31284</v>
      </c>
      <c r="D458" s="9">
        <v>519196.35624694824</v>
      </c>
      <c r="E458" s="9">
        <v>1721642.4785900116</v>
      </c>
      <c r="F458" s="259" t="s">
        <v>33525</v>
      </c>
      <c r="G458" s="9"/>
      <c r="H458" s="259" t="s">
        <v>36057</v>
      </c>
      <c r="I458" s="9">
        <v>1</v>
      </c>
    </row>
    <row r="459">
      <c r="A459" s="259" t="s">
        <v>27155</v>
      </c>
      <c r="B459" s="9">
        <v>9</v>
      </c>
      <c r="C459" s="259" t="s">
        <v>31285</v>
      </c>
      <c r="D459" s="9">
        <v>783813611.53258896</v>
      </c>
      <c r="E459" s="9">
        <v>1721642.4785900116</v>
      </c>
      <c r="F459" s="259" t="s">
        <v>33525</v>
      </c>
      <c r="G459" s="9"/>
      <c r="H459" s="259" t="s">
        <v>36058</v>
      </c>
      <c r="I459" s="9">
        <v>1</v>
      </c>
    </row>
    <row r="460">
      <c r="A460" s="259" t="s">
        <v>27156</v>
      </c>
      <c r="B460" s="9">
        <v>9</v>
      </c>
      <c r="C460" s="259" t="s">
        <v>31286</v>
      </c>
      <c r="D460" s="9">
        <v>0.3015703682405414</v>
      </c>
      <c r="E460" s="9">
        <v>1721642.4785900116</v>
      </c>
      <c r="F460" s="259" t="s">
        <v>33525</v>
      </c>
      <c r="G460" s="9"/>
      <c r="H460" s="259" t="s">
        <v>36059</v>
      </c>
      <c r="I460" s="9">
        <v>1</v>
      </c>
    </row>
    <row r="461">
      <c r="A461" s="259" t="s">
        <v>27157</v>
      </c>
      <c r="B461" s="9">
        <v>9</v>
      </c>
      <c r="C461" s="259" t="s">
        <v>31287</v>
      </c>
      <c r="D461" s="9">
        <v>455.27083658769595</v>
      </c>
      <c r="E461" s="9">
        <v>1721642.4785900116</v>
      </c>
      <c r="F461" s="259" t="s">
        <v>33525</v>
      </c>
      <c r="G461" s="9"/>
      <c r="H461" s="259" t="s">
        <v>36060</v>
      </c>
      <c r="I461" s="9">
        <v>1</v>
      </c>
    </row>
    <row r="462">
      <c r="A462" s="259" t="s">
        <v>27158</v>
      </c>
      <c r="B462" s="9">
        <v>9</v>
      </c>
      <c r="C462" s="259" t="s">
        <v>31288</v>
      </c>
      <c r="D462" s="9">
        <v>1539397.4216518402</v>
      </c>
      <c r="E462" s="9">
        <v>1721642.4785900116</v>
      </c>
      <c r="F462" s="259" t="s">
        <v>33526</v>
      </c>
      <c r="G462" s="9"/>
      <c r="H462" s="259" t="s">
        <v>36061</v>
      </c>
      <c r="I462" s="9">
        <v>1</v>
      </c>
    </row>
    <row r="463">
      <c r="A463" s="259" t="s">
        <v>27159</v>
      </c>
      <c r="B463" s="9">
        <v>9</v>
      </c>
      <c r="C463" s="259" t="s">
        <v>31289</v>
      </c>
      <c r="D463" s="9">
        <v>5527615320.7272501</v>
      </c>
      <c r="E463" s="9">
        <v>1721642.4785900116</v>
      </c>
      <c r="F463" s="259" t="s">
        <v>33526</v>
      </c>
      <c r="G463" s="9"/>
      <c r="H463" s="259" t="s">
        <v>36062</v>
      </c>
      <c r="I463" s="9">
        <v>1</v>
      </c>
    </row>
    <row r="464">
      <c r="A464" s="259" t="s">
        <v>27160</v>
      </c>
      <c r="B464" s="9">
        <v>9</v>
      </c>
      <c r="C464" s="259" t="s">
        <v>31290</v>
      </c>
      <c r="D464" s="9">
        <v>0.89414465592912984</v>
      </c>
      <c r="E464" s="9">
        <v>1721642.4785900116</v>
      </c>
      <c r="F464" s="259" t="s">
        <v>33526</v>
      </c>
      <c r="G464" s="9"/>
      <c r="H464" s="259" t="s">
        <v>36063</v>
      </c>
      <c r="I464" s="9">
        <v>1</v>
      </c>
    </row>
    <row r="465">
      <c r="A465" s="259" t="s">
        <v>27161</v>
      </c>
      <c r="B465" s="9">
        <v>9</v>
      </c>
      <c r="C465" s="259" t="s">
        <v>31291</v>
      </c>
      <c r="D465" s="9">
        <v>3210.663880258257</v>
      </c>
      <c r="E465" s="9">
        <v>1721642.4785900116</v>
      </c>
      <c r="F465" s="259" t="s">
        <v>33526</v>
      </c>
      <c r="G465" s="9"/>
      <c r="H465" s="259" t="s">
        <v>36064</v>
      </c>
      <c r="I465" s="9">
        <v>1</v>
      </c>
    </row>
    <row r="466">
      <c r="A466" s="259" t="s">
        <v>27162</v>
      </c>
      <c r="B466" s="9">
        <v>9</v>
      </c>
      <c r="C466" s="259" t="s">
        <v>31292</v>
      </c>
      <c r="D466" s="9">
        <v>1721642.4785900116</v>
      </c>
      <c r="E466" s="9">
        <v>1721642.4785900116</v>
      </c>
      <c r="F466" s="259" t="s">
        <v>33527</v>
      </c>
      <c r="G466" s="9"/>
      <c r="H466" s="259" t="s">
        <v>36065</v>
      </c>
      <c r="I466" s="9">
        <v>1</v>
      </c>
    </row>
    <row r="467">
      <c r="A467" s="259" t="s">
        <v>27163</v>
      </c>
      <c r="B467" s="9">
        <v>9</v>
      </c>
      <c r="C467" s="259" t="s">
        <v>31293</v>
      </c>
      <c r="D467" s="9">
        <v>52834708750.390305</v>
      </c>
      <c r="E467" s="9">
        <v>1721642.4785900116</v>
      </c>
      <c r="F467" s="259" t="s">
        <v>33527</v>
      </c>
      <c r="G467" s="9"/>
      <c r="H467" s="259" t="s">
        <v>36066</v>
      </c>
      <c r="I467" s="9">
        <v>1</v>
      </c>
    </row>
    <row r="468">
      <c r="A468" s="259" t="s">
        <v>27164</v>
      </c>
      <c r="B468" s="9">
        <v>9</v>
      </c>
      <c r="C468" s="259" t="s">
        <v>31294</v>
      </c>
      <c r="D468" s="9">
        <v>1</v>
      </c>
      <c r="E468" s="9">
        <v>1721642.4785900116</v>
      </c>
      <c r="F468" s="259" t="s">
        <v>33527</v>
      </c>
      <c r="G468" s="9"/>
      <c r="H468" s="259" t="s">
        <v>36067</v>
      </c>
      <c r="I468" s="9">
        <v>1</v>
      </c>
    </row>
    <row r="469">
      <c r="A469" s="259" t="s">
        <v>27165</v>
      </c>
      <c r="B469" s="9">
        <v>9</v>
      </c>
      <c r="C469" s="259" t="s">
        <v>31295</v>
      </c>
      <c r="D469" s="9">
        <v>30688.548527021012</v>
      </c>
      <c r="E469" s="9">
        <v>1721642.4785900116</v>
      </c>
      <c r="F469" s="259" t="s">
        <v>33527</v>
      </c>
      <c r="G469" s="9"/>
      <c r="H469" s="259" t="s">
        <v>36068</v>
      </c>
      <c r="I469" s="9">
        <v>1</v>
      </c>
    </row>
    <row r="470">
      <c r="A470" s="259" t="s">
        <v>27166</v>
      </c>
      <c r="B470" s="9">
        <v>10</v>
      </c>
      <c r="C470" s="259" t="s">
        <v>31296</v>
      </c>
      <c r="D470" s="9">
        <v>1585486.8079090118</v>
      </c>
      <c r="E470" s="9">
        <v>1732307.5169143677</v>
      </c>
      <c r="F470" s="259" t="s">
        <v>33528</v>
      </c>
      <c r="G470" s="9"/>
      <c r="H470" s="259" t="s">
        <v>36069</v>
      </c>
      <c r="I470" s="9">
        <v>1</v>
      </c>
    </row>
    <row r="471">
      <c r="A471" s="259" t="s">
        <v>27167</v>
      </c>
      <c r="B471" s="9">
        <v>10</v>
      </c>
      <c r="C471" s="259" t="s">
        <v>31297</v>
      </c>
      <c r="D471" s="9">
        <v>36707789091.05468</v>
      </c>
      <c r="E471" s="9">
        <v>1732307.5169143677</v>
      </c>
      <c r="F471" s="259" t="s">
        <v>33528</v>
      </c>
      <c r="G471" s="9"/>
      <c r="H471" s="259" t="s">
        <v>36070</v>
      </c>
      <c r="I471" s="9">
        <v>1</v>
      </c>
    </row>
    <row r="472">
      <c r="A472" s="259" t="s">
        <v>27168</v>
      </c>
      <c r="B472" s="9">
        <v>10</v>
      </c>
      <c r="C472" s="259" t="s">
        <v>31298</v>
      </c>
      <c r="D472" s="9">
        <v>0.91524558568742065</v>
      </c>
      <c r="E472" s="9">
        <v>1732307.5169143677</v>
      </c>
      <c r="F472" s="259" t="s">
        <v>33528</v>
      </c>
      <c r="G472" s="9"/>
      <c r="H472" s="259" t="s">
        <v>36071</v>
      </c>
      <c r="I472" s="9">
        <v>1</v>
      </c>
    </row>
    <row r="473">
      <c r="A473" s="259" t="s">
        <v>27169</v>
      </c>
      <c r="B473" s="9">
        <v>10</v>
      </c>
      <c r="C473" s="259" t="s">
        <v>31299</v>
      </c>
      <c r="D473" s="9">
        <v>21190.111301046349</v>
      </c>
      <c r="E473" s="9">
        <v>1732307.5169143677</v>
      </c>
      <c r="F473" s="259" t="s">
        <v>33528</v>
      </c>
      <c r="G473" s="9"/>
      <c r="H473" s="259" t="s">
        <v>36072</v>
      </c>
      <c r="I473" s="9">
        <v>1</v>
      </c>
    </row>
    <row r="474">
      <c r="A474" s="259" t="s">
        <v>27170</v>
      </c>
      <c r="B474" s="9">
        <v>10</v>
      </c>
      <c r="C474" s="259" t="s">
        <v>31300</v>
      </c>
      <c r="D474" s="9">
        <v>1613816.9870243073</v>
      </c>
      <c r="E474" s="9">
        <v>1732307.5169143677</v>
      </c>
      <c r="F474" s="259" t="s">
        <v>33529</v>
      </c>
      <c r="G474" s="9"/>
      <c r="H474" s="259" t="s">
        <v>36073</v>
      </c>
      <c r="I474" s="9">
        <v>1</v>
      </c>
    </row>
    <row r="475">
      <c r="A475" s="259" t="s">
        <v>27171</v>
      </c>
      <c r="B475" s="9">
        <v>10</v>
      </c>
      <c r="C475" s="259" t="s">
        <v>31301</v>
      </c>
      <c r="D475" s="9">
        <v>18285955062.077229</v>
      </c>
      <c r="E475" s="9">
        <v>1732307.5169143677</v>
      </c>
      <c r="F475" s="259" t="s">
        <v>33529</v>
      </c>
      <c r="G475" s="9"/>
      <c r="H475" s="259" t="s">
        <v>36074</v>
      </c>
      <c r="I475" s="9">
        <v>1</v>
      </c>
    </row>
    <row r="476">
      <c r="A476" s="259" t="s">
        <v>27172</v>
      </c>
      <c r="B476" s="9">
        <v>10</v>
      </c>
      <c r="C476" s="259" t="s">
        <v>31302</v>
      </c>
      <c r="D476" s="9">
        <v>0.93159959837782214</v>
      </c>
      <c r="E476" s="9">
        <v>1732307.5169143677</v>
      </c>
      <c r="F476" s="259" t="s">
        <v>33529</v>
      </c>
      <c r="G476" s="9"/>
      <c r="H476" s="259" t="s">
        <v>36075</v>
      </c>
      <c r="I476" s="9">
        <v>1</v>
      </c>
    </row>
    <row r="477">
      <c r="A477" s="259" t="s">
        <v>27173</v>
      </c>
      <c r="B477" s="9">
        <v>10</v>
      </c>
      <c r="C477" s="259" t="s">
        <v>31303</v>
      </c>
      <c r="D477" s="9">
        <v>10555.836584169916</v>
      </c>
      <c r="E477" s="9">
        <v>1732307.5169143677</v>
      </c>
      <c r="F477" s="259" t="s">
        <v>33529</v>
      </c>
      <c r="G477" s="9"/>
      <c r="H477" s="259" t="s">
        <v>36076</v>
      </c>
      <c r="I477" s="9">
        <v>1</v>
      </c>
    </row>
    <row r="478">
      <c r="A478" s="259" t="s">
        <v>27174</v>
      </c>
      <c r="B478" s="9">
        <v>10</v>
      </c>
      <c r="C478" s="259" t="s">
        <v>31304</v>
      </c>
      <c r="D478" s="9">
        <v>1732307.5169143677</v>
      </c>
      <c r="E478" s="9">
        <v>1732307.5169143677</v>
      </c>
      <c r="F478" s="259" t="s">
        <v>33530</v>
      </c>
      <c r="G478" s="9"/>
      <c r="H478" s="259" t="s">
        <v>36077</v>
      </c>
      <c r="I478" s="9">
        <v>1</v>
      </c>
    </row>
    <row r="479">
      <c r="A479" s="259" t="s">
        <v>27175</v>
      </c>
      <c r="B479" s="9">
        <v>10</v>
      </c>
      <c r="C479" s="259" t="s">
        <v>31305</v>
      </c>
      <c r="D479" s="9">
        <v>123142866649.40294</v>
      </c>
      <c r="E479" s="9">
        <v>1732307.5169143677</v>
      </c>
      <c r="F479" s="259" t="s">
        <v>33530</v>
      </c>
      <c r="G479" s="9"/>
      <c r="H479" s="259" t="s">
        <v>36078</v>
      </c>
      <c r="I479" s="9">
        <v>1</v>
      </c>
    </row>
    <row r="480">
      <c r="A480" s="259" t="s">
        <v>27176</v>
      </c>
      <c r="B480" s="9">
        <v>10</v>
      </c>
      <c r="C480" s="259" t="s">
        <v>31306</v>
      </c>
      <c r="D480" s="9">
        <v>1</v>
      </c>
      <c r="E480" s="9">
        <v>1732307.5169143677</v>
      </c>
      <c r="F480" s="259" t="s">
        <v>33530</v>
      </c>
      <c r="G480" s="9"/>
      <c r="H480" s="259" t="s">
        <v>36079</v>
      </c>
      <c r="I480" s="9">
        <v>1</v>
      </c>
    </row>
    <row r="481">
      <c r="A481" s="259" t="s">
        <v>27177</v>
      </c>
      <c r="B481" s="9">
        <v>10</v>
      </c>
      <c r="C481" s="259" t="s">
        <v>31307</v>
      </c>
      <c r="D481" s="9">
        <v>71086.031462097613</v>
      </c>
      <c r="E481" s="9">
        <v>1732307.5169143677</v>
      </c>
      <c r="F481" s="259" t="s">
        <v>33530</v>
      </c>
      <c r="G481" s="9"/>
      <c r="H481" s="259" t="s">
        <v>36080</v>
      </c>
      <c r="I481" s="9">
        <v>1</v>
      </c>
    </row>
    <row r="482">
      <c r="A482" s="259" t="s">
        <v>27178</v>
      </c>
      <c r="B482" s="9">
        <v>10</v>
      </c>
      <c r="C482" s="259" t="s">
        <v>31308</v>
      </c>
      <c r="D482" s="9">
        <v>1732307.5169143677</v>
      </c>
      <c r="E482" s="9">
        <v>1732307.5169143677</v>
      </c>
      <c r="F482" s="259" t="s">
        <v>33531</v>
      </c>
      <c r="G482" s="9"/>
      <c r="H482" s="259" t="s">
        <v>36081</v>
      </c>
      <c r="I482" s="9">
        <v>1</v>
      </c>
    </row>
    <row r="483">
      <c r="A483" s="259" t="s">
        <v>27179</v>
      </c>
      <c r="B483" s="9">
        <v>10</v>
      </c>
      <c r="C483" s="259" t="s">
        <v>31309</v>
      </c>
      <c r="D483" s="9">
        <v>48272801857.079628</v>
      </c>
      <c r="E483" s="9">
        <v>1732307.5169143677</v>
      </c>
      <c r="F483" s="259" t="s">
        <v>33531</v>
      </c>
      <c r="G483" s="9"/>
      <c r="H483" s="259" t="s">
        <v>36082</v>
      </c>
      <c r="I483" s="9">
        <v>1</v>
      </c>
    </row>
    <row r="484">
      <c r="A484" s="259" t="s">
        <v>27180</v>
      </c>
      <c r="B484" s="9">
        <v>10</v>
      </c>
      <c r="C484" s="259" t="s">
        <v>31310</v>
      </c>
      <c r="D484" s="9">
        <v>1</v>
      </c>
      <c r="E484" s="9">
        <v>1732307.5169143677</v>
      </c>
      <c r="F484" s="259" t="s">
        <v>33531</v>
      </c>
      <c r="G484" s="9"/>
      <c r="H484" s="259" t="s">
        <v>36083</v>
      </c>
      <c r="I484" s="9">
        <v>1</v>
      </c>
    </row>
    <row r="485">
      <c r="A485" s="259" t="s">
        <v>27181</v>
      </c>
      <c r="B485" s="9">
        <v>10</v>
      </c>
      <c r="C485" s="259" t="s">
        <v>31311</v>
      </c>
      <c r="D485" s="9">
        <v>27866.18506572345</v>
      </c>
      <c r="E485" s="9">
        <v>1732307.5169143677</v>
      </c>
      <c r="F485" s="259" t="s">
        <v>33531</v>
      </c>
      <c r="G485" s="9"/>
      <c r="H485" s="259" t="s">
        <v>36084</v>
      </c>
      <c r="I485" s="9">
        <v>1</v>
      </c>
    </row>
    <row r="486">
      <c r="A486" s="259" t="s">
        <v>27182</v>
      </c>
      <c r="B486" s="9">
        <v>10</v>
      </c>
      <c r="C486" s="259" t="s">
        <v>31312</v>
      </c>
      <c r="D486" s="9">
        <v>1732307.5169143677</v>
      </c>
      <c r="E486" s="9">
        <v>1732307.5169143677</v>
      </c>
      <c r="F486" s="259" t="s">
        <v>33532</v>
      </c>
      <c r="G486" s="9"/>
      <c r="H486" s="259" t="s">
        <v>36085</v>
      </c>
      <c r="I486" s="9">
        <v>1</v>
      </c>
    </row>
    <row r="487">
      <c r="A487" s="259" t="s">
        <v>27183</v>
      </c>
      <c r="B487" s="9">
        <v>10</v>
      </c>
      <c r="C487" s="259" t="s">
        <v>31313</v>
      </c>
      <c r="D487" s="9">
        <v>56584109730.246071</v>
      </c>
      <c r="E487" s="9">
        <v>1732307.5169143677</v>
      </c>
      <c r="F487" s="259" t="s">
        <v>33532</v>
      </c>
      <c r="G487" s="9"/>
      <c r="H487" s="259" t="s">
        <v>36086</v>
      </c>
      <c r="I487" s="9">
        <v>1</v>
      </c>
    </row>
    <row r="488">
      <c r="A488" s="259" t="s">
        <v>27184</v>
      </c>
      <c r="B488" s="9">
        <v>10</v>
      </c>
      <c r="C488" s="259" t="s">
        <v>31314</v>
      </c>
      <c r="D488" s="9">
        <v>1</v>
      </c>
      <c r="E488" s="9">
        <v>1732307.5169143677</v>
      </c>
      <c r="F488" s="259" t="s">
        <v>33532</v>
      </c>
      <c r="G488" s="9"/>
      <c r="H488" s="259" t="s">
        <v>36087</v>
      </c>
      <c r="I488" s="9">
        <v>1</v>
      </c>
    </row>
    <row r="489">
      <c r="A489" s="259" t="s">
        <v>27185</v>
      </c>
      <c r="B489" s="9">
        <v>10</v>
      </c>
      <c r="C489" s="259" t="s">
        <v>31315</v>
      </c>
      <c r="D489" s="9">
        <v>32664.00981220424</v>
      </c>
      <c r="E489" s="9">
        <v>1732307.5169143677</v>
      </c>
      <c r="F489" s="259" t="s">
        <v>33532</v>
      </c>
      <c r="G489" s="9"/>
      <c r="H489" s="259" t="s">
        <v>36088</v>
      </c>
      <c r="I489" s="9">
        <v>1</v>
      </c>
    </row>
    <row r="490">
      <c r="A490" s="259" t="s">
        <v>27186</v>
      </c>
      <c r="B490" s="9">
        <v>10</v>
      </c>
      <c r="C490" s="259" t="s">
        <v>31316</v>
      </c>
      <c r="D490" s="9">
        <v>1732307.5169143677</v>
      </c>
      <c r="E490" s="9">
        <v>1732307.5169143677</v>
      </c>
      <c r="F490" s="259" t="s">
        <v>33533</v>
      </c>
      <c r="G490" s="9"/>
      <c r="H490" s="259" t="s">
        <v>36089</v>
      </c>
      <c r="I490" s="9">
        <v>1</v>
      </c>
    </row>
    <row r="491">
      <c r="A491" s="259" t="s">
        <v>27187</v>
      </c>
      <c r="B491" s="9">
        <v>10</v>
      </c>
      <c r="C491" s="259" t="s">
        <v>31317</v>
      </c>
      <c r="D491" s="9">
        <v>34170712498.423824</v>
      </c>
      <c r="E491" s="9">
        <v>1732307.5169143677</v>
      </c>
      <c r="F491" s="259" t="s">
        <v>33533</v>
      </c>
      <c r="G491" s="9"/>
      <c r="H491" s="259" t="s">
        <v>36090</v>
      </c>
      <c r="I491" s="9">
        <v>1</v>
      </c>
    </row>
    <row r="492">
      <c r="A492" s="259" t="s">
        <v>27188</v>
      </c>
      <c r="B492" s="9">
        <v>10</v>
      </c>
      <c r="C492" s="259" t="s">
        <v>31318</v>
      </c>
      <c r="D492" s="9">
        <v>1</v>
      </c>
      <c r="E492" s="9">
        <v>1732307.5169143677</v>
      </c>
      <c r="F492" s="259" t="s">
        <v>33533</v>
      </c>
      <c r="G492" s="9"/>
      <c r="H492" s="259" t="s">
        <v>36091</v>
      </c>
      <c r="I492" s="9">
        <v>1</v>
      </c>
    </row>
    <row r="493">
      <c r="A493" s="259" t="s">
        <v>27189</v>
      </c>
      <c r="B493" s="9">
        <v>10</v>
      </c>
      <c r="C493" s="259" t="s">
        <v>31319</v>
      </c>
      <c r="D493" s="9">
        <v>19725.546512255289</v>
      </c>
      <c r="E493" s="9">
        <v>1732307.5169143677</v>
      </c>
      <c r="F493" s="259" t="s">
        <v>33533</v>
      </c>
      <c r="G493" s="9"/>
      <c r="H493" s="259" t="s">
        <v>36092</v>
      </c>
      <c r="I493" s="9">
        <v>1</v>
      </c>
    </row>
    <row r="494">
      <c r="A494" s="259" t="s">
        <v>27190</v>
      </c>
      <c r="B494" s="9">
        <v>10</v>
      </c>
      <c r="C494" s="259" t="s">
        <v>31320</v>
      </c>
      <c r="D494" s="9">
        <v>1732307.5169143677</v>
      </c>
      <c r="E494" s="9">
        <v>1732307.5169143677</v>
      </c>
      <c r="F494" s="259" t="s">
        <v>33534</v>
      </c>
      <c r="G494" s="9"/>
      <c r="H494" s="259" t="s">
        <v>36093</v>
      </c>
      <c r="I494" s="9">
        <v>1</v>
      </c>
    </row>
    <row r="495">
      <c r="A495" s="259" t="s">
        <v>27191</v>
      </c>
      <c r="B495" s="9">
        <v>10</v>
      </c>
      <c r="C495" s="259" t="s">
        <v>31321</v>
      </c>
      <c r="D495" s="9">
        <v>70878501589.4785</v>
      </c>
      <c r="E495" s="9">
        <v>1732307.5169143677</v>
      </c>
      <c r="F495" s="259" t="s">
        <v>33534</v>
      </c>
      <c r="G495" s="9"/>
      <c r="H495" s="259" t="s">
        <v>36094</v>
      </c>
      <c r="I495" s="9">
        <v>1</v>
      </c>
    </row>
    <row r="496">
      <c r="A496" s="259" t="s">
        <v>27192</v>
      </c>
      <c r="B496" s="9">
        <v>10</v>
      </c>
      <c r="C496" s="259" t="s">
        <v>31322</v>
      </c>
      <c r="D496" s="9">
        <v>1</v>
      </c>
      <c r="E496" s="9">
        <v>1732307.5169143677</v>
      </c>
      <c r="F496" s="259" t="s">
        <v>33534</v>
      </c>
      <c r="G496" s="9"/>
      <c r="H496" s="259" t="s">
        <v>36095</v>
      </c>
      <c r="I496" s="9">
        <v>1</v>
      </c>
    </row>
    <row r="497">
      <c r="A497" s="259" t="s">
        <v>27193</v>
      </c>
      <c r="B497" s="9">
        <v>10</v>
      </c>
      <c r="C497" s="259" t="s">
        <v>31323</v>
      </c>
      <c r="D497" s="9">
        <v>40915.657813301637</v>
      </c>
      <c r="E497" s="9">
        <v>1732307.5169143677</v>
      </c>
      <c r="F497" s="259" t="s">
        <v>33534</v>
      </c>
      <c r="G497" s="9"/>
      <c r="H497" s="259" t="s">
        <v>36096</v>
      </c>
      <c r="I497" s="9">
        <v>1</v>
      </c>
    </row>
    <row r="498">
      <c r="A498" s="259" t="s">
        <v>27194</v>
      </c>
      <c r="B498" s="9">
        <v>10</v>
      </c>
      <c r="C498" s="259" t="s">
        <v>31324</v>
      </c>
      <c r="D498" s="9">
        <v>1650453.2440738678</v>
      </c>
      <c r="E498" s="9">
        <v>1732307.5169143677</v>
      </c>
      <c r="F498" s="259" t="s">
        <v>33535</v>
      </c>
      <c r="G498" s="9"/>
      <c r="H498" s="259" t="s">
        <v>36097</v>
      </c>
      <c r="I498" s="9">
        <v>1</v>
      </c>
    </row>
    <row r="499">
      <c r="A499" s="259" t="s">
        <v>27195</v>
      </c>
      <c r="B499" s="9">
        <v>10</v>
      </c>
      <c r="C499" s="259" t="s">
        <v>31325</v>
      </c>
      <c r="D499" s="9">
        <v>45419284308.262054</v>
      </c>
      <c r="E499" s="9">
        <v>1732307.5169143677</v>
      </c>
      <c r="F499" s="259" t="s">
        <v>33535</v>
      </c>
      <c r="G499" s="9"/>
      <c r="H499" s="259" t="s">
        <v>36098</v>
      </c>
      <c r="I499" s="9">
        <v>1</v>
      </c>
    </row>
    <row r="500">
      <c r="A500" s="259" t="s">
        <v>27196</v>
      </c>
      <c r="B500" s="9">
        <v>10</v>
      </c>
      <c r="C500" s="259" t="s">
        <v>31326</v>
      </c>
      <c r="D500" s="9">
        <v>0.95274841675553024</v>
      </c>
      <c r="E500" s="9">
        <v>1732307.5169143677</v>
      </c>
      <c r="F500" s="259" t="s">
        <v>33535</v>
      </c>
      <c r="G500" s="9"/>
      <c r="H500" s="259" t="s">
        <v>36099</v>
      </c>
      <c r="I500" s="9">
        <v>1</v>
      </c>
    </row>
    <row r="501">
      <c r="A501" s="259" t="s">
        <v>27197</v>
      </c>
      <c r="B501" s="9">
        <v>10</v>
      </c>
      <c r="C501" s="259" t="s">
        <v>31327</v>
      </c>
      <c r="D501" s="9">
        <v>26218.950079466314</v>
      </c>
      <c r="E501" s="9">
        <v>1732307.5169143677</v>
      </c>
      <c r="F501" s="259" t="s">
        <v>33535</v>
      </c>
      <c r="G501" s="9"/>
      <c r="H501" s="259" t="s">
        <v>36100</v>
      </c>
      <c r="I501" s="9">
        <v>1</v>
      </c>
    </row>
    <row r="502">
      <c r="A502" s="259" t="s">
        <v>27198</v>
      </c>
      <c r="B502" s="9">
        <v>10</v>
      </c>
      <c r="C502" s="259" t="s">
        <v>31328</v>
      </c>
      <c r="D502" s="9">
        <v>1732307.5169143677</v>
      </c>
      <c r="E502" s="9">
        <v>1732307.5169143677</v>
      </c>
      <c r="F502" s="259" t="s">
        <v>33536</v>
      </c>
      <c r="G502" s="9"/>
      <c r="H502" s="259" t="s">
        <v>36101</v>
      </c>
      <c r="I502" s="9">
        <v>1</v>
      </c>
    </row>
    <row r="503">
      <c r="A503" s="259" t="s">
        <v>27199</v>
      </c>
      <c r="B503" s="9">
        <v>10</v>
      </c>
      <c r="C503" s="259" t="s">
        <v>31329</v>
      </c>
      <c r="D503" s="9">
        <v>6845080751.6623764</v>
      </c>
      <c r="E503" s="9">
        <v>1732307.5169143677</v>
      </c>
      <c r="F503" s="259" t="s">
        <v>33536</v>
      </c>
      <c r="G503" s="9"/>
      <c r="H503" s="259" t="s">
        <v>36102</v>
      </c>
      <c r="I503" s="9">
        <v>1</v>
      </c>
    </row>
    <row r="504">
      <c r="A504" s="259" t="s">
        <v>27200</v>
      </c>
      <c r="B504" s="9">
        <v>10</v>
      </c>
      <c r="C504" s="259" t="s">
        <v>31330</v>
      </c>
      <c r="D504" s="9">
        <v>1</v>
      </c>
      <c r="E504" s="9">
        <v>1732307.5169143677</v>
      </c>
      <c r="F504" s="259" t="s">
        <v>33536</v>
      </c>
      <c r="G504" s="9"/>
      <c r="H504" s="259" t="s">
        <v>36103</v>
      </c>
      <c r="I504" s="9">
        <v>1</v>
      </c>
    </row>
    <row r="505">
      <c r="A505" s="259" t="s">
        <v>27201</v>
      </c>
      <c r="B505" s="9">
        <v>10</v>
      </c>
      <c r="C505" s="259" t="s">
        <v>31331</v>
      </c>
      <c r="D505" s="9">
        <v>3951.4235693296632</v>
      </c>
      <c r="E505" s="9">
        <v>1732307.5169143677</v>
      </c>
      <c r="F505" s="259" t="s">
        <v>33536</v>
      </c>
      <c r="G505" s="9"/>
      <c r="H505" s="259" t="s">
        <v>36104</v>
      </c>
      <c r="I505" s="9">
        <v>1</v>
      </c>
    </row>
    <row r="506">
      <c r="A506" s="259" t="s">
        <v>27202</v>
      </c>
      <c r="B506" s="9">
        <v>10</v>
      </c>
      <c r="C506" s="259" t="s">
        <v>31332</v>
      </c>
      <c r="D506" s="9">
        <v>1732307.5169143677</v>
      </c>
      <c r="E506" s="9">
        <v>1732307.5169143677</v>
      </c>
      <c r="F506" s="259" t="s">
        <v>33537</v>
      </c>
      <c r="G506" s="9"/>
      <c r="H506" s="259" t="s">
        <v>36105</v>
      </c>
      <c r="I506" s="9">
        <v>1</v>
      </c>
    </row>
    <row r="507">
      <c r="A507" s="259" t="s">
        <v>27203</v>
      </c>
      <c r="B507" s="9">
        <v>10</v>
      </c>
      <c r="C507" s="259" t="s">
        <v>31333</v>
      </c>
      <c r="D507" s="9">
        <v>52264365059.924431</v>
      </c>
      <c r="E507" s="9">
        <v>1732307.5169143677</v>
      </c>
      <c r="F507" s="259" t="s">
        <v>33537</v>
      </c>
      <c r="G507" s="9"/>
      <c r="H507" s="259" t="s">
        <v>36106</v>
      </c>
      <c r="I507" s="9">
        <v>1</v>
      </c>
    </row>
    <row r="508">
      <c r="A508" s="259" t="s">
        <v>27204</v>
      </c>
      <c r="B508" s="9">
        <v>10</v>
      </c>
      <c r="C508" s="259" t="s">
        <v>31334</v>
      </c>
      <c r="D508" s="9">
        <v>1</v>
      </c>
      <c r="E508" s="9">
        <v>1732307.5169143677</v>
      </c>
      <c r="F508" s="259" t="s">
        <v>33537</v>
      </c>
      <c r="G508" s="9"/>
      <c r="H508" s="259" t="s">
        <v>36107</v>
      </c>
      <c r="I508" s="9">
        <v>1</v>
      </c>
    </row>
    <row r="509">
      <c r="A509" s="259" t="s">
        <v>27205</v>
      </c>
      <c r="B509" s="9">
        <v>10</v>
      </c>
      <c r="C509" s="259" t="s">
        <v>31335</v>
      </c>
      <c r="D509" s="9">
        <v>30170.373648795976</v>
      </c>
      <c r="E509" s="9">
        <v>1732307.5169143677</v>
      </c>
      <c r="F509" s="259" t="s">
        <v>33537</v>
      </c>
      <c r="G509" s="9"/>
      <c r="H509" s="259" t="s">
        <v>36108</v>
      </c>
      <c r="I509" s="9">
        <v>1</v>
      </c>
    </row>
    <row r="510">
      <c r="A510" s="259" t="s">
        <v>27206</v>
      </c>
      <c r="B510" s="9">
        <v>10</v>
      </c>
      <c r="C510" s="259" t="s">
        <v>31336</v>
      </c>
      <c r="D510" s="9">
        <v>773112.82204818726</v>
      </c>
      <c r="E510" s="9">
        <v>1732307.5169143677</v>
      </c>
      <c r="F510" s="259" t="s">
        <v>33538</v>
      </c>
      <c r="G510" s="9"/>
      <c r="H510" s="259" t="s">
        <v>36109</v>
      </c>
      <c r="I510" s="9">
        <v>1</v>
      </c>
    </row>
    <row r="511">
      <c r="A511" s="259" t="s">
        <v>27207</v>
      </c>
      <c r="B511" s="9">
        <v>10</v>
      </c>
      <c r="C511" s="259" t="s">
        <v>31337</v>
      </c>
      <c r="D511" s="9">
        <v>3991563202.8447981</v>
      </c>
      <c r="E511" s="9">
        <v>1732307.5169143677</v>
      </c>
      <c r="F511" s="259" t="s">
        <v>33538</v>
      </c>
      <c r="G511" s="9"/>
      <c r="H511" s="259" t="s">
        <v>36110</v>
      </c>
      <c r="I511" s="9">
        <v>1</v>
      </c>
    </row>
    <row r="512">
      <c r="A512" s="259" t="s">
        <v>27208</v>
      </c>
      <c r="B512" s="9">
        <v>10</v>
      </c>
      <c r="C512" s="259" t="s">
        <v>31338</v>
      </c>
      <c r="D512" s="9">
        <v>0.44629075063143314</v>
      </c>
      <c r="E512" s="9">
        <v>1732307.5169143677</v>
      </c>
      <c r="F512" s="259" t="s">
        <v>33538</v>
      </c>
      <c r="G512" s="9"/>
      <c r="H512" s="259" t="s">
        <v>36111</v>
      </c>
      <c r="I512" s="9">
        <v>1</v>
      </c>
    </row>
    <row r="513">
      <c r="A513" s="259" t="s">
        <v>27209</v>
      </c>
      <c r="B513" s="9">
        <v>10</v>
      </c>
      <c r="C513" s="259" t="s">
        <v>31339</v>
      </c>
      <c r="D513" s="9">
        <v>2304.1885830725232</v>
      </c>
      <c r="E513" s="9">
        <v>1732307.5169143677</v>
      </c>
      <c r="F513" s="259" t="s">
        <v>33538</v>
      </c>
      <c r="G513" s="9"/>
      <c r="H513" s="259" t="s">
        <v>36112</v>
      </c>
      <c r="I513" s="9">
        <v>1</v>
      </c>
    </row>
    <row r="514">
      <c r="A514" s="259" t="s">
        <v>27210</v>
      </c>
      <c r="B514" s="9">
        <v>10</v>
      </c>
      <c r="C514" s="259" t="s">
        <v>31340</v>
      </c>
      <c r="D514" s="9">
        <v>1585486.8079090118</v>
      </c>
      <c r="E514" s="9">
        <v>1732307.5169143677</v>
      </c>
      <c r="F514" s="259" t="s">
        <v>33539</v>
      </c>
      <c r="G514" s="9"/>
      <c r="H514" s="259" t="s">
        <v>36113</v>
      </c>
      <c r="I514" s="9">
        <v>1</v>
      </c>
    </row>
    <row r="515">
      <c r="A515" s="259" t="s">
        <v>27211</v>
      </c>
      <c r="B515" s="9">
        <v>10</v>
      </c>
      <c r="C515" s="259" t="s">
        <v>31341</v>
      </c>
      <c r="D515" s="9">
        <v>14294391859.232431</v>
      </c>
      <c r="E515" s="9">
        <v>1732307.5169143677</v>
      </c>
      <c r="F515" s="259" t="s">
        <v>33539</v>
      </c>
      <c r="G515" s="9"/>
      <c r="H515" s="259" t="s">
        <v>36114</v>
      </c>
      <c r="I515" s="9">
        <v>1</v>
      </c>
    </row>
    <row r="516">
      <c r="A516" s="259" t="s">
        <v>27212</v>
      </c>
      <c r="B516" s="9">
        <v>10</v>
      </c>
      <c r="C516" s="259" t="s">
        <v>31342</v>
      </c>
      <c r="D516" s="9">
        <v>0.91524558568742065</v>
      </c>
      <c r="E516" s="9">
        <v>1732307.5169143677</v>
      </c>
      <c r="F516" s="259" t="s">
        <v>33539</v>
      </c>
      <c r="G516" s="9"/>
      <c r="H516" s="259" t="s">
        <v>36115</v>
      </c>
      <c r="I516" s="9">
        <v>1</v>
      </c>
    </row>
    <row r="517">
      <c r="A517" s="259" t="s">
        <v>27213</v>
      </c>
      <c r="B517" s="9">
        <v>10</v>
      </c>
      <c r="C517" s="259" t="s">
        <v>31343</v>
      </c>
      <c r="D517" s="9">
        <v>8251.6480010973937</v>
      </c>
      <c r="E517" s="9">
        <v>1732307.5169143677</v>
      </c>
      <c r="F517" s="259" t="s">
        <v>33539</v>
      </c>
      <c r="G517" s="9"/>
      <c r="H517" s="259" t="s">
        <v>36116</v>
      </c>
      <c r="I517" s="9">
        <v>1</v>
      </c>
    </row>
    <row r="518">
      <c r="A518" s="259" t="s">
        <v>27214</v>
      </c>
      <c r="B518" s="9">
        <v>10</v>
      </c>
      <c r="C518" s="259" t="s">
        <v>31344</v>
      </c>
      <c r="D518" s="9">
        <v>1732307.5169143677</v>
      </c>
      <c r="E518" s="9">
        <v>1732307.5169143677</v>
      </c>
      <c r="F518" s="259" t="s">
        <v>33540</v>
      </c>
      <c r="G518" s="9"/>
      <c r="H518" s="259" t="s">
        <v>36117</v>
      </c>
      <c r="I518" s="9">
        <v>1</v>
      </c>
    </row>
    <row r="519">
      <c r="A519" s="259" t="s">
        <v>27215</v>
      </c>
      <c r="B519" s="9">
        <v>10</v>
      </c>
      <c r="C519" s="259" t="s">
        <v>31345</v>
      </c>
      <c r="D519" s="9">
        <v>104856911587.3257</v>
      </c>
      <c r="E519" s="9">
        <v>1732307.5169143677</v>
      </c>
      <c r="F519" s="259" t="s">
        <v>33540</v>
      </c>
      <c r="G519" s="9"/>
      <c r="H519" s="259" t="s">
        <v>36118</v>
      </c>
      <c r="I519" s="9">
        <v>1</v>
      </c>
    </row>
    <row r="520">
      <c r="A520" s="259" t="s">
        <v>27216</v>
      </c>
      <c r="B520" s="9">
        <v>10</v>
      </c>
      <c r="C520" s="259" t="s">
        <v>31346</v>
      </c>
      <c r="D520" s="9">
        <v>1</v>
      </c>
      <c r="E520" s="9">
        <v>1732307.5169143677</v>
      </c>
      <c r="F520" s="259" t="s">
        <v>33540</v>
      </c>
      <c r="G520" s="9"/>
      <c r="H520" s="259" t="s">
        <v>36119</v>
      </c>
      <c r="I520" s="9">
        <v>1</v>
      </c>
    </row>
    <row r="521">
      <c r="A521" s="259" t="s">
        <v>27217</v>
      </c>
      <c r="B521" s="9">
        <v>10</v>
      </c>
      <c r="C521" s="259" t="s">
        <v>31347</v>
      </c>
      <c r="D521" s="9">
        <v>60530.194877927694</v>
      </c>
      <c r="E521" s="9">
        <v>1732307.5169143677</v>
      </c>
      <c r="F521" s="259" t="s">
        <v>33540</v>
      </c>
      <c r="G521" s="9"/>
      <c r="H521" s="259" t="s">
        <v>36120</v>
      </c>
      <c r="I521" s="9">
        <v>1</v>
      </c>
    </row>
    <row r="522">
      <c r="A522" s="259" t="s">
        <v>27218</v>
      </c>
      <c r="B522" s="9">
        <v>1</v>
      </c>
      <c r="C522" s="259" t="s">
        <v>31348</v>
      </c>
      <c r="D522" s="9">
        <v>0.0047880774288483387</v>
      </c>
      <c r="E522" s="9"/>
      <c r="F522" s="259" t="s">
        <v>33541</v>
      </c>
      <c r="G522" s="9"/>
      <c r="H522" s="259" t="s">
        <v>36121</v>
      </c>
      <c r="I522" s="9">
        <v>1</v>
      </c>
    </row>
    <row r="523">
      <c r="A523" s="259" t="s">
        <v>27219</v>
      </c>
      <c r="B523" s="9">
        <v>1</v>
      </c>
      <c r="C523" s="259" t="s">
        <v>31348</v>
      </c>
      <c r="D523" s="9">
        <v>0.0084365459562888</v>
      </c>
      <c r="E523" s="9"/>
      <c r="F523" s="259" t="s">
        <v>33542</v>
      </c>
      <c r="G523" s="9"/>
      <c r="H523" s="259" t="s">
        <v>36122</v>
      </c>
      <c r="I523" s="9">
        <v>1</v>
      </c>
    </row>
    <row r="524">
      <c r="A524" s="259" t="s">
        <v>27220</v>
      </c>
      <c r="B524" s="9">
        <v>1</v>
      </c>
      <c r="C524" s="259" t="s">
        <v>31348</v>
      </c>
      <c r="D524" s="9">
        <v>0.013224623385137141</v>
      </c>
      <c r="E524" s="9"/>
      <c r="F524" s="259" t="s">
        <v>33543</v>
      </c>
      <c r="G524" s="9"/>
      <c r="H524" s="259" t="s">
        <v>36123</v>
      </c>
      <c r="I524" s="9">
        <v>1</v>
      </c>
    </row>
    <row r="525">
      <c r="A525" s="259" t="s">
        <v>27221</v>
      </c>
      <c r="B525" s="9">
        <v>1</v>
      </c>
      <c r="C525" s="259" t="s">
        <v>31348</v>
      </c>
      <c r="D525" s="9">
        <v>0.014515553735884881</v>
      </c>
      <c r="E525" s="9"/>
      <c r="F525" s="259" t="s">
        <v>33544</v>
      </c>
      <c r="G525" s="9"/>
      <c r="H525" s="259" t="s">
        <v>36124</v>
      </c>
      <c r="I525" s="9">
        <v>1</v>
      </c>
    </row>
    <row r="526">
      <c r="A526" s="259" t="s">
        <v>27222</v>
      </c>
      <c r="B526" s="9">
        <v>1</v>
      </c>
      <c r="C526" s="259" t="s">
        <v>31348</v>
      </c>
      <c r="D526" s="9">
        <v>-0.0012909303507477412</v>
      </c>
      <c r="E526" s="9"/>
      <c r="F526" s="259" t="s">
        <v>33545</v>
      </c>
      <c r="G526" s="9"/>
      <c r="H526" s="259" t="s">
        <v>36125</v>
      </c>
      <c r="I526" s="9">
        <v>1</v>
      </c>
    </row>
    <row r="527">
      <c r="A527" s="259" t="s">
        <v>27223</v>
      </c>
      <c r="B527" s="9">
        <v>1</v>
      </c>
      <c r="C527" s="259" t="s">
        <v>31348</v>
      </c>
      <c r="D527" s="9">
        <v>0.0031047674466275622</v>
      </c>
      <c r="E527" s="9"/>
      <c r="F527" s="259" t="s">
        <v>33546</v>
      </c>
      <c r="G527" s="9"/>
      <c r="H527" s="259" t="s">
        <v>36126</v>
      </c>
      <c r="I527" s="9">
        <v>1</v>
      </c>
    </row>
    <row r="528">
      <c r="A528" s="259" t="s">
        <v>27224</v>
      </c>
      <c r="B528" s="9">
        <v>1</v>
      </c>
      <c r="C528" s="259" t="s">
        <v>31348</v>
      </c>
      <c r="D528" s="9">
        <v>0.001707509777283994</v>
      </c>
      <c r="E528" s="9"/>
      <c r="F528" s="259" t="s">
        <v>33547</v>
      </c>
      <c r="G528" s="9"/>
      <c r="H528" s="259" t="s">
        <v>36127</v>
      </c>
      <c r="I528" s="9">
        <v>1</v>
      </c>
    </row>
    <row r="529">
      <c r="A529" s="259" t="s">
        <v>27225</v>
      </c>
      <c r="B529" s="9">
        <v>1</v>
      </c>
      <c r="C529" s="259" t="s">
        <v>31348</v>
      </c>
      <c r="D529" s="9">
        <v>0.0048122772239115562</v>
      </c>
      <c r="E529" s="9"/>
      <c r="F529" s="259" t="s">
        <v>33548</v>
      </c>
      <c r="G529" s="9"/>
      <c r="H529" s="259" t="s">
        <v>36128</v>
      </c>
      <c r="I529" s="9">
        <v>1</v>
      </c>
    </row>
    <row r="530">
      <c r="A530" s="259" t="s">
        <v>27226</v>
      </c>
      <c r="B530" s="9">
        <v>1</v>
      </c>
      <c r="C530" s="259" t="s">
        <v>31348</v>
      </c>
      <c r="D530" s="9">
        <v>0.0025891790492620255</v>
      </c>
      <c r="E530" s="9"/>
      <c r="F530" s="259" t="s">
        <v>33549</v>
      </c>
      <c r="G530" s="9"/>
      <c r="H530" s="259" t="s">
        <v>36129</v>
      </c>
      <c r="I530" s="9">
        <v>1</v>
      </c>
    </row>
    <row r="531">
      <c r="A531" s="259" t="s">
        <v>27227</v>
      </c>
      <c r="B531" s="9">
        <v>1</v>
      </c>
      <c r="C531" s="259" t="s">
        <v>31348</v>
      </c>
      <c r="D531" s="9">
        <v>0.0071140974627113005</v>
      </c>
      <c r="E531" s="9"/>
      <c r="F531" s="259" t="s">
        <v>33550</v>
      </c>
      <c r="G531" s="9"/>
      <c r="H531" s="259" t="s">
        <v>36130</v>
      </c>
      <c r="I531" s="9">
        <v>1</v>
      </c>
    </row>
    <row r="532">
      <c r="A532" s="259" t="s">
        <v>27228</v>
      </c>
      <c r="B532" s="9">
        <v>1</v>
      </c>
      <c r="C532" s="259" t="s">
        <v>31348</v>
      </c>
      <c r="D532" s="9">
        <v>0.0097032765119733251</v>
      </c>
      <c r="E532" s="9"/>
      <c r="F532" s="259" t="s">
        <v>33551</v>
      </c>
      <c r="G532" s="9"/>
      <c r="H532" s="259" t="s">
        <v>36131</v>
      </c>
      <c r="I532" s="9">
        <v>1</v>
      </c>
    </row>
    <row r="533">
      <c r="A533" s="259" t="s">
        <v>27229</v>
      </c>
      <c r="B533" s="9">
        <v>1</v>
      </c>
      <c r="C533" s="259" t="s">
        <v>31348</v>
      </c>
      <c r="D533" s="9">
        <v>-2.4199795063216601e-05</v>
      </c>
      <c r="E533" s="9"/>
      <c r="F533" s="259" t="s">
        <v>33552</v>
      </c>
      <c r="G533" s="9"/>
      <c r="H533" s="259" t="s">
        <v>36132</v>
      </c>
      <c r="I533" s="9">
        <v>1</v>
      </c>
    </row>
    <row r="534">
      <c r="A534" s="259" t="s">
        <v>27230</v>
      </c>
      <c r="B534" s="9">
        <v>1</v>
      </c>
      <c r="C534" s="259" t="s">
        <v>31348</v>
      </c>
      <c r="D534" s="9">
        <v>-0.0012667305556845249</v>
      </c>
      <c r="E534" s="9"/>
      <c r="F534" s="259" t="s">
        <v>33553</v>
      </c>
      <c r="G534" s="9"/>
      <c r="H534" s="259" t="s">
        <v>36133</v>
      </c>
      <c r="I534" s="9">
        <v>1</v>
      </c>
    </row>
    <row r="535">
      <c r="A535" s="259" t="s">
        <v>27231</v>
      </c>
      <c r="B535" s="9">
        <v>2</v>
      </c>
      <c r="C535" s="259" t="s">
        <v>31348</v>
      </c>
      <c r="D535" s="9">
        <v>0.0062587090912160489</v>
      </c>
      <c r="E535" s="9"/>
      <c r="F535" s="259" t="s">
        <v>33554</v>
      </c>
      <c r="G535" s="9"/>
      <c r="H535" s="259" t="s">
        <v>36134</v>
      </c>
      <c r="I535" s="9">
        <v>1</v>
      </c>
    </row>
    <row r="536">
      <c r="A536" s="259" t="s">
        <v>27232</v>
      </c>
      <c r="B536" s="9">
        <v>2</v>
      </c>
      <c r="C536" s="259" t="s">
        <v>31348</v>
      </c>
      <c r="D536" s="9">
        <v>0.01024262581745713</v>
      </c>
      <c r="E536" s="9"/>
      <c r="F536" s="259" t="s">
        <v>33555</v>
      </c>
      <c r="G536" s="9"/>
      <c r="H536" s="259" t="s">
        <v>36135</v>
      </c>
      <c r="I536" s="9">
        <v>1</v>
      </c>
    </row>
    <row r="537">
      <c r="A537" s="259" t="s">
        <v>27233</v>
      </c>
      <c r="B537" s="9">
        <v>2</v>
      </c>
      <c r="C537" s="259" t="s">
        <v>31348</v>
      </c>
      <c r="D537" s="9">
        <v>0.016501334908673178</v>
      </c>
      <c r="E537" s="9"/>
      <c r="F537" s="259" t="s">
        <v>33556</v>
      </c>
      <c r="G537" s="9"/>
      <c r="H537" s="259" t="s">
        <v>36136</v>
      </c>
      <c r="I537" s="9">
        <v>1</v>
      </c>
    </row>
    <row r="538">
      <c r="A538" s="259" t="s">
        <v>27234</v>
      </c>
      <c r="B538" s="9">
        <v>2</v>
      </c>
      <c r="C538" s="259" t="s">
        <v>31348</v>
      </c>
      <c r="D538" s="9">
        <v>0.018362975007645978</v>
      </c>
      <c r="E538" s="9"/>
      <c r="F538" s="259" t="s">
        <v>33557</v>
      </c>
      <c r="G538" s="9"/>
      <c r="H538" s="259" t="s">
        <v>36137</v>
      </c>
      <c r="I538" s="9">
        <v>1</v>
      </c>
    </row>
    <row r="539">
      <c r="A539" s="259" t="s">
        <v>27235</v>
      </c>
      <c r="B539" s="9">
        <v>2</v>
      </c>
      <c r="C539" s="259" t="s">
        <v>31348</v>
      </c>
      <c r="D539" s="9">
        <v>-0.0018616400989727988</v>
      </c>
      <c r="E539" s="9"/>
      <c r="F539" s="259" t="s">
        <v>33558</v>
      </c>
      <c r="G539" s="9"/>
      <c r="H539" s="259" t="s">
        <v>36138</v>
      </c>
      <c r="I539" s="9">
        <v>1</v>
      </c>
    </row>
    <row r="540">
      <c r="A540" s="259" t="s">
        <v>27236</v>
      </c>
      <c r="B540" s="9">
        <v>2</v>
      </c>
      <c r="C540" s="259" t="s">
        <v>31348</v>
      </c>
      <c r="D540" s="9">
        <v>0.0045077917747170402</v>
      </c>
      <c r="E540" s="9"/>
      <c r="F540" s="259" t="s">
        <v>33559</v>
      </c>
      <c r="G540" s="9"/>
      <c r="H540" s="259" t="s">
        <v>36139</v>
      </c>
      <c r="I540" s="9">
        <v>1</v>
      </c>
    </row>
    <row r="541">
      <c r="A541" s="259" t="s">
        <v>27237</v>
      </c>
      <c r="B541" s="9">
        <v>2</v>
      </c>
      <c r="C541" s="259" t="s">
        <v>31348</v>
      </c>
      <c r="D541" s="9">
        <v>0.001870189173311331</v>
      </c>
      <c r="E541" s="9"/>
      <c r="F541" s="259" t="s">
        <v>33560</v>
      </c>
      <c r="G541" s="9"/>
      <c r="H541" s="259" t="s">
        <v>36140</v>
      </c>
      <c r="I541" s="9">
        <v>1</v>
      </c>
    </row>
    <row r="542">
      <c r="A542" s="259" t="s">
        <v>27238</v>
      </c>
      <c r="B542" s="9">
        <v>2</v>
      </c>
      <c r="C542" s="259" t="s">
        <v>31348</v>
      </c>
      <c r="D542" s="9">
        <v>0.0063779809480283703</v>
      </c>
      <c r="E542" s="9"/>
      <c r="F542" s="259" t="s">
        <v>33561</v>
      </c>
      <c r="G542" s="9"/>
      <c r="H542" s="259" t="s">
        <v>36141</v>
      </c>
      <c r="I542" s="9">
        <v>1</v>
      </c>
    </row>
    <row r="543">
      <c r="A543" s="259" t="s">
        <v>27239</v>
      </c>
      <c r="B543" s="9">
        <v>2</v>
      </c>
      <c r="C543" s="259" t="s">
        <v>31348</v>
      </c>
      <c r="D543" s="9">
        <v>0.0039770524471445462</v>
      </c>
      <c r="E543" s="9"/>
      <c r="F543" s="259" t="s">
        <v>33562</v>
      </c>
      <c r="G543" s="9"/>
      <c r="H543" s="259" t="s">
        <v>36142</v>
      </c>
      <c r="I543" s="9">
        <v>1</v>
      </c>
    </row>
    <row r="544">
      <c r="A544" s="259" t="s">
        <v>27240</v>
      </c>
      <c r="B544" s="9">
        <v>2</v>
      </c>
      <c r="C544" s="259" t="s">
        <v>31348</v>
      </c>
      <c r="D544" s="9">
        <v>0.0080079416124730612</v>
      </c>
      <c r="E544" s="9"/>
      <c r="F544" s="259" t="s">
        <v>33563</v>
      </c>
      <c r="G544" s="9"/>
      <c r="H544" s="259" t="s">
        <v>36143</v>
      </c>
      <c r="I544" s="9">
        <v>1</v>
      </c>
    </row>
    <row r="545">
      <c r="A545" s="259" t="s">
        <v>27241</v>
      </c>
      <c r="B545" s="9">
        <v>2</v>
      </c>
      <c r="C545" s="259" t="s">
        <v>31348</v>
      </c>
      <c r="D545" s="9">
        <v>0.011984994059617608</v>
      </c>
      <c r="E545" s="9"/>
      <c r="F545" s="259" t="s">
        <v>33564</v>
      </c>
      <c r="G545" s="9"/>
      <c r="H545" s="259" t="s">
        <v>36144</v>
      </c>
      <c r="I545" s="9">
        <v>1</v>
      </c>
    </row>
    <row r="546">
      <c r="A546" s="259" t="s">
        <v>27242</v>
      </c>
      <c r="B546" s="9">
        <v>2</v>
      </c>
      <c r="C546" s="259" t="s">
        <v>31348</v>
      </c>
      <c r="D546" s="9">
        <v>-0.00011927185681232217</v>
      </c>
      <c r="E546" s="9"/>
      <c r="F546" s="259" t="s">
        <v>33565</v>
      </c>
      <c r="G546" s="9"/>
      <c r="H546" s="259" t="s">
        <v>36145</v>
      </c>
      <c r="I546" s="9">
        <v>1</v>
      </c>
    </row>
    <row r="547">
      <c r="A547" s="259" t="s">
        <v>27243</v>
      </c>
      <c r="B547" s="9">
        <v>2</v>
      </c>
      <c r="C547" s="259" t="s">
        <v>31348</v>
      </c>
      <c r="D547" s="9">
        <v>-0.0017423682421604766</v>
      </c>
      <c r="E547" s="9"/>
      <c r="F547" s="259" t="s">
        <v>33566</v>
      </c>
      <c r="G547" s="9"/>
      <c r="H547" s="259" t="s">
        <v>36146</v>
      </c>
      <c r="I547" s="9">
        <v>1</v>
      </c>
    </row>
    <row r="548">
      <c r="A548" s="259" t="s">
        <v>27244</v>
      </c>
      <c r="B548" s="9">
        <v>3</v>
      </c>
      <c r="C548" s="259" t="s">
        <v>31348</v>
      </c>
      <c r="D548" s="9">
        <v>0.0076010782641556234</v>
      </c>
      <c r="E548" s="9"/>
      <c r="F548" s="259" t="s">
        <v>33567</v>
      </c>
      <c r="G548" s="9"/>
      <c r="H548" s="259" t="s">
        <v>36147</v>
      </c>
      <c r="I548" s="9">
        <v>1</v>
      </c>
    </row>
    <row r="549">
      <c r="A549" s="259" t="s">
        <v>27245</v>
      </c>
      <c r="B549" s="9">
        <v>3</v>
      </c>
      <c r="C549" s="259" t="s">
        <v>31348</v>
      </c>
      <c r="D549" s="9">
        <v>0.010943252741761396</v>
      </c>
      <c r="E549" s="9"/>
      <c r="F549" s="259" t="s">
        <v>33568</v>
      </c>
      <c r="G549" s="9"/>
      <c r="H549" s="259" t="s">
        <v>36148</v>
      </c>
      <c r="I549" s="9">
        <v>1</v>
      </c>
    </row>
    <row r="550">
      <c r="A550" s="259" t="s">
        <v>27246</v>
      </c>
      <c r="B550" s="9">
        <v>3</v>
      </c>
      <c r="C550" s="259" t="s">
        <v>31348</v>
      </c>
      <c r="D550" s="9">
        <v>0.018544331005917021</v>
      </c>
      <c r="E550" s="9"/>
      <c r="F550" s="259" t="s">
        <v>33569</v>
      </c>
      <c r="G550" s="9"/>
      <c r="H550" s="259" t="s">
        <v>36149</v>
      </c>
      <c r="I550" s="9">
        <v>1</v>
      </c>
    </row>
    <row r="551">
      <c r="A551" s="259" t="s">
        <v>27247</v>
      </c>
      <c r="B551" s="9">
        <v>3</v>
      </c>
      <c r="C551" s="259" t="s">
        <v>31348</v>
      </c>
      <c r="D551" s="9">
        <v>0.020193790614009791</v>
      </c>
      <c r="E551" s="9"/>
      <c r="F551" s="259" t="s">
        <v>33570</v>
      </c>
      <c r="G551" s="9"/>
      <c r="H551" s="259" t="s">
        <v>36150</v>
      </c>
      <c r="I551" s="9">
        <v>1</v>
      </c>
    </row>
    <row r="552">
      <c r="A552" s="259" t="s">
        <v>27248</v>
      </c>
      <c r="B552" s="9">
        <v>3</v>
      </c>
      <c r="C552" s="259" t="s">
        <v>31348</v>
      </c>
      <c r="D552" s="9">
        <v>-0.0016494596080927717</v>
      </c>
      <c r="E552" s="9"/>
      <c r="F552" s="259" t="s">
        <v>33571</v>
      </c>
      <c r="G552" s="9"/>
      <c r="H552" s="259" t="s">
        <v>36151</v>
      </c>
      <c r="I552" s="9">
        <v>1</v>
      </c>
    </row>
    <row r="553">
      <c r="A553" s="259" t="s">
        <v>27249</v>
      </c>
      <c r="B553" s="9">
        <v>3</v>
      </c>
      <c r="C553" s="259" t="s">
        <v>31348</v>
      </c>
      <c r="D553" s="9">
        <v>0.0058776023286907864</v>
      </c>
      <c r="E553" s="9"/>
      <c r="F553" s="259" t="s">
        <v>33572</v>
      </c>
      <c r="G553" s="9"/>
      <c r="H553" s="259" t="s">
        <v>36152</v>
      </c>
      <c r="I553" s="9">
        <v>1</v>
      </c>
    </row>
    <row r="554">
      <c r="A554" s="259" t="s">
        <v>27250</v>
      </c>
      <c r="B554" s="9">
        <v>3</v>
      </c>
      <c r="C554" s="259" t="s">
        <v>31348</v>
      </c>
      <c r="D554" s="9">
        <v>0.0018910085870171784</v>
      </c>
      <c r="E554" s="9"/>
      <c r="F554" s="259" t="s">
        <v>33573</v>
      </c>
      <c r="G554" s="9"/>
      <c r="H554" s="259" t="s">
        <v>36153</v>
      </c>
      <c r="I554" s="9">
        <v>1</v>
      </c>
    </row>
    <row r="555">
      <c r="A555" s="259" t="s">
        <v>27251</v>
      </c>
      <c r="B555" s="9">
        <v>3</v>
      </c>
      <c r="C555" s="259" t="s">
        <v>31348</v>
      </c>
      <c r="D555" s="9">
        <v>0.0077686109157079639</v>
      </c>
      <c r="E555" s="9"/>
      <c r="F555" s="259" t="s">
        <v>33574</v>
      </c>
      <c r="G555" s="9"/>
      <c r="H555" s="259" t="s">
        <v>36154</v>
      </c>
      <c r="I555" s="9">
        <v>1</v>
      </c>
    </row>
    <row r="556">
      <c r="A556" s="259" t="s">
        <v>27252</v>
      </c>
      <c r="B556" s="9">
        <v>3</v>
      </c>
      <c r="C556" s="259" t="s">
        <v>31348</v>
      </c>
      <c r="D556" s="9">
        <v>0.0039300999568884264</v>
      </c>
      <c r="E556" s="9"/>
      <c r="F556" s="259" t="s">
        <v>33575</v>
      </c>
      <c r="G556" s="9"/>
      <c r="H556" s="259" t="s">
        <v>36155</v>
      </c>
      <c r="I556" s="9">
        <v>1</v>
      </c>
    </row>
    <row r="557">
      <c r="A557" s="259" t="s">
        <v>27253</v>
      </c>
      <c r="B557" s="9">
        <v>3</v>
      </c>
      <c r="C557" s="259" t="s">
        <v>31348</v>
      </c>
      <c r="D557" s="9">
        <v>0.008495079741413402</v>
      </c>
      <c r="E557" s="9"/>
      <c r="F557" s="259" t="s">
        <v>33576</v>
      </c>
      <c r="G557" s="9"/>
      <c r="H557" s="259" t="s">
        <v>36156</v>
      </c>
      <c r="I557" s="9">
        <v>1</v>
      </c>
    </row>
    <row r="558">
      <c r="A558" s="259" t="s">
        <v>27254</v>
      </c>
      <c r="B558" s="9">
        <v>3</v>
      </c>
      <c r="C558" s="259" t="s">
        <v>31348</v>
      </c>
      <c r="D558" s="9">
        <v>0.012425179698301828</v>
      </c>
      <c r="E558" s="9"/>
      <c r="F558" s="259" t="s">
        <v>33577</v>
      </c>
      <c r="G558" s="9"/>
      <c r="H558" s="259" t="s">
        <v>36157</v>
      </c>
      <c r="I558" s="9">
        <v>1</v>
      </c>
    </row>
    <row r="559">
      <c r="A559" s="259" t="s">
        <v>27255</v>
      </c>
      <c r="B559" s="9">
        <v>3</v>
      </c>
      <c r="C559" s="259" t="s">
        <v>31348</v>
      </c>
      <c r="D559" s="9">
        <v>-0.00016753265155234042</v>
      </c>
      <c r="E559" s="9"/>
      <c r="F559" s="259" t="s">
        <v>33578</v>
      </c>
      <c r="G559" s="9"/>
      <c r="H559" s="259" t="s">
        <v>36158</v>
      </c>
      <c r="I559" s="9">
        <v>1</v>
      </c>
    </row>
    <row r="560">
      <c r="A560" s="259" t="s">
        <v>27256</v>
      </c>
      <c r="B560" s="9">
        <v>3</v>
      </c>
      <c r="C560" s="259" t="s">
        <v>31348</v>
      </c>
      <c r="D560" s="9">
        <v>-0.0014819269565404312</v>
      </c>
      <c r="E560" s="9"/>
      <c r="F560" s="259" t="s">
        <v>33579</v>
      </c>
      <c r="G560" s="9"/>
      <c r="H560" s="259" t="s">
        <v>36159</v>
      </c>
      <c r="I560" s="9">
        <v>1</v>
      </c>
    </row>
    <row r="561">
      <c r="A561" s="259" t="s">
        <v>27257</v>
      </c>
      <c r="B561" s="9">
        <v>4</v>
      </c>
      <c r="C561" s="259" t="s">
        <v>31348</v>
      </c>
      <c r="D561" s="9">
        <v>0.0092923737017320193</v>
      </c>
      <c r="E561" s="9"/>
      <c r="F561" s="259" t="s">
        <v>33580</v>
      </c>
      <c r="G561" s="9"/>
      <c r="H561" s="259" t="s">
        <v>36160</v>
      </c>
      <c r="I561" s="9">
        <v>1</v>
      </c>
    </row>
    <row r="562">
      <c r="A562" s="259" t="s">
        <v>27258</v>
      </c>
      <c r="B562" s="9">
        <v>4</v>
      </c>
      <c r="C562" s="259" t="s">
        <v>31348</v>
      </c>
      <c r="D562" s="9">
        <v>0.011861944176621049</v>
      </c>
      <c r="E562" s="9"/>
      <c r="F562" s="259" t="s">
        <v>33581</v>
      </c>
      <c r="G562" s="9"/>
      <c r="H562" s="259" t="s">
        <v>36161</v>
      </c>
      <c r="I562" s="9">
        <v>1</v>
      </c>
    </row>
    <row r="563">
      <c r="A563" s="259" t="s">
        <v>27259</v>
      </c>
      <c r="B563" s="9">
        <v>4</v>
      </c>
      <c r="C563" s="259" t="s">
        <v>31348</v>
      </c>
      <c r="D563" s="9">
        <v>0.02115431787835307</v>
      </c>
      <c r="E563" s="9"/>
      <c r="F563" s="259" t="s">
        <v>33582</v>
      </c>
      <c r="G563" s="9"/>
      <c r="H563" s="259" t="s">
        <v>36162</v>
      </c>
      <c r="I563" s="9">
        <v>1</v>
      </c>
    </row>
    <row r="564">
      <c r="A564" s="259" t="s">
        <v>27260</v>
      </c>
      <c r="B564" s="9">
        <v>4</v>
      </c>
      <c r="C564" s="259" t="s">
        <v>31348</v>
      </c>
      <c r="D564" s="9">
        <v>0.022902249987286634</v>
      </c>
      <c r="E564" s="9"/>
      <c r="F564" s="259" t="s">
        <v>33583</v>
      </c>
      <c r="G564" s="9"/>
      <c r="H564" s="259" t="s">
        <v>36163</v>
      </c>
      <c r="I564" s="9">
        <v>1</v>
      </c>
    </row>
    <row r="565">
      <c r="A565" s="259" t="s">
        <v>27261</v>
      </c>
      <c r="B565" s="9">
        <v>4</v>
      </c>
      <c r="C565" s="259" t="s">
        <v>31348</v>
      </c>
      <c r="D565" s="9">
        <v>-0.0017479321089335653</v>
      </c>
      <c r="E565" s="9"/>
      <c r="F565" s="259" t="s">
        <v>33584</v>
      </c>
      <c r="G565" s="9"/>
      <c r="H565" s="259" t="s">
        <v>36164</v>
      </c>
      <c r="I565" s="9">
        <v>1</v>
      </c>
    </row>
    <row r="566">
      <c r="A566" s="259" t="s">
        <v>27262</v>
      </c>
      <c r="B566" s="9">
        <v>4</v>
      </c>
      <c r="C566" s="259" t="s">
        <v>31348</v>
      </c>
      <c r="D566" s="9">
        <v>0.0074599872784571466</v>
      </c>
      <c r="E566" s="9"/>
      <c r="F566" s="259" t="s">
        <v>33585</v>
      </c>
      <c r="G566" s="9"/>
      <c r="H566" s="259" t="s">
        <v>36165</v>
      </c>
      <c r="I566" s="9">
        <v>1</v>
      </c>
    </row>
    <row r="567">
      <c r="A567" s="259" t="s">
        <v>27263</v>
      </c>
      <c r="B567" s="9">
        <v>4</v>
      </c>
      <c r="C567" s="259" t="s">
        <v>31348</v>
      </c>
      <c r="D567" s="9">
        <v>0.001943877403503955</v>
      </c>
      <c r="E567" s="9"/>
      <c r="F567" s="259" t="s">
        <v>33586</v>
      </c>
      <c r="G567" s="9"/>
      <c r="H567" s="259" t="s">
        <v>36166</v>
      </c>
      <c r="I567" s="9">
        <v>1</v>
      </c>
    </row>
    <row r="568">
      <c r="A568" s="259" t="s">
        <v>27264</v>
      </c>
      <c r="B568" s="9">
        <v>4</v>
      </c>
      <c r="C568" s="259" t="s">
        <v>31348</v>
      </c>
      <c r="D568" s="9">
        <v>0.0094038646819611018</v>
      </c>
      <c r="E568" s="9"/>
      <c r="F568" s="259" t="s">
        <v>33587</v>
      </c>
      <c r="G568" s="9"/>
      <c r="H568" s="259" t="s">
        <v>36167</v>
      </c>
      <c r="I568" s="9">
        <v>1</v>
      </c>
    </row>
    <row r="569">
      <c r="A569" s="259" t="s">
        <v>27265</v>
      </c>
      <c r="B569" s="9">
        <v>4</v>
      </c>
      <c r="C569" s="259" t="s">
        <v>31348</v>
      </c>
      <c r="D569" s="9">
        <v>0.0045287143485095334</v>
      </c>
      <c r="E569" s="9"/>
      <c r="F569" s="259" t="s">
        <v>33588</v>
      </c>
      <c r="G569" s="9"/>
      <c r="H569" s="259" t="s">
        <v>36168</v>
      </c>
      <c r="I569" s="9">
        <v>1</v>
      </c>
    </row>
    <row r="570">
      <c r="A570" s="259" t="s">
        <v>27266</v>
      </c>
      <c r="B570" s="9">
        <v>4</v>
      </c>
      <c r="C570" s="259" t="s">
        <v>31348</v>
      </c>
      <c r="D570" s="9">
        <v>0.0089696709568160005</v>
      </c>
      <c r="E570" s="9"/>
      <c r="F570" s="259" t="s">
        <v>33589</v>
      </c>
      <c r="G570" s="9"/>
      <c r="H570" s="259" t="s">
        <v>36169</v>
      </c>
      <c r="I570" s="9">
        <v>1</v>
      </c>
    </row>
    <row r="571">
      <c r="A571" s="259" t="s">
        <v>27267</v>
      </c>
      <c r="B571" s="9">
        <v>4</v>
      </c>
      <c r="C571" s="259" t="s">
        <v>31348</v>
      </c>
      <c r="D571" s="9">
        <v>0.013498385305325534</v>
      </c>
      <c r="E571" s="9"/>
      <c r="F571" s="259" t="s">
        <v>33590</v>
      </c>
      <c r="G571" s="9"/>
      <c r="H571" s="259" t="s">
        <v>36170</v>
      </c>
      <c r="I571" s="9">
        <v>1</v>
      </c>
    </row>
    <row r="572">
      <c r="A572" s="259" t="s">
        <v>27268</v>
      </c>
      <c r="B572" s="9">
        <v>4</v>
      </c>
      <c r="C572" s="259" t="s">
        <v>31348</v>
      </c>
      <c r="D572" s="9">
        <v>-0.00011149098022908276</v>
      </c>
      <c r="E572" s="9"/>
      <c r="F572" s="259" t="s">
        <v>33591</v>
      </c>
      <c r="G572" s="9"/>
      <c r="H572" s="259" t="s">
        <v>36171</v>
      </c>
      <c r="I572" s="9">
        <v>1</v>
      </c>
    </row>
    <row r="573">
      <c r="A573" s="259" t="s">
        <v>27269</v>
      </c>
      <c r="B573" s="9">
        <v>4</v>
      </c>
      <c r="C573" s="259" t="s">
        <v>31348</v>
      </c>
      <c r="D573" s="9">
        <v>-0.0016364411287044824</v>
      </c>
      <c r="E573" s="9"/>
      <c r="F573" s="259" t="s">
        <v>33592</v>
      </c>
      <c r="G573" s="9"/>
      <c r="H573" s="259" t="s">
        <v>36172</v>
      </c>
      <c r="I573" s="9">
        <v>1</v>
      </c>
    </row>
    <row r="574">
      <c r="A574" s="259" t="s">
        <v>27270</v>
      </c>
      <c r="B574" s="9">
        <v>5</v>
      </c>
      <c r="C574" s="259" t="s">
        <v>31348</v>
      </c>
      <c r="D574" s="9">
        <v>0.009746980013969191</v>
      </c>
      <c r="E574" s="9"/>
      <c r="F574" s="259" t="s">
        <v>33593</v>
      </c>
      <c r="G574" s="9"/>
      <c r="H574" s="259" t="s">
        <v>36173</v>
      </c>
      <c r="I574" s="9">
        <v>1</v>
      </c>
    </row>
    <row r="575">
      <c r="A575" s="259" t="s">
        <v>27271</v>
      </c>
      <c r="B575" s="9">
        <v>5</v>
      </c>
      <c r="C575" s="259" t="s">
        <v>31348</v>
      </c>
      <c r="D575" s="9">
        <v>0.01288662891940956</v>
      </c>
      <c r="E575" s="9"/>
      <c r="F575" s="259" t="s">
        <v>33594</v>
      </c>
      <c r="G575" s="9"/>
      <c r="H575" s="259" t="s">
        <v>36174</v>
      </c>
      <c r="I575" s="9">
        <v>1</v>
      </c>
    </row>
    <row r="576">
      <c r="A576" s="259" t="s">
        <v>27272</v>
      </c>
      <c r="B576" s="9">
        <v>5</v>
      </c>
      <c r="C576" s="259" t="s">
        <v>31348</v>
      </c>
      <c r="D576" s="9">
        <v>0.022633608933378752</v>
      </c>
      <c r="E576" s="9"/>
      <c r="F576" s="259" t="s">
        <v>33595</v>
      </c>
      <c r="G576" s="9"/>
      <c r="H576" s="259" t="s">
        <v>36175</v>
      </c>
      <c r="I576" s="9">
        <v>1</v>
      </c>
    </row>
    <row r="577">
      <c r="A577" s="259" t="s">
        <v>27273</v>
      </c>
      <c r="B577" s="9">
        <v>5</v>
      </c>
      <c r="C577" s="259" t="s">
        <v>31348</v>
      </c>
      <c r="D577" s="9">
        <v>0.024709463574814117</v>
      </c>
      <c r="E577" s="9"/>
      <c r="F577" s="259" t="s">
        <v>33596</v>
      </c>
      <c r="G577" s="9"/>
      <c r="H577" s="259" t="s">
        <v>36176</v>
      </c>
      <c r="I577" s="9">
        <v>1</v>
      </c>
    </row>
    <row r="578">
      <c r="A578" s="259" t="s">
        <v>27274</v>
      </c>
      <c r="B578" s="9">
        <v>5</v>
      </c>
      <c r="C578" s="259" t="s">
        <v>31348</v>
      </c>
      <c r="D578" s="9">
        <v>-0.0020758546414353638</v>
      </c>
      <c r="E578" s="9"/>
      <c r="F578" s="259" t="s">
        <v>33597</v>
      </c>
      <c r="G578" s="9"/>
      <c r="H578" s="259" t="s">
        <v>36177</v>
      </c>
      <c r="I578" s="9">
        <v>1</v>
      </c>
    </row>
    <row r="579">
      <c r="A579" s="259" t="s">
        <v>27275</v>
      </c>
      <c r="B579" s="9">
        <v>5</v>
      </c>
      <c r="C579" s="259" t="s">
        <v>31348</v>
      </c>
      <c r="D579" s="9">
        <v>0.0077875290411363041</v>
      </c>
      <c r="E579" s="9"/>
      <c r="F579" s="259" t="s">
        <v>33598</v>
      </c>
      <c r="G579" s="9"/>
      <c r="H579" s="259" t="s">
        <v>36178</v>
      </c>
      <c r="I579" s="9">
        <v>1</v>
      </c>
    </row>
    <row r="580">
      <c r="A580" s="259" t="s">
        <v>27276</v>
      </c>
      <c r="B580" s="9">
        <v>5</v>
      </c>
      <c r="C580" s="259" t="s">
        <v>31348</v>
      </c>
      <c r="D580" s="9">
        <v>0.0020402346327465662</v>
      </c>
      <c r="E580" s="9"/>
      <c r="F580" s="259" t="s">
        <v>33599</v>
      </c>
      <c r="G580" s="9"/>
      <c r="H580" s="259" t="s">
        <v>36179</v>
      </c>
      <c r="I580" s="9">
        <v>1</v>
      </c>
    </row>
    <row r="581">
      <c r="A581" s="259" t="s">
        <v>27277</v>
      </c>
      <c r="B581" s="9">
        <v>5</v>
      </c>
      <c r="C581" s="259" t="s">
        <v>31348</v>
      </c>
      <c r="D581" s="9">
        <v>0.0098277636738828694</v>
      </c>
      <c r="E581" s="9"/>
      <c r="F581" s="259" t="s">
        <v>33600</v>
      </c>
      <c r="G581" s="9"/>
      <c r="H581" s="259" t="s">
        <v>36180</v>
      </c>
      <c r="I581" s="9">
        <v>1</v>
      </c>
    </row>
    <row r="582">
      <c r="A582" s="259" t="s">
        <v>27278</v>
      </c>
      <c r="B582" s="9">
        <v>5</v>
      </c>
      <c r="C582" s="259" t="s">
        <v>31348</v>
      </c>
      <c r="D582" s="9">
        <v>0.0056489226917396367</v>
      </c>
      <c r="E582" s="9"/>
      <c r="F582" s="259" t="s">
        <v>33601</v>
      </c>
      <c r="G582" s="9"/>
      <c r="H582" s="259" t="s">
        <v>36181</v>
      </c>
      <c r="I582" s="9">
        <v>1</v>
      </c>
    </row>
    <row r="583">
      <c r="A583" s="259" t="s">
        <v>27279</v>
      </c>
      <c r="B583" s="9">
        <v>5</v>
      </c>
      <c r="C583" s="259" t="s">
        <v>31348</v>
      </c>
      <c r="D583" s="9">
        <v>0.0092327772091916078</v>
      </c>
      <c r="E583" s="9"/>
      <c r="F583" s="259" t="s">
        <v>33602</v>
      </c>
      <c r="G583" s="9"/>
      <c r="H583" s="259" t="s">
        <v>36182</v>
      </c>
      <c r="I583" s="9">
        <v>1</v>
      </c>
    </row>
    <row r="584">
      <c r="A584" s="259" t="s">
        <v>27280</v>
      </c>
      <c r="B584" s="9">
        <v>5</v>
      </c>
      <c r="C584" s="259" t="s">
        <v>31348</v>
      </c>
      <c r="D584" s="9">
        <v>0.014881699900931245</v>
      </c>
      <c r="E584" s="9"/>
      <c r="F584" s="259" t="s">
        <v>33603</v>
      </c>
      <c r="G584" s="9"/>
      <c r="H584" s="259" t="s">
        <v>36183</v>
      </c>
      <c r="I584" s="9">
        <v>1</v>
      </c>
    </row>
    <row r="585">
      <c r="A585" s="259" t="s">
        <v>27281</v>
      </c>
      <c r="B585" s="9">
        <v>5</v>
      </c>
      <c r="C585" s="259" t="s">
        <v>31348</v>
      </c>
      <c r="D585" s="9">
        <v>-8.078365991367865e-05</v>
      </c>
      <c r="E585" s="9"/>
      <c r="F585" s="259" t="s">
        <v>33604</v>
      </c>
      <c r="G585" s="9"/>
      <c r="H585" s="259" t="s">
        <v>36184</v>
      </c>
      <c r="I585" s="9">
        <v>1</v>
      </c>
    </row>
    <row r="586">
      <c r="A586" s="259" t="s">
        <v>27282</v>
      </c>
      <c r="B586" s="9">
        <v>5</v>
      </c>
      <c r="C586" s="259" t="s">
        <v>31348</v>
      </c>
      <c r="D586" s="9">
        <v>-0.0019950709815216854</v>
      </c>
      <c r="E586" s="9"/>
      <c r="F586" s="259" t="s">
        <v>33605</v>
      </c>
      <c r="G586" s="9"/>
      <c r="H586" s="259" t="s">
        <v>36185</v>
      </c>
      <c r="I586" s="9">
        <v>1</v>
      </c>
    </row>
    <row r="587">
      <c r="A587" s="259" t="s">
        <v>27283</v>
      </c>
      <c r="B587" s="9">
        <v>6</v>
      </c>
      <c r="C587" s="259" t="s">
        <v>31348</v>
      </c>
      <c r="D587" s="9">
        <v>0.011787159083080759</v>
      </c>
      <c r="E587" s="9"/>
      <c r="F587" s="259" t="s">
        <v>33606</v>
      </c>
      <c r="G587" s="9"/>
      <c r="H587" s="259" t="s">
        <v>36186</v>
      </c>
      <c r="I587" s="9">
        <v>1</v>
      </c>
    </row>
    <row r="588">
      <c r="A588" s="259" t="s">
        <v>27284</v>
      </c>
      <c r="B588" s="9">
        <v>6</v>
      </c>
      <c r="C588" s="259" t="s">
        <v>31348</v>
      </c>
      <c r="D588" s="9">
        <v>0.014017771426172537</v>
      </c>
      <c r="E588" s="9"/>
      <c r="F588" s="259" t="s">
        <v>33607</v>
      </c>
      <c r="G588" s="9"/>
      <c r="H588" s="259" t="s">
        <v>36187</v>
      </c>
      <c r="I588" s="9">
        <v>1</v>
      </c>
    </row>
    <row r="589">
      <c r="A589" s="259" t="s">
        <v>27285</v>
      </c>
      <c r="B589" s="9">
        <v>6</v>
      </c>
      <c r="C589" s="259" t="s">
        <v>31348</v>
      </c>
      <c r="D589" s="9">
        <v>0.025804930509253296</v>
      </c>
      <c r="E589" s="9"/>
      <c r="F589" s="259" t="s">
        <v>33608</v>
      </c>
      <c r="G589" s="9"/>
      <c r="H589" s="259" t="s">
        <v>36188</v>
      </c>
      <c r="I589" s="9">
        <v>1</v>
      </c>
    </row>
    <row r="590">
      <c r="A590" s="259" t="s">
        <v>27286</v>
      </c>
      <c r="B590" s="9">
        <v>6</v>
      </c>
      <c r="C590" s="259" t="s">
        <v>31348</v>
      </c>
      <c r="D590" s="9">
        <v>0.028409171919877355</v>
      </c>
      <c r="E590" s="9"/>
      <c r="F590" s="259" t="s">
        <v>33609</v>
      </c>
      <c r="G590" s="9"/>
      <c r="H590" s="259" t="s">
        <v>36189</v>
      </c>
      <c r="I590" s="9">
        <v>1</v>
      </c>
    </row>
    <row r="591">
      <c r="A591" s="259" t="s">
        <v>27287</v>
      </c>
      <c r="B591" s="9">
        <v>6</v>
      </c>
      <c r="C591" s="259" t="s">
        <v>31348</v>
      </c>
      <c r="D591" s="9">
        <v>-0.0026042414106240584</v>
      </c>
      <c r="E591" s="9"/>
      <c r="F591" s="259" t="s">
        <v>33610</v>
      </c>
      <c r="G591" s="9"/>
      <c r="H591" s="259" t="s">
        <v>36190</v>
      </c>
      <c r="I591" s="9">
        <v>1</v>
      </c>
    </row>
    <row r="592">
      <c r="A592" s="259" t="s">
        <v>27288</v>
      </c>
      <c r="B592" s="9">
        <v>6</v>
      </c>
      <c r="C592" s="259" t="s">
        <v>31348</v>
      </c>
      <c r="D592" s="9">
        <v>0.010031834299093845</v>
      </c>
      <c r="E592" s="9"/>
      <c r="F592" s="259" t="s">
        <v>33611</v>
      </c>
      <c r="G592" s="9"/>
      <c r="H592" s="259" t="s">
        <v>36191</v>
      </c>
      <c r="I592" s="9">
        <v>1</v>
      </c>
    </row>
    <row r="593">
      <c r="A593" s="259" t="s">
        <v>27289</v>
      </c>
      <c r="B593" s="9">
        <v>6</v>
      </c>
      <c r="C593" s="259" t="s">
        <v>31348</v>
      </c>
      <c r="D593" s="9">
        <v>0.0020336170257507814</v>
      </c>
      <c r="E593" s="9"/>
      <c r="F593" s="259" t="s">
        <v>33612</v>
      </c>
      <c r="G593" s="9"/>
      <c r="H593" s="259" t="s">
        <v>36192</v>
      </c>
      <c r="I593" s="9">
        <v>1</v>
      </c>
    </row>
    <row r="594">
      <c r="A594" s="259" t="s">
        <v>27290</v>
      </c>
      <c r="B594" s="9">
        <v>6</v>
      </c>
      <c r="C594" s="259" t="s">
        <v>31348</v>
      </c>
      <c r="D594" s="9">
        <v>0.012065451324844626</v>
      </c>
      <c r="E594" s="9"/>
      <c r="F594" s="259" t="s">
        <v>33613</v>
      </c>
      <c r="G594" s="9"/>
      <c r="H594" s="259" t="s">
        <v>36193</v>
      </c>
      <c r="I594" s="9">
        <v>1</v>
      </c>
    </row>
    <row r="595">
      <c r="A595" s="259" t="s">
        <v>27291</v>
      </c>
      <c r="B595" s="9">
        <v>6</v>
      </c>
      <c r="C595" s="259" t="s">
        <v>31348</v>
      </c>
      <c r="D595" s="9">
        <v>0.0067258542733081685</v>
      </c>
      <c r="E595" s="9"/>
      <c r="F595" s="259" t="s">
        <v>33614</v>
      </c>
      <c r="G595" s="9"/>
      <c r="H595" s="259" t="s">
        <v>36194</v>
      </c>
      <c r="I595" s="9">
        <v>1</v>
      </c>
    </row>
    <row r="596">
      <c r="A596" s="259" t="s">
        <v>27292</v>
      </c>
      <c r="B596" s="9">
        <v>6</v>
      </c>
      <c r="C596" s="259" t="s">
        <v>31348</v>
      </c>
      <c r="D596" s="9">
        <v>0.0096178663217245577</v>
      </c>
      <c r="E596" s="9"/>
      <c r="F596" s="259" t="s">
        <v>33615</v>
      </c>
      <c r="G596" s="9"/>
      <c r="H596" s="259" t="s">
        <v>36195</v>
      </c>
      <c r="I596" s="9">
        <v>1</v>
      </c>
    </row>
    <row r="597">
      <c r="A597" s="259" t="s">
        <v>27293</v>
      </c>
      <c r="B597" s="9">
        <v>6</v>
      </c>
      <c r="C597" s="259" t="s">
        <v>31348</v>
      </c>
      <c r="D597" s="9">
        <v>0.016343720595032727</v>
      </c>
      <c r="E597" s="9"/>
      <c r="F597" s="259" t="s">
        <v>33616</v>
      </c>
      <c r="G597" s="9"/>
      <c r="H597" s="259" t="s">
        <v>36196</v>
      </c>
      <c r="I597" s="9">
        <v>1</v>
      </c>
    </row>
    <row r="598">
      <c r="A598" s="259" t="s">
        <v>27294</v>
      </c>
      <c r="B598" s="9">
        <v>6</v>
      </c>
      <c r="C598" s="259" t="s">
        <v>31348</v>
      </c>
      <c r="D598" s="9">
        <v>-0.00027829224176386763</v>
      </c>
      <c r="E598" s="9"/>
      <c r="F598" s="259" t="s">
        <v>33617</v>
      </c>
      <c r="G598" s="9"/>
      <c r="H598" s="259" t="s">
        <v>36197</v>
      </c>
      <c r="I598" s="9">
        <v>1</v>
      </c>
    </row>
    <row r="599">
      <c r="A599" s="259" t="s">
        <v>27295</v>
      </c>
      <c r="B599" s="9">
        <v>6</v>
      </c>
      <c r="C599" s="259" t="s">
        <v>31348</v>
      </c>
      <c r="D599" s="9">
        <v>-0.0023259491688601905</v>
      </c>
      <c r="E599" s="9"/>
      <c r="F599" s="259" t="s">
        <v>33618</v>
      </c>
      <c r="G599" s="9"/>
      <c r="H599" s="259" t="s">
        <v>36198</v>
      </c>
      <c r="I599" s="9">
        <v>1</v>
      </c>
    </row>
    <row r="600">
      <c r="A600" s="259" t="s">
        <v>27296</v>
      </c>
      <c r="B600" s="9">
        <v>7</v>
      </c>
      <c r="C600" s="259" t="s">
        <v>31348</v>
      </c>
      <c r="D600" s="9">
        <v>0.013525361739657809</v>
      </c>
      <c r="E600" s="9"/>
      <c r="F600" s="259" t="s">
        <v>33619</v>
      </c>
      <c r="G600" s="9"/>
      <c r="H600" s="259" t="s">
        <v>36199</v>
      </c>
      <c r="I600" s="9">
        <v>1</v>
      </c>
    </row>
    <row r="601">
      <c r="A601" s="259" t="s">
        <v>27297</v>
      </c>
      <c r="B601" s="9">
        <v>7</v>
      </c>
      <c r="C601" s="259" t="s">
        <v>31348</v>
      </c>
      <c r="D601" s="9">
        <v>0.01507183350545647</v>
      </c>
      <c r="E601" s="9"/>
      <c r="F601" s="259" t="s">
        <v>33620</v>
      </c>
      <c r="G601" s="9"/>
      <c r="H601" s="259" t="s">
        <v>36200</v>
      </c>
      <c r="I601" s="9">
        <v>1</v>
      </c>
    </row>
    <row r="602">
      <c r="A602" s="259" t="s">
        <v>27298</v>
      </c>
      <c r="B602" s="9">
        <v>7</v>
      </c>
      <c r="C602" s="259" t="s">
        <v>31348</v>
      </c>
      <c r="D602" s="9">
        <v>0.028597195245114278</v>
      </c>
      <c r="E602" s="9"/>
      <c r="F602" s="259" t="s">
        <v>33621</v>
      </c>
      <c r="G602" s="9"/>
      <c r="H602" s="259" t="s">
        <v>36201</v>
      </c>
      <c r="I602" s="9">
        <v>1</v>
      </c>
    </row>
    <row r="603">
      <c r="A603" s="259" t="s">
        <v>27299</v>
      </c>
      <c r="B603" s="9">
        <v>7</v>
      </c>
      <c r="C603" s="259" t="s">
        <v>31348</v>
      </c>
      <c r="D603" s="9">
        <v>0.031343784815262149</v>
      </c>
      <c r="E603" s="9"/>
      <c r="F603" s="259" t="s">
        <v>33622</v>
      </c>
      <c r="G603" s="9"/>
      <c r="H603" s="259" t="s">
        <v>36202</v>
      </c>
      <c r="I603" s="9">
        <v>1</v>
      </c>
    </row>
    <row r="604">
      <c r="A604" s="259" t="s">
        <v>27300</v>
      </c>
      <c r="B604" s="9">
        <v>7</v>
      </c>
      <c r="C604" s="259" t="s">
        <v>31348</v>
      </c>
      <c r="D604" s="9">
        <v>-0.0027465895701478675</v>
      </c>
      <c r="E604" s="9"/>
      <c r="F604" s="259" t="s">
        <v>33623</v>
      </c>
      <c r="G604" s="9"/>
      <c r="H604" s="259" t="s">
        <v>36203</v>
      </c>
      <c r="I604" s="9">
        <v>1</v>
      </c>
    </row>
    <row r="605">
      <c r="A605" s="259" t="s">
        <v>27301</v>
      </c>
      <c r="B605" s="9">
        <v>7</v>
      </c>
      <c r="C605" s="259" t="s">
        <v>31348</v>
      </c>
      <c r="D605" s="9">
        <v>0.011726514650081359</v>
      </c>
      <c r="E605" s="9"/>
      <c r="F605" s="259" t="s">
        <v>33624</v>
      </c>
      <c r="G605" s="9"/>
      <c r="H605" s="259" t="s">
        <v>36204</v>
      </c>
      <c r="I605" s="9">
        <v>1</v>
      </c>
    </row>
    <row r="606">
      <c r="A606" s="259" t="s">
        <v>27302</v>
      </c>
      <c r="B606" s="9">
        <v>7</v>
      </c>
      <c r="C606" s="259" t="s">
        <v>31348</v>
      </c>
      <c r="D606" s="9">
        <v>0.0020929299788654569</v>
      </c>
      <c r="E606" s="9"/>
      <c r="F606" s="259" t="s">
        <v>33625</v>
      </c>
      <c r="G606" s="9"/>
      <c r="H606" s="259" t="s">
        <v>36205</v>
      </c>
      <c r="I606" s="9">
        <v>1</v>
      </c>
    </row>
    <row r="607">
      <c r="A607" s="259" t="s">
        <v>27303</v>
      </c>
      <c r="B607" s="9">
        <v>7</v>
      </c>
      <c r="C607" s="259" t="s">
        <v>31348</v>
      </c>
      <c r="D607" s="9">
        <v>0.013819444628946817</v>
      </c>
      <c r="E607" s="9"/>
      <c r="F607" s="259" t="s">
        <v>33626</v>
      </c>
      <c r="G607" s="9"/>
      <c r="H607" s="259" t="s">
        <v>36206</v>
      </c>
      <c r="I607" s="9">
        <v>1</v>
      </c>
    </row>
    <row r="608">
      <c r="A608" s="259" t="s">
        <v>27304</v>
      </c>
      <c r="B608" s="9">
        <v>7</v>
      </c>
      <c r="C608" s="259" t="s">
        <v>31348</v>
      </c>
      <c r="D608" s="9">
        <v>0.0075481729329432814</v>
      </c>
      <c r="E608" s="9"/>
      <c r="F608" s="259" t="s">
        <v>33627</v>
      </c>
      <c r="G608" s="9"/>
      <c r="H608" s="259" t="s">
        <v>36207</v>
      </c>
      <c r="I608" s="9">
        <v>1</v>
      </c>
    </row>
    <row r="609">
      <c r="A609" s="259" t="s">
        <v>27305</v>
      </c>
      <c r="B609" s="9">
        <v>7</v>
      </c>
      <c r="C609" s="259" t="s">
        <v>31348</v>
      </c>
      <c r="D609" s="9">
        <v>0.0099761672533720501</v>
      </c>
      <c r="E609" s="9"/>
      <c r="F609" s="259" t="s">
        <v>33628</v>
      </c>
      <c r="G609" s="9"/>
      <c r="H609" s="259" t="s">
        <v>36208</v>
      </c>
      <c r="I609" s="9">
        <v>1</v>
      </c>
    </row>
    <row r="610">
      <c r="A610" s="259" t="s">
        <v>27306</v>
      </c>
      <c r="B610" s="9">
        <v>7</v>
      </c>
      <c r="C610" s="259" t="s">
        <v>31348</v>
      </c>
      <c r="D610" s="9">
        <v>0.017524340186315331</v>
      </c>
      <c r="E610" s="9"/>
      <c r="F610" s="259" t="s">
        <v>33629</v>
      </c>
      <c r="G610" s="9"/>
      <c r="H610" s="259" t="s">
        <v>36209</v>
      </c>
      <c r="I610" s="9">
        <v>1</v>
      </c>
    </row>
    <row r="611">
      <c r="A611" s="259" t="s">
        <v>27307</v>
      </c>
      <c r="B611" s="9">
        <v>7</v>
      </c>
      <c r="C611" s="259" t="s">
        <v>31348</v>
      </c>
      <c r="D611" s="9">
        <v>-0.00029408288928900673</v>
      </c>
      <c r="E611" s="9"/>
      <c r="F611" s="259" t="s">
        <v>33630</v>
      </c>
      <c r="G611" s="9"/>
      <c r="H611" s="259" t="s">
        <v>36210</v>
      </c>
      <c r="I611" s="9">
        <v>1</v>
      </c>
    </row>
    <row r="612">
      <c r="A612" s="259" t="s">
        <v>27308</v>
      </c>
      <c r="B612" s="9">
        <v>7</v>
      </c>
      <c r="C612" s="259" t="s">
        <v>31348</v>
      </c>
      <c r="D612" s="9">
        <v>-0.0024525066808588612</v>
      </c>
      <c r="E612" s="9"/>
      <c r="F612" s="259" t="s">
        <v>33631</v>
      </c>
      <c r="G612" s="9"/>
      <c r="H612" s="259" t="s">
        <v>36211</v>
      </c>
      <c r="I612" s="9">
        <v>1</v>
      </c>
    </row>
    <row r="613">
      <c r="A613" s="259" t="s">
        <v>27309</v>
      </c>
      <c r="B613" s="9">
        <v>8</v>
      </c>
      <c r="C613" s="259" t="s">
        <v>31348</v>
      </c>
      <c r="D613" s="9">
        <v>0.014358038358853846</v>
      </c>
      <c r="E613" s="9"/>
      <c r="F613" s="259" t="s">
        <v>33632</v>
      </c>
      <c r="G613" s="9"/>
      <c r="H613" s="259" t="s">
        <v>36212</v>
      </c>
      <c r="I613" s="9">
        <v>1</v>
      </c>
    </row>
    <row r="614">
      <c r="A614" s="259" t="s">
        <v>27310</v>
      </c>
      <c r="B614" s="9">
        <v>8</v>
      </c>
      <c r="C614" s="259" t="s">
        <v>31348</v>
      </c>
      <c r="D614" s="9">
        <v>0.016639397557497864</v>
      </c>
      <c r="E614" s="9"/>
      <c r="F614" s="259" t="s">
        <v>33633</v>
      </c>
      <c r="G614" s="9"/>
      <c r="H614" s="259" t="s">
        <v>36213</v>
      </c>
      <c r="I614" s="9">
        <v>1</v>
      </c>
    </row>
    <row r="615">
      <c r="A615" s="259" t="s">
        <v>27311</v>
      </c>
      <c r="B615" s="9">
        <v>8</v>
      </c>
      <c r="C615" s="259" t="s">
        <v>31348</v>
      </c>
      <c r="D615" s="9">
        <v>0.030997435916351714</v>
      </c>
      <c r="E615" s="9"/>
      <c r="F615" s="259" t="s">
        <v>33634</v>
      </c>
      <c r="G615" s="9"/>
      <c r="H615" s="259" t="s">
        <v>36214</v>
      </c>
      <c r="I615" s="9">
        <v>1</v>
      </c>
    </row>
    <row r="616">
      <c r="A616" s="259" t="s">
        <v>27312</v>
      </c>
      <c r="B616" s="9">
        <v>8</v>
      </c>
      <c r="C616" s="259" t="s">
        <v>31348</v>
      </c>
      <c r="D616" s="9">
        <v>0.034634660585728436</v>
      </c>
      <c r="E616" s="9"/>
      <c r="F616" s="259" t="s">
        <v>33635</v>
      </c>
      <c r="G616" s="9"/>
      <c r="H616" s="259" t="s">
        <v>36215</v>
      </c>
      <c r="I616" s="9">
        <v>1</v>
      </c>
    </row>
    <row r="617">
      <c r="A617" s="259" t="s">
        <v>27313</v>
      </c>
      <c r="B617" s="9">
        <v>8</v>
      </c>
      <c r="C617" s="259" t="s">
        <v>31348</v>
      </c>
      <c r="D617" s="9">
        <v>-0.00363722466937672</v>
      </c>
      <c r="E617" s="9"/>
      <c r="F617" s="259" t="s">
        <v>33636</v>
      </c>
      <c r="G617" s="9"/>
      <c r="H617" s="259" t="s">
        <v>36216</v>
      </c>
      <c r="I617" s="9">
        <v>1</v>
      </c>
    </row>
    <row r="618">
      <c r="A618" s="259" t="s">
        <v>27314</v>
      </c>
      <c r="B618" s="9">
        <v>8</v>
      </c>
      <c r="C618" s="259" t="s">
        <v>31348</v>
      </c>
      <c r="D618" s="9">
        <v>0.012577769279037091</v>
      </c>
      <c r="E618" s="9"/>
      <c r="F618" s="259" t="s">
        <v>33637</v>
      </c>
      <c r="G618" s="9"/>
      <c r="H618" s="259" t="s">
        <v>36217</v>
      </c>
      <c r="I618" s="9">
        <v>1</v>
      </c>
    </row>
    <row r="619">
      <c r="A619" s="259" t="s">
        <v>27315</v>
      </c>
      <c r="B619" s="9">
        <v>8</v>
      </c>
      <c r="C619" s="259" t="s">
        <v>31348</v>
      </c>
      <c r="D619" s="9">
        <v>0.0021730226665156566</v>
      </c>
      <c r="E619" s="9"/>
      <c r="F619" s="259" t="s">
        <v>33638</v>
      </c>
      <c r="G619" s="9"/>
      <c r="H619" s="259" t="s">
        <v>36218</v>
      </c>
      <c r="I619" s="9">
        <v>1</v>
      </c>
    </row>
    <row r="620">
      <c r="A620" s="259" t="s">
        <v>27316</v>
      </c>
      <c r="B620" s="9">
        <v>8</v>
      </c>
      <c r="C620" s="259" t="s">
        <v>31348</v>
      </c>
      <c r="D620" s="9">
        <v>0.014750791945552748</v>
      </c>
      <c r="E620" s="9"/>
      <c r="F620" s="259" t="s">
        <v>33639</v>
      </c>
      <c r="G620" s="9"/>
      <c r="H620" s="259" t="s">
        <v>36219</v>
      </c>
      <c r="I620" s="9">
        <v>1</v>
      </c>
    </row>
    <row r="621">
      <c r="A621" s="259" t="s">
        <v>27317</v>
      </c>
      <c r="B621" s="9">
        <v>8</v>
      </c>
      <c r="C621" s="259" t="s">
        <v>31348</v>
      </c>
      <c r="D621" s="9">
        <v>0.0095770190475004176</v>
      </c>
      <c r="E621" s="9"/>
      <c r="F621" s="259" t="s">
        <v>33640</v>
      </c>
      <c r="G621" s="9"/>
      <c r="H621" s="259" t="s">
        <v>36220</v>
      </c>
      <c r="I621" s="9">
        <v>1</v>
      </c>
    </row>
    <row r="622">
      <c r="A622" s="259" t="s">
        <v>27318</v>
      </c>
      <c r="B622" s="9">
        <v>8</v>
      </c>
      <c r="C622" s="259" t="s">
        <v>31348</v>
      </c>
      <c r="D622" s="9">
        <v>0.010306849592675266</v>
      </c>
      <c r="E622" s="9"/>
      <c r="F622" s="259" t="s">
        <v>33641</v>
      </c>
      <c r="G622" s="9"/>
      <c r="H622" s="259" t="s">
        <v>36221</v>
      </c>
      <c r="I622" s="9">
        <v>1</v>
      </c>
    </row>
    <row r="623">
      <c r="A623" s="259" t="s">
        <v>27319</v>
      </c>
      <c r="B623" s="9">
        <v>8</v>
      </c>
      <c r="C623" s="259" t="s">
        <v>31348</v>
      </c>
      <c r="D623" s="9">
        <v>0.019883868640175682</v>
      </c>
      <c r="E623" s="9"/>
      <c r="F623" s="259" t="s">
        <v>33642</v>
      </c>
      <c r="G623" s="9"/>
      <c r="H623" s="259" t="s">
        <v>36222</v>
      </c>
      <c r="I623" s="9">
        <v>1</v>
      </c>
    </row>
    <row r="624">
      <c r="A624" s="259" t="s">
        <v>27320</v>
      </c>
      <c r="B624" s="9">
        <v>8</v>
      </c>
      <c r="C624" s="259" t="s">
        <v>31348</v>
      </c>
      <c r="D624" s="9">
        <v>-0.00039275358669890178</v>
      </c>
      <c r="E624" s="9"/>
      <c r="F624" s="259" t="s">
        <v>33643</v>
      </c>
      <c r="G624" s="9"/>
      <c r="H624" s="259" t="s">
        <v>36223</v>
      </c>
      <c r="I624" s="9">
        <v>1</v>
      </c>
    </row>
    <row r="625">
      <c r="A625" s="259" t="s">
        <v>27321</v>
      </c>
      <c r="B625" s="9">
        <v>8</v>
      </c>
      <c r="C625" s="259" t="s">
        <v>31348</v>
      </c>
      <c r="D625" s="9">
        <v>-0.0032444710826778182</v>
      </c>
      <c r="E625" s="9"/>
      <c r="F625" s="259" t="s">
        <v>33644</v>
      </c>
      <c r="G625" s="9"/>
      <c r="H625" s="259" t="s">
        <v>36224</v>
      </c>
      <c r="I625" s="9">
        <v>1</v>
      </c>
    </row>
    <row r="626">
      <c r="A626" s="259" t="s">
        <v>27322</v>
      </c>
      <c r="B626" s="9">
        <v>9</v>
      </c>
      <c r="C626" s="259" t="s">
        <v>31348</v>
      </c>
      <c r="D626" s="9">
        <v>0.015285557236337734</v>
      </c>
      <c r="E626" s="9"/>
      <c r="F626" s="259" t="s">
        <v>33645</v>
      </c>
      <c r="G626" s="9"/>
      <c r="H626" s="259" t="s">
        <v>36225</v>
      </c>
      <c r="I626" s="9">
        <v>1</v>
      </c>
    </row>
    <row r="627">
      <c r="A627" s="259" t="s">
        <v>27323</v>
      </c>
      <c r="B627" s="9">
        <v>9</v>
      </c>
      <c r="C627" s="259" t="s">
        <v>31348</v>
      </c>
      <c r="D627" s="9">
        <v>0.017264051457777166</v>
      </c>
      <c r="E627" s="9"/>
      <c r="F627" s="259" t="s">
        <v>33646</v>
      </c>
      <c r="G627" s="9"/>
      <c r="H627" s="259" t="s">
        <v>36226</v>
      </c>
      <c r="I627" s="9">
        <v>1</v>
      </c>
    </row>
    <row r="628">
      <c r="A628" s="259" t="s">
        <v>27324</v>
      </c>
      <c r="B628" s="9">
        <v>9</v>
      </c>
      <c r="C628" s="259" t="s">
        <v>31348</v>
      </c>
      <c r="D628" s="9">
        <v>0.032549608694114898</v>
      </c>
      <c r="E628" s="9"/>
      <c r="F628" s="259" t="s">
        <v>33647</v>
      </c>
      <c r="G628" s="9"/>
      <c r="H628" s="259" t="s">
        <v>36227</v>
      </c>
      <c r="I628" s="9">
        <v>1</v>
      </c>
    </row>
    <row r="629">
      <c r="A629" s="259" t="s">
        <v>27325</v>
      </c>
      <c r="B629" s="9">
        <v>9</v>
      </c>
      <c r="C629" s="259" t="s">
        <v>31348</v>
      </c>
      <c r="D629" s="9">
        <v>0.036442773562927543</v>
      </c>
      <c r="E629" s="9"/>
      <c r="F629" s="259" t="s">
        <v>33648</v>
      </c>
      <c r="G629" s="9"/>
      <c r="H629" s="259" t="s">
        <v>36228</v>
      </c>
      <c r="I629" s="9">
        <v>1</v>
      </c>
    </row>
    <row r="630">
      <c r="A630" s="259" t="s">
        <v>27326</v>
      </c>
      <c r="B630" s="9">
        <v>9</v>
      </c>
      <c r="C630" s="259" t="s">
        <v>31348</v>
      </c>
      <c r="D630" s="9">
        <v>-0.0038931648688126457</v>
      </c>
      <c r="E630" s="9"/>
      <c r="F630" s="259" t="s">
        <v>33649</v>
      </c>
      <c r="G630" s="9"/>
      <c r="H630" s="259" t="s">
        <v>36229</v>
      </c>
      <c r="I630" s="9">
        <v>1</v>
      </c>
    </row>
    <row r="631">
      <c r="A631" s="259" t="s">
        <v>27327</v>
      </c>
      <c r="B631" s="9">
        <v>9</v>
      </c>
      <c r="C631" s="259" t="s">
        <v>31348</v>
      </c>
      <c r="D631" s="9">
        <v>0.013601904167724329</v>
      </c>
      <c r="E631" s="9"/>
      <c r="F631" s="259" t="s">
        <v>33650</v>
      </c>
      <c r="G631" s="9"/>
      <c r="H631" s="259" t="s">
        <v>36230</v>
      </c>
      <c r="I631" s="9">
        <v>1</v>
      </c>
    </row>
    <row r="632">
      <c r="A632" s="259" t="s">
        <v>27328</v>
      </c>
      <c r="B632" s="9">
        <v>9</v>
      </c>
      <c r="C632" s="259" t="s">
        <v>31348</v>
      </c>
      <c r="D632" s="9">
        <v>0.0021647608934068415</v>
      </c>
      <c r="E632" s="9"/>
      <c r="F632" s="259" t="s">
        <v>33651</v>
      </c>
      <c r="G632" s="9"/>
      <c r="H632" s="259" t="s">
        <v>36231</v>
      </c>
      <c r="I632" s="9">
        <v>1</v>
      </c>
    </row>
    <row r="633">
      <c r="A633" s="259" t="s">
        <v>27329</v>
      </c>
      <c r="B633" s="9">
        <v>9</v>
      </c>
      <c r="C633" s="259" t="s">
        <v>31348</v>
      </c>
      <c r="D633" s="9">
        <v>0.015766665061131169</v>
      </c>
      <c r="E633" s="9"/>
      <c r="F633" s="259" t="s">
        <v>33652</v>
      </c>
      <c r="G633" s="9"/>
      <c r="H633" s="259" t="s">
        <v>36232</v>
      </c>
      <c r="I633" s="9">
        <v>1</v>
      </c>
    </row>
    <row r="634">
      <c r="A634" s="259" t="s">
        <v>27330</v>
      </c>
      <c r="B634" s="9">
        <v>9</v>
      </c>
      <c r="C634" s="259" t="s">
        <v>31348</v>
      </c>
      <c r="D634" s="9">
        <v>0.010153883988753953</v>
      </c>
      <c r="E634" s="9"/>
      <c r="F634" s="259" t="s">
        <v>33653</v>
      </c>
      <c r="G634" s="9"/>
      <c r="H634" s="259" t="s">
        <v>36233</v>
      </c>
      <c r="I634" s="9">
        <v>1</v>
      </c>
    </row>
    <row r="635">
      <c r="A635" s="259" t="s">
        <v>27331</v>
      </c>
      <c r="B635" s="9">
        <v>9</v>
      </c>
      <c r="C635" s="259" t="s">
        <v>31348</v>
      </c>
      <c r="D635" s="9">
        <v>0.010522224513042421</v>
      </c>
      <c r="E635" s="9"/>
      <c r="F635" s="259" t="s">
        <v>33654</v>
      </c>
      <c r="G635" s="9"/>
      <c r="H635" s="259" t="s">
        <v>36234</v>
      </c>
      <c r="I635" s="9">
        <v>1</v>
      </c>
    </row>
    <row r="636">
      <c r="A636" s="259" t="s">
        <v>27332</v>
      </c>
      <c r="B636" s="9">
        <v>9</v>
      </c>
      <c r="C636" s="259" t="s">
        <v>31348</v>
      </c>
      <c r="D636" s="9">
        <v>0.02067610850179637</v>
      </c>
      <c r="E636" s="9"/>
      <c r="F636" s="259" t="s">
        <v>33655</v>
      </c>
      <c r="G636" s="9"/>
      <c r="H636" s="259" t="s">
        <v>36235</v>
      </c>
      <c r="I636" s="9">
        <v>1</v>
      </c>
    </row>
    <row r="637">
      <c r="A637" s="259" t="s">
        <v>27333</v>
      </c>
      <c r="B637" s="9">
        <v>9</v>
      </c>
      <c r="C637" s="259" t="s">
        <v>31348</v>
      </c>
      <c r="D637" s="9">
        <v>-0.00048110782479343493</v>
      </c>
      <c r="E637" s="9"/>
      <c r="F637" s="259" t="s">
        <v>33656</v>
      </c>
      <c r="G637" s="9"/>
      <c r="H637" s="259" t="s">
        <v>36236</v>
      </c>
      <c r="I637" s="9">
        <v>1</v>
      </c>
    </row>
    <row r="638">
      <c r="A638" s="259" t="s">
        <v>27334</v>
      </c>
      <c r="B638" s="9">
        <v>9</v>
      </c>
      <c r="C638" s="259" t="s">
        <v>31348</v>
      </c>
      <c r="D638" s="9">
        <v>-0.0034120570440192106</v>
      </c>
      <c r="E638" s="9"/>
      <c r="F638" s="259" t="s">
        <v>33657</v>
      </c>
      <c r="G638" s="9"/>
      <c r="H638" s="259" t="s">
        <v>36237</v>
      </c>
      <c r="I638" s="9">
        <v>1</v>
      </c>
    </row>
    <row r="639">
      <c r="A639" s="259" t="s">
        <v>27335</v>
      </c>
      <c r="B639" s="9">
        <v>10</v>
      </c>
      <c r="C639" s="259" t="s">
        <v>31348</v>
      </c>
      <c r="D639" s="9">
        <v>0.01492416285476505</v>
      </c>
      <c r="E639" s="9"/>
      <c r="F639" s="259" t="s">
        <v>33658</v>
      </c>
      <c r="G639" s="9"/>
      <c r="H639" s="259" t="s">
        <v>36238</v>
      </c>
      <c r="I639" s="9">
        <v>1</v>
      </c>
    </row>
    <row r="640">
      <c r="A640" s="259" t="s">
        <v>27336</v>
      </c>
      <c r="B640" s="9">
        <v>10</v>
      </c>
      <c r="C640" s="259" t="s">
        <v>31348</v>
      </c>
      <c r="D640" s="9">
        <v>0.01777279518283081</v>
      </c>
      <c r="E640" s="9"/>
      <c r="F640" s="259" t="s">
        <v>33659</v>
      </c>
      <c r="G640" s="9"/>
      <c r="H640" s="259" t="s">
        <v>36239</v>
      </c>
      <c r="I640" s="9">
        <v>1</v>
      </c>
    </row>
    <row r="641">
      <c r="A641" s="259" t="s">
        <v>27337</v>
      </c>
      <c r="B641" s="9">
        <v>10</v>
      </c>
      <c r="C641" s="259" t="s">
        <v>31348</v>
      </c>
      <c r="D641" s="9">
        <v>0.032696958037595862</v>
      </c>
      <c r="E641" s="9"/>
      <c r="F641" s="259" t="s">
        <v>33660</v>
      </c>
      <c r="G641" s="9"/>
      <c r="H641" s="259" t="s">
        <v>36240</v>
      </c>
      <c r="I641" s="9">
        <v>1</v>
      </c>
    </row>
    <row r="642">
      <c r="A642" s="259" t="s">
        <v>27338</v>
      </c>
      <c r="B642" s="9">
        <v>10</v>
      </c>
      <c r="C642" s="259" t="s">
        <v>31348</v>
      </c>
      <c r="D642" s="9">
        <v>0.037772159752810126</v>
      </c>
      <c r="E642" s="9"/>
      <c r="F642" s="259" t="s">
        <v>33661</v>
      </c>
      <c r="G642" s="9"/>
      <c r="H642" s="259" t="s">
        <v>36241</v>
      </c>
      <c r="I642" s="9">
        <v>1</v>
      </c>
    </row>
    <row r="643">
      <c r="A643" s="259" t="s">
        <v>27339</v>
      </c>
      <c r="B643" s="9">
        <v>10</v>
      </c>
      <c r="C643" s="259" t="s">
        <v>31348</v>
      </c>
      <c r="D643" s="9">
        <v>-0.0050752017152142625</v>
      </c>
      <c r="E643" s="9"/>
      <c r="F643" s="259" t="s">
        <v>33662</v>
      </c>
      <c r="G643" s="9"/>
      <c r="H643" s="259" t="s">
        <v>36242</v>
      </c>
      <c r="I643" s="9">
        <v>1</v>
      </c>
    </row>
    <row r="644">
      <c r="A644" s="259" t="s">
        <v>27340</v>
      </c>
      <c r="B644" s="9">
        <v>10</v>
      </c>
      <c r="C644" s="259" t="s">
        <v>31348</v>
      </c>
      <c r="D644" s="9">
        <v>0.013658453785178524</v>
      </c>
      <c r="E644" s="9"/>
      <c r="F644" s="259" t="s">
        <v>33663</v>
      </c>
      <c r="G644" s="9"/>
      <c r="H644" s="259" t="s">
        <v>36243</v>
      </c>
      <c r="I644" s="9">
        <v>1</v>
      </c>
    </row>
    <row r="645">
      <c r="A645" s="259" t="s">
        <v>27341</v>
      </c>
      <c r="B645" s="9">
        <v>10</v>
      </c>
      <c r="C645" s="259" t="s">
        <v>31348</v>
      </c>
      <c r="D645" s="9">
        <v>0.0021745728951174221</v>
      </c>
      <c r="E645" s="9"/>
      <c r="F645" s="259" t="s">
        <v>33664</v>
      </c>
      <c r="G645" s="9"/>
      <c r="H645" s="259" t="s">
        <v>36244</v>
      </c>
      <c r="I645" s="9">
        <v>1</v>
      </c>
    </row>
    <row r="646">
      <c r="A646" s="259" t="s">
        <v>27342</v>
      </c>
      <c r="B646" s="9">
        <v>10</v>
      </c>
      <c r="C646" s="259" t="s">
        <v>31348</v>
      </c>
      <c r="D646" s="9">
        <v>0.015833026680295945</v>
      </c>
      <c r="E646" s="9"/>
      <c r="F646" s="259" t="s">
        <v>33665</v>
      </c>
      <c r="G646" s="9"/>
      <c r="H646" s="259" t="s">
        <v>36245</v>
      </c>
      <c r="I646" s="9">
        <v>1</v>
      </c>
    </row>
    <row r="647">
      <c r="A647" s="259" t="s">
        <v>27343</v>
      </c>
      <c r="B647" s="9">
        <v>10</v>
      </c>
      <c r="C647" s="259" t="s">
        <v>31348</v>
      </c>
      <c r="D647" s="9">
        <v>0.011133009911964031</v>
      </c>
      <c r="E647" s="9"/>
      <c r="F647" s="259" t="s">
        <v>33666</v>
      </c>
      <c r="G647" s="9"/>
      <c r="H647" s="259" t="s">
        <v>36246</v>
      </c>
      <c r="I647" s="9">
        <v>1</v>
      </c>
    </row>
    <row r="648">
      <c r="A648" s="259" t="s">
        <v>27344</v>
      </c>
      <c r="B648" s="9">
        <v>10</v>
      </c>
      <c r="C648" s="259" t="s">
        <v>31348</v>
      </c>
      <c r="D648" s="9">
        <v>0.010806123160550149</v>
      </c>
      <c r="E648" s="9"/>
      <c r="F648" s="259" t="s">
        <v>33667</v>
      </c>
      <c r="G648" s="9"/>
      <c r="H648" s="259" t="s">
        <v>36247</v>
      </c>
      <c r="I648" s="9">
        <v>1</v>
      </c>
    </row>
    <row r="649">
      <c r="A649" s="259" t="s">
        <v>27345</v>
      </c>
      <c r="B649" s="9">
        <v>10</v>
      </c>
      <c r="C649" s="259" t="s">
        <v>31348</v>
      </c>
      <c r="D649" s="9">
        <v>0.021939133072514178</v>
      </c>
      <c r="E649" s="9"/>
      <c r="F649" s="259" t="s">
        <v>33668</v>
      </c>
      <c r="G649" s="9"/>
      <c r="H649" s="259" t="s">
        <v>36248</v>
      </c>
      <c r="I649" s="9">
        <v>1</v>
      </c>
    </row>
    <row r="650">
      <c r="A650" s="259" t="s">
        <v>27346</v>
      </c>
      <c r="B650" s="9">
        <v>10</v>
      </c>
      <c r="C650" s="259" t="s">
        <v>31348</v>
      </c>
      <c r="D650" s="9">
        <v>-0.00090886382553089472</v>
      </c>
      <c r="E650" s="9"/>
      <c r="F650" s="259" t="s">
        <v>33669</v>
      </c>
      <c r="G650" s="9"/>
      <c r="H650" s="259" t="s">
        <v>36249</v>
      </c>
      <c r="I650" s="9">
        <v>1</v>
      </c>
    </row>
    <row r="651">
      <c r="A651" s="259" t="s">
        <v>27347</v>
      </c>
      <c r="B651" s="9">
        <v>10</v>
      </c>
      <c r="C651" s="259" t="s">
        <v>31348</v>
      </c>
      <c r="D651" s="9">
        <v>-0.0041663378896833678</v>
      </c>
      <c r="E651" s="9"/>
      <c r="F651" s="259" t="s">
        <v>33670</v>
      </c>
      <c r="G651" s="9"/>
      <c r="H651" s="259" t="s">
        <v>36250</v>
      </c>
      <c r="I651" s="9">
        <v>1</v>
      </c>
    </row>
    <row r="652">
      <c r="A652" s="259" t="s">
        <v>27348</v>
      </c>
      <c r="B652" s="9">
        <v>1</v>
      </c>
      <c r="C652" s="259" t="s">
        <v>31349</v>
      </c>
      <c r="D652" s="9">
        <v>0.0047880774288483387</v>
      </c>
      <c r="E652" s="9"/>
      <c r="F652" s="259" t="s">
        <v>33671</v>
      </c>
      <c r="G652" s="9"/>
      <c r="H652" s="259" t="s">
        <v>36251</v>
      </c>
      <c r="I652" s="9">
        <v>1</v>
      </c>
    </row>
    <row r="653">
      <c r="A653" s="259" t="s">
        <v>27349</v>
      </c>
      <c r="B653" s="9">
        <v>1</v>
      </c>
      <c r="C653" s="259" t="s">
        <v>31349</v>
      </c>
      <c r="D653" s="9">
        <v>0.0084365459562888</v>
      </c>
      <c r="E653" s="9"/>
      <c r="F653" s="259" t="s">
        <v>33672</v>
      </c>
      <c r="G653" s="9"/>
      <c r="H653" s="259" t="s">
        <v>36252</v>
      </c>
      <c r="I653" s="9">
        <v>1</v>
      </c>
    </row>
    <row r="654">
      <c r="A654" s="259" t="s">
        <v>27350</v>
      </c>
      <c r="B654" s="9">
        <v>1</v>
      </c>
      <c r="C654" s="259" t="s">
        <v>31349</v>
      </c>
      <c r="D654" s="9">
        <v>0.013224623385137141</v>
      </c>
      <c r="E654" s="9"/>
      <c r="F654" s="259" t="s">
        <v>33673</v>
      </c>
      <c r="G654" s="9"/>
      <c r="H654" s="259" t="s">
        <v>36253</v>
      </c>
      <c r="I654" s="9">
        <v>1</v>
      </c>
    </row>
    <row r="655">
      <c r="A655" s="259" t="s">
        <v>27351</v>
      </c>
      <c r="B655" s="9">
        <v>1</v>
      </c>
      <c r="C655" s="259" t="s">
        <v>31349</v>
      </c>
      <c r="D655" s="9">
        <v>0.014515553735884881</v>
      </c>
      <c r="E655" s="9"/>
      <c r="F655" s="259" t="s">
        <v>33674</v>
      </c>
      <c r="G655" s="9"/>
      <c r="H655" s="259" t="s">
        <v>36254</v>
      </c>
      <c r="I655" s="9">
        <v>1</v>
      </c>
    </row>
    <row r="656">
      <c r="A656" s="259" t="s">
        <v>27352</v>
      </c>
      <c r="B656" s="9">
        <v>1</v>
      </c>
      <c r="C656" s="259" t="s">
        <v>31349</v>
      </c>
      <c r="D656" s="9">
        <v>-0.0092208158168875787</v>
      </c>
      <c r="E656" s="9"/>
      <c r="F656" s="259" t="s">
        <v>33675</v>
      </c>
      <c r="G656" s="9"/>
      <c r="H656" s="259" t="s">
        <v>36255</v>
      </c>
      <c r="I656" s="9">
        <v>1</v>
      </c>
    </row>
    <row r="657">
      <c r="A657" s="259" t="s">
        <v>27353</v>
      </c>
      <c r="B657" s="9">
        <v>1</v>
      </c>
      <c r="C657" s="259" t="s">
        <v>31349</v>
      </c>
      <c r="D657" s="9">
        <v>0.018716477839287329</v>
      </c>
      <c r="E657" s="9"/>
      <c r="F657" s="259" t="s">
        <v>33676</v>
      </c>
      <c r="G657" s="9"/>
      <c r="H657" s="259" t="s">
        <v>36256</v>
      </c>
      <c r="I657" s="9">
        <v>1</v>
      </c>
    </row>
    <row r="658">
      <c r="A658" s="259" t="s">
        <v>27354</v>
      </c>
      <c r="B658" s="9">
        <v>1</v>
      </c>
      <c r="C658" s="259" t="s">
        <v>31349</v>
      </c>
      <c r="D658" s="9">
        <v>0.001707509777283994</v>
      </c>
      <c r="E658" s="9"/>
      <c r="F658" s="259" t="s">
        <v>33677</v>
      </c>
      <c r="G658" s="9"/>
      <c r="H658" s="259" t="s">
        <v>36257</v>
      </c>
      <c r="I658" s="9">
        <v>1</v>
      </c>
    </row>
    <row r="659">
      <c r="A659" s="259" t="s">
        <v>27355</v>
      </c>
      <c r="B659" s="9">
        <v>1</v>
      </c>
      <c r="C659" s="259" t="s">
        <v>31349</v>
      </c>
      <c r="D659" s="9">
        <v>0.0048122772239115562</v>
      </c>
      <c r="E659" s="9"/>
      <c r="F659" s="259" t="s">
        <v>33678</v>
      </c>
      <c r="G659" s="9"/>
      <c r="H659" s="259" t="s">
        <v>36258</v>
      </c>
      <c r="I659" s="9">
        <v>1</v>
      </c>
    </row>
    <row r="660">
      <c r="A660" s="259" t="s">
        <v>27356</v>
      </c>
      <c r="B660" s="9">
        <v>1</v>
      </c>
      <c r="C660" s="259" t="s">
        <v>31349</v>
      </c>
      <c r="D660" s="9">
        <v>0.019210456951048061</v>
      </c>
      <c r="E660" s="9"/>
      <c r="F660" s="259" t="s">
        <v>33679</v>
      </c>
      <c r="G660" s="9"/>
      <c r="H660" s="259" t="s">
        <v>36259</v>
      </c>
      <c r="I660" s="9">
        <v>1</v>
      </c>
    </row>
    <row r="661">
      <c r="A661" s="259" t="s">
        <v>27357</v>
      </c>
      <c r="B661" s="9">
        <v>1</v>
      </c>
      <c r="C661" s="259" t="s">
        <v>31349</v>
      </c>
      <c r="D661" s="9">
        <v>0.0071140974627113005</v>
      </c>
      <c r="E661" s="9"/>
      <c r="F661" s="259" t="s">
        <v>33680</v>
      </c>
      <c r="G661" s="9"/>
      <c r="H661" s="259" t="s">
        <v>36260</v>
      </c>
      <c r="I661" s="9">
        <v>1</v>
      </c>
    </row>
    <row r="662">
      <c r="A662" s="259" t="s">
        <v>27358</v>
      </c>
      <c r="B662" s="9">
        <v>1</v>
      </c>
      <c r="C662" s="259" t="s">
        <v>31349</v>
      </c>
      <c r="D662" s="9">
        <v>0.0097032765119733251</v>
      </c>
      <c r="E662" s="9"/>
      <c r="F662" s="259" t="s">
        <v>33681</v>
      </c>
      <c r="G662" s="9"/>
      <c r="H662" s="259" t="s">
        <v>36261</v>
      </c>
      <c r="I662" s="9">
        <v>1</v>
      </c>
    </row>
    <row r="663">
      <c r="A663" s="259" t="s">
        <v>27359</v>
      </c>
      <c r="B663" s="9">
        <v>1</v>
      </c>
      <c r="C663" s="259" t="s">
        <v>31349</v>
      </c>
      <c r="D663" s="9">
        <v>-0.0031453059014438151</v>
      </c>
      <c r="E663" s="9"/>
      <c r="F663" s="259" t="s">
        <v>33682</v>
      </c>
      <c r="G663" s="9"/>
      <c r="H663" s="259" t="s">
        <v>36262</v>
      </c>
      <c r="I663" s="9">
        <v>1</v>
      </c>
    </row>
    <row r="664">
      <c r="A664" s="259" t="s">
        <v>27360</v>
      </c>
      <c r="B664" s="9">
        <v>1</v>
      </c>
      <c r="C664" s="259" t="s">
        <v>31349</v>
      </c>
      <c r="D664" s="9">
        <v>-0.0093985283928087662</v>
      </c>
      <c r="E664" s="9"/>
      <c r="F664" s="259" t="s">
        <v>33683</v>
      </c>
      <c r="G664" s="9"/>
      <c r="H664" s="259" t="s">
        <v>36263</v>
      </c>
      <c r="I664" s="9">
        <v>1</v>
      </c>
    </row>
    <row r="665">
      <c r="A665" s="259" t="s">
        <v>27361</v>
      </c>
      <c r="B665" s="9">
        <v>2</v>
      </c>
      <c r="C665" s="259" t="s">
        <v>31349</v>
      </c>
      <c r="D665" s="9">
        <v>0.0062587090912160489</v>
      </c>
      <c r="E665" s="9"/>
      <c r="F665" s="259" t="s">
        <v>33684</v>
      </c>
      <c r="G665" s="9"/>
      <c r="H665" s="259" t="s">
        <v>36264</v>
      </c>
      <c r="I665" s="9">
        <v>1</v>
      </c>
    </row>
    <row r="666">
      <c r="A666" s="259" t="s">
        <v>27362</v>
      </c>
      <c r="B666" s="9">
        <v>2</v>
      </c>
      <c r="C666" s="259" t="s">
        <v>31349</v>
      </c>
      <c r="D666" s="9">
        <v>0.01024262581745713</v>
      </c>
      <c r="E666" s="9"/>
      <c r="F666" s="259" t="s">
        <v>33685</v>
      </c>
      <c r="G666" s="9"/>
      <c r="H666" s="259" t="s">
        <v>36265</v>
      </c>
      <c r="I666" s="9">
        <v>1</v>
      </c>
    </row>
    <row r="667">
      <c r="A667" s="259" t="s">
        <v>27363</v>
      </c>
      <c r="B667" s="9">
        <v>2</v>
      </c>
      <c r="C667" s="259" t="s">
        <v>31349</v>
      </c>
      <c r="D667" s="9">
        <v>0.016501334908673178</v>
      </c>
      <c r="E667" s="9"/>
      <c r="F667" s="259" t="s">
        <v>33686</v>
      </c>
      <c r="G667" s="9"/>
      <c r="H667" s="259" t="s">
        <v>36266</v>
      </c>
      <c r="I667" s="9">
        <v>1</v>
      </c>
    </row>
    <row r="668">
      <c r="A668" s="259" t="s">
        <v>27364</v>
      </c>
      <c r="B668" s="9">
        <v>2</v>
      </c>
      <c r="C668" s="259" t="s">
        <v>31349</v>
      </c>
      <c r="D668" s="9">
        <v>0.018362975007645978</v>
      </c>
      <c r="E668" s="9"/>
      <c r="F668" s="259" t="s">
        <v>33687</v>
      </c>
      <c r="G668" s="9"/>
      <c r="H668" s="259" t="s">
        <v>36267</v>
      </c>
      <c r="I668" s="9">
        <v>1</v>
      </c>
    </row>
    <row r="669">
      <c r="A669" s="259" t="s">
        <v>27365</v>
      </c>
      <c r="B669" s="9">
        <v>2</v>
      </c>
      <c r="C669" s="259" t="s">
        <v>31349</v>
      </c>
      <c r="D669" s="9">
        <v>-0.0079376201455880827</v>
      </c>
      <c r="E669" s="9"/>
      <c r="F669" s="259" t="s">
        <v>33688</v>
      </c>
      <c r="G669" s="9"/>
      <c r="H669" s="259" t="s">
        <v>36268</v>
      </c>
      <c r="I669" s="9">
        <v>1</v>
      </c>
    </row>
    <row r="670">
      <c r="A670" s="259" t="s">
        <v>27366</v>
      </c>
      <c r="B670" s="9">
        <v>2</v>
      </c>
      <c r="C670" s="259" t="s">
        <v>31349</v>
      </c>
      <c r="D670" s="9">
        <v>0.016677889549573291</v>
      </c>
      <c r="E670" s="9"/>
      <c r="F670" s="259" t="s">
        <v>33689</v>
      </c>
      <c r="G670" s="9"/>
      <c r="H670" s="259" t="s">
        <v>36269</v>
      </c>
      <c r="I670" s="9">
        <v>1</v>
      </c>
    </row>
    <row r="671">
      <c r="A671" s="259" t="s">
        <v>27367</v>
      </c>
      <c r="B671" s="9">
        <v>2</v>
      </c>
      <c r="C671" s="259" t="s">
        <v>31349</v>
      </c>
      <c r="D671" s="9">
        <v>0.001870189173311331</v>
      </c>
      <c r="E671" s="9"/>
      <c r="F671" s="259" t="s">
        <v>33690</v>
      </c>
      <c r="G671" s="9"/>
      <c r="H671" s="259" t="s">
        <v>36270</v>
      </c>
      <c r="I671" s="9">
        <v>1</v>
      </c>
    </row>
    <row r="672">
      <c r="A672" s="259" t="s">
        <v>27368</v>
      </c>
      <c r="B672" s="9">
        <v>2</v>
      </c>
      <c r="C672" s="259" t="s">
        <v>31349</v>
      </c>
      <c r="D672" s="9">
        <v>0.0063779809480283703</v>
      </c>
      <c r="E672" s="9"/>
      <c r="F672" s="259" t="s">
        <v>33691</v>
      </c>
      <c r="G672" s="9"/>
      <c r="H672" s="259" t="s">
        <v>36271</v>
      </c>
      <c r="I672" s="9">
        <v>1</v>
      </c>
    </row>
    <row r="673">
      <c r="A673" s="259" t="s">
        <v>27369</v>
      </c>
      <c r="B673" s="9">
        <v>2</v>
      </c>
      <c r="C673" s="259" t="s">
        <v>31349</v>
      </c>
      <c r="D673" s="9">
        <v>0.018616496321796964</v>
      </c>
      <c r="E673" s="9"/>
      <c r="F673" s="259" t="s">
        <v>33692</v>
      </c>
      <c r="G673" s="9"/>
      <c r="H673" s="259" t="s">
        <v>36272</v>
      </c>
      <c r="I673" s="9">
        <v>1</v>
      </c>
    </row>
    <row r="674">
      <c r="A674" s="259" t="s">
        <v>27370</v>
      </c>
      <c r="B674" s="9">
        <v>2</v>
      </c>
      <c r="C674" s="259" t="s">
        <v>31349</v>
      </c>
      <c r="D674" s="9">
        <v>0.0080079416124730612</v>
      </c>
      <c r="E674" s="9"/>
      <c r="F674" s="259" t="s">
        <v>33693</v>
      </c>
      <c r="G674" s="9"/>
      <c r="H674" s="259" t="s">
        <v>36273</v>
      </c>
      <c r="I674" s="9">
        <v>1</v>
      </c>
    </row>
    <row r="675">
      <c r="A675" s="259" t="s">
        <v>27371</v>
      </c>
      <c r="B675" s="9">
        <v>2</v>
      </c>
      <c r="C675" s="259" t="s">
        <v>31349</v>
      </c>
      <c r="D675" s="9">
        <v>0.011984994059617608</v>
      </c>
      <c r="E675" s="9"/>
      <c r="F675" s="259" t="s">
        <v>33694</v>
      </c>
      <c r="G675" s="9"/>
      <c r="H675" s="259" t="s">
        <v>36274</v>
      </c>
      <c r="I675" s="9">
        <v>1</v>
      </c>
    </row>
    <row r="676">
      <c r="A676" s="259" t="s">
        <v>27372</v>
      </c>
      <c r="B676" s="9">
        <v>2</v>
      </c>
      <c r="C676" s="259" t="s">
        <v>31349</v>
      </c>
      <c r="D676" s="9">
        <v>-0.0040494537083930358</v>
      </c>
      <c r="E676" s="9"/>
      <c r="F676" s="259" t="s">
        <v>33695</v>
      </c>
      <c r="G676" s="9"/>
      <c r="H676" s="259" t="s">
        <v>36275</v>
      </c>
      <c r="I676" s="9">
        <v>1</v>
      </c>
    </row>
    <row r="677">
      <c r="A677" s="259" t="s">
        <v>27373</v>
      </c>
      <c r="B677" s="9">
        <v>2</v>
      </c>
      <c r="C677" s="259" t="s">
        <v>31349</v>
      </c>
      <c r="D677" s="9">
        <v>-0.0081559879841879897</v>
      </c>
      <c r="E677" s="9"/>
      <c r="F677" s="259" t="s">
        <v>33696</v>
      </c>
      <c r="G677" s="9"/>
      <c r="H677" s="259" t="s">
        <v>36276</v>
      </c>
      <c r="I677" s="9">
        <v>1</v>
      </c>
    </row>
    <row r="678">
      <c r="A678" s="259" t="s">
        <v>27374</v>
      </c>
      <c r="B678" s="9">
        <v>3</v>
      </c>
      <c r="C678" s="259" t="s">
        <v>31349</v>
      </c>
      <c r="D678" s="9">
        <v>0.0076010782641556234</v>
      </c>
      <c r="E678" s="9"/>
      <c r="F678" s="259" t="s">
        <v>33697</v>
      </c>
      <c r="G678" s="9"/>
      <c r="H678" s="259" t="s">
        <v>36277</v>
      </c>
      <c r="I678" s="9">
        <v>1</v>
      </c>
    </row>
    <row r="679">
      <c r="A679" s="259" t="s">
        <v>27375</v>
      </c>
      <c r="B679" s="9">
        <v>3</v>
      </c>
      <c r="C679" s="259" t="s">
        <v>31349</v>
      </c>
      <c r="D679" s="9">
        <v>0.010943252741761396</v>
      </c>
      <c r="E679" s="9"/>
      <c r="F679" s="259" t="s">
        <v>33698</v>
      </c>
      <c r="G679" s="9"/>
      <c r="H679" s="259" t="s">
        <v>36278</v>
      </c>
      <c r="I679" s="9">
        <v>1</v>
      </c>
    </row>
    <row r="680">
      <c r="A680" s="259" t="s">
        <v>27376</v>
      </c>
      <c r="B680" s="9">
        <v>3</v>
      </c>
      <c r="C680" s="259" t="s">
        <v>31349</v>
      </c>
      <c r="D680" s="9">
        <v>0.018544331005917021</v>
      </c>
      <c r="E680" s="9"/>
      <c r="F680" s="259" t="s">
        <v>33699</v>
      </c>
      <c r="G680" s="9"/>
      <c r="H680" s="259" t="s">
        <v>36279</v>
      </c>
      <c r="I680" s="9">
        <v>1</v>
      </c>
    </row>
    <row r="681">
      <c r="A681" s="259" t="s">
        <v>27377</v>
      </c>
      <c r="B681" s="9">
        <v>3</v>
      </c>
      <c r="C681" s="259" t="s">
        <v>31349</v>
      </c>
      <c r="D681" s="9">
        <v>0.020193790614009791</v>
      </c>
      <c r="E681" s="9"/>
      <c r="F681" s="259" t="s">
        <v>33700</v>
      </c>
      <c r="G681" s="9"/>
      <c r="H681" s="259" t="s">
        <v>36280</v>
      </c>
      <c r="I681" s="9">
        <v>1</v>
      </c>
    </row>
    <row r="682">
      <c r="A682" s="259" t="s">
        <v>27378</v>
      </c>
      <c r="B682" s="9">
        <v>3</v>
      </c>
      <c r="C682" s="259" t="s">
        <v>31349</v>
      </c>
      <c r="D682" s="9">
        <v>-0.0047469704302675469</v>
      </c>
      <c r="E682" s="9"/>
      <c r="F682" s="259" t="s">
        <v>33701</v>
      </c>
      <c r="G682" s="9"/>
      <c r="H682" s="259" t="s">
        <v>36281</v>
      </c>
      <c r="I682" s="9">
        <v>1</v>
      </c>
    </row>
    <row r="683">
      <c r="A683" s="259" t="s">
        <v>27379</v>
      </c>
      <c r="B683" s="9">
        <v>3</v>
      </c>
      <c r="C683" s="259" t="s">
        <v>31349</v>
      </c>
      <c r="D683" s="9">
        <v>0.016701343074183243</v>
      </c>
      <c r="E683" s="9"/>
      <c r="F683" s="259" t="s">
        <v>33702</v>
      </c>
      <c r="G683" s="9"/>
      <c r="H683" s="259" t="s">
        <v>36282</v>
      </c>
      <c r="I683" s="9">
        <v>1</v>
      </c>
    </row>
    <row r="684">
      <c r="A684" s="259" t="s">
        <v>27380</v>
      </c>
      <c r="B684" s="9">
        <v>3</v>
      </c>
      <c r="C684" s="259" t="s">
        <v>31349</v>
      </c>
      <c r="D684" s="9">
        <v>0.0018910085870171784</v>
      </c>
      <c r="E684" s="9"/>
      <c r="F684" s="259" t="s">
        <v>33703</v>
      </c>
      <c r="G684" s="9"/>
      <c r="H684" s="259" t="s">
        <v>36283</v>
      </c>
      <c r="I684" s="9">
        <v>1</v>
      </c>
    </row>
    <row r="685">
      <c r="A685" s="259" t="s">
        <v>27381</v>
      </c>
      <c r="B685" s="9">
        <v>3</v>
      </c>
      <c r="C685" s="259" t="s">
        <v>31349</v>
      </c>
      <c r="D685" s="9">
        <v>0.0077686109157079639</v>
      </c>
      <c r="E685" s="9"/>
      <c r="F685" s="259" t="s">
        <v>33704</v>
      </c>
      <c r="G685" s="9"/>
      <c r="H685" s="259" t="s">
        <v>36284</v>
      </c>
      <c r="I685" s="9">
        <v>1</v>
      </c>
    </row>
    <row r="686">
      <c r="A686" s="259" t="s">
        <v>27382</v>
      </c>
      <c r="B686" s="9">
        <v>3</v>
      </c>
      <c r="C686" s="259" t="s">
        <v>31349</v>
      </c>
      <c r="D686" s="9">
        <v>0.012048191076136456</v>
      </c>
      <c r="E686" s="9"/>
      <c r="F686" s="259" t="s">
        <v>33705</v>
      </c>
      <c r="G686" s="9"/>
      <c r="H686" s="259" t="s">
        <v>36285</v>
      </c>
      <c r="I686" s="9">
        <v>1</v>
      </c>
    </row>
    <row r="687">
      <c r="A687" s="259" t="s">
        <v>27383</v>
      </c>
      <c r="B687" s="9">
        <v>3</v>
      </c>
      <c r="C687" s="259" t="s">
        <v>31349</v>
      </c>
      <c r="D687" s="9">
        <v>0.008495079741413402</v>
      </c>
      <c r="E687" s="9"/>
      <c r="F687" s="259" t="s">
        <v>33706</v>
      </c>
      <c r="G687" s="9"/>
      <c r="H687" s="259" t="s">
        <v>36286</v>
      </c>
      <c r="I687" s="9">
        <v>1</v>
      </c>
    </row>
    <row r="688">
      <c r="A688" s="259" t="s">
        <v>27384</v>
      </c>
      <c r="B688" s="9">
        <v>3</v>
      </c>
      <c r="C688" s="259" t="s">
        <v>31349</v>
      </c>
      <c r="D688" s="9">
        <v>0.012425179698301828</v>
      </c>
      <c r="E688" s="9"/>
      <c r="F688" s="259" t="s">
        <v>33707</v>
      </c>
      <c r="G688" s="9"/>
      <c r="H688" s="259" t="s">
        <v>36287</v>
      </c>
      <c r="I688" s="9">
        <v>1</v>
      </c>
    </row>
    <row r="689">
      <c r="A689" s="259" t="s">
        <v>27385</v>
      </c>
      <c r="B689" s="9">
        <v>3</v>
      </c>
      <c r="C689" s="259" t="s">
        <v>31349</v>
      </c>
      <c r="D689" s="9">
        <v>-0.0037072640868634605</v>
      </c>
      <c r="E689" s="9"/>
      <c r="F689" s="259" t="s">
        <v>33708</v>
      </c>
      <c r="G689" s="9"/>
      <c r="H689" s="259" t="s">
        <v>36288</v>
      </c>
      <c r="I689" s="9">
        <v>1</v>
      </c>
    </row>
    <row r="690">
      <c r="A690" s="259" t="s">
        <v>27386</v>
      </c>
      <c r="B690" s="9">
        <v>3</v>
      </c>
      <c r="C690" s="259" t="s">
        <v>31349</v>
      </c>
      <c r="D690" s="9">
        <v>-0.0045430241798258067</v>
      </c>
      <c r="E690" s="9"/>
      <c r="F690" s="259" t="s">
        <v>33709</v>
      </c>
      <c r="G690" s="9"/>
      <c r="H690" s="259" t="s">
        <v>36289</v>
      </c>
      <c r="I690" s="9">
        <v>1</v>
      </c>
    </row>
    <row r="691">
      <c r="A691" s="259" t="s">
        <v>27387</v>
      </c>
      <c r="B691" s="9">
        <v>4</v>
      </c>
      <c r="C691" s="259" t="s">
        <v>31349</v>
      </c>
      <c r="D691" s="9">
        <v>0.0092923737017320193</v>
      </c>
      <c r="E691" s="9"/>
      <c r="F691" s="259" t="s">
        <v>33710</v>
      </c>
      <c r="G691" s="9"/>
      <c r="H691" s="259" t="s">
        <v>36290</v>
      </c>
      <c r="I691" s="9">
        <v>1</v>
      </c>
    </row>
    <row r="692">
      <c r="A692" s="259" t="s">
        <v>27388</v>
      </c>
      <c r="B692" s="9">
        <v>4</v>
      </c>
      <c r="C692" s="259" t="s">
        <v>31349</v>
      </c>
      <c r="D692" s="9">
        <v>0.011861944176621049</v>
      </c>
      <c r="E692" s="9"/>
      <c r="F692" s="259" t="s">
        <v>33711</v>
      </c>
      <c r="G692" s="9"/>
      <c r="H692" s="259" t="s">
        <v>36291</v>
      </c>
      <c r="I692" s="9">
        <v>1</v>
      </c>
    </row>
    <row r="693">
      <c r="A693" s="259" t="s">
        <v>27389</v>
      </c>
      <c r="B693" s="9">
        <v>4</v>
      </c>
      <c r="C693" s="259" t="s">
        <v>31349</v>
      </c>
      <c r="D693" s="9">
        <v>0.02115431787835307</v>
      </c>
      <c r="E693" s="9"/>
      <c r="F693" s="259" t="s">
        <v>33712</v>
      </c>
      <c r="G693" s="9"/>
      <c r="H693" s="259" t="s">
        <v>36292</v>
      </c>
      <c r="I693" s="9">
        <v>1</v>
      </c>
    </row>
    <row r="694">
      <c r="A694" s="259" t="s">
        <v>27390</v>
      </c>
      <c r="B694" s="9">
        <v>4</v>
      </c>
      <c r="C694" s="259" t="s">
        <v>31349</v>
      </c>
      <c r="D694" s="9">
        <v>0.022902249987286634</v>
      </c>
      <c r="E694" s="9"/>
      <c r="F694" s="259" t="s">
        <v>33713</v>
      </c>
      <c r="G694" s="9"/>
      <c r="H694" s="259" t="s">
        <v>36293</v>
      </c>
      <c r="I694" s="9">
        <v>1</v>
      </c>
    </row>
    <row r="695">
      <c r="A695" s="259" t="s">
        <v>27391</v>
      </c>
      <c r="B695" s="9">
        <v>4</v>
      </c>
      <c r="C695" s="259" t="s">
        <v>31349</v>
      </c>
      <c r="D695" s="9">
        <v>-0.0045580324952783999</v>
      </c>
      <c r="E695" s="9"/>
      <c r="F695" s="259" t="s">
        <v>33714</v>
      </c>
      <c r="G695" s="9"/>
      <c r="H695" s="259" t="s">
        <v>36294</v>
      </c>
      <c r="I695" s="9">
        <v>1</v>
      </c>
    </row>
    <row r="696">
      <c r="A696" s="259" t="s">
        <v>27392</v>
      </c>
      <c r="B696" s="9">
        <v>4</v>
      </c>
      <c r="C696" s="259" t="s">
        <v>31349</v>
      </c>
      <c r="D696" s="9">
        <v>0.01556667254553531</v>
      </c>
      <c r="E696" s="9"/>
      <c r="F696" s="259" t="s">
        <v>33715</v>
      </c>
      <c r="G696" s="9"/>
      <c r="H696" s="259" t="s">
        <v>36295</v>
      </c>
      <c r="I696" s="9">
        <v>1</v>
      </c>
    </row>
    <row r="697">
      <c r="A697" s="259" t="s">
        <v>27393</v>
      </c>
      <c r="B697" s="9">
        <v>4</v>
      </c>
      <c r="C697" s="259" t="s">
        <v>31349</v>
      </c>
      <c r="D697" s="9">
        <v>0.001943877403503955</v>
      </c>
      <c r="E697" s="9"/>
      <c r="F697" s="259" t="s">
        <v>33716</v>
      </c>
      <c r="G697" s="9"/>
      <c r="H697" s="259" t="s">
        <v>36296</v>
      </c>
      <c r="I697" s="9">
        <v>1</v>
      </c>
    </row>
    <row r="698">
      <c r="A698" s="259" t="s">
        <v>27394</v>
      </c>
      <c r="B698" s="9">
        <v>4</v>
      </c>
      <c r="C698" s="259" t="s">
        <v>31349</v>
      </c>
      <c r="D698" s="9">
        <v>0.0094038646819611018</v>
      </c>
      <c r="E698" s="9"/>
      <c r="F698" s="259" t="s">
        <v>33717</v>
      </c>
      <c r="G698" s="9"/>
      <c r="H698" s="259" t="s">
        <v>36297</v>
      </c>
      <c r="I698" s="9">
        <v>1</v>
      </c>
    </row>
    <row r="699">
      <c r="A699" s="259" t="s">
        <v>27395</v>
      </c>
      <c r="B699" s="9">
        <v>4</v>
      </c>
      <c r="C699" s="259" t="s">
        <v>31349</v>
      </c>
      <c r="D699" s="9">
        <v>0.012625464217851193</v>
      </c>
      <c r="E699" s="9"/>
      <c r="F699" s="259" t="s">
        <v>33718</v>
      </c>
      <c r="G699" s="9"/>
      <c r="H699" s="259" t="s">
        <v>36298</v>
      </c>
      <c r="I699" s="9">
        <v>1</v>
      </c>
    </row>
    <row r="700">
      <c r="A700" s="259" t="s">
        <v>27396</v>
      </c>
      <c r="B700" s="9">
        <v>4</v>
      </c>
      <c r="C700" s="259" t="s">
        <v>31349</v>
      </c>
      <c r="D700" s="9">
        <v>0.0089696709568160005</v>
      </c>
      <c r="E700" s="9"/>
      <c r="F700" s="259" t="s">
        <v>33719</v>
      </c>
      <c r="G700" s="9"/>
      <c r="H700" s="259" t="s">
        <v>36299</v>
      </c>
      <c r="I700" s="9">
        <v>1</v>
      </c>
    </row>
    <row r="701">
      <c r="A701" s="259" t="s">
        <v>27397</v>
      </c>
      <c r="B701" s="9">
        <v>4</v>
      </c>
      <c r="C701" s="259" t="s">
        <v>31349</v>
      </c>
      <c r="D701" s="9">
        <v>0.013498385305325534</v>
      </c>
      <c r="E701" s="9"/>
      <c r="F701" s="259" t="s">
        <v>33720</v>
      </c>
      <c r="G701" s="9"/>
      <c r="H701" s="259" t="s">
        <v>36300</v>
      </c>
      <c r="I701" s="9">
        <v>1</v>
      </c>
    </row>
    <row r="702">
      <c r="A702" s="259" t="s">
        <v>27398</v>
      </c>
      <c r="B702" s="9">
        <v>4</v>
      </c>
      <c r="C702" s="259" t="s">
        <v>31349</v>
      </c>
      <c r="D702" s="9">
        <v>-0.0015285863499439405</v>
      </c>
      <c r="E702" s="9"/>
      <c r="F702" s="259" t="s">
        <v>33721</v>
      </c>
      <c r="G702" s="9"/>
      <c r="H702" s="259" t="s">
        <v>36301</v>
      </c>
      <c r="I702" s="9">
        <v>1</v>
      </c>
    </row>
    <row r="703">
      <c r="A703" s="259" t="s">
        <v>27399</v>
      </c>
      <c r="B703" s="9">
        <v>4</v>
      </c>
      <c r="C703" s="259" t="s">
        <v>31349</v>
      </c>
      <c r="D703" s="9">
        <v>-0.0045621841708515451</v>
      </c>
      <c r="E703" s="9"/>
      <c r="F703" s="259" t="s">
        <v>33722</v>
      </c>
      <c r="G703" s="9"/>
      <c r="H703" s="259" t="s">
        <v>36302</v>
      </c>
      <c r="I703" s="9">
        <v>1</v>
      </c>
    </row>
    <row r="704">
      <c r="A704" s="259" t="s">
        <v>27400</v>
      </c>
      <c r="B704" s="9">
        <v>5</v>
      </c>
      <c r="C704" s="259" t="s">
        <v>31349</v>
      </c>
      <c r="D704" s="9">
        <v>0.009746980013969191</v>
      </c>
      <c r="E704" s="9"/>
      <c r="F704" s="259" t="s">
        <v>33723</v>
      </c>
      <c r="G704" s="9"/>
      <c r="H704" s="259" t="s">
        <v>36303</v>
      </c>
      <c r="I704" s="9">
        <v>1</v>
      </c>
    </row>
    <row r="705">
      <c r="A705" s="259" t="s">
        <v>27401</v>
      </c>
      <c r="B705" s="9">
        <v>5</v>
      </c>
      <c r="C705" s="259" t="s">
        <v>31349</v>
      </c>
      <c r="D705" s="9">
        <v>0.01288662891940956</v>
      </c>
      <c r="E705" s="9"/>
      <c r="F705" s="259" t="s">
        <v>33724</v>
      </c>
      <c r="G705" s="9"/>
      <c r="H705" s="259" t="s">
        <v>36304</v>
      </c>
      <c r="I705" s="9">
        <v>1</v>
      </c>
    </row>
    <row r="706">
      <c r="A706" s="259" t="s">
        <v>27402</v>
      </c>
      <c r="B706" s="9">
        <v>5</v>
      </c>
      <c r="C706" s="259" t="s">
        <v>31349</v>
      </c>
      <c r="D706" s="9">
        <v>0.022633608933378752</v>
      </c>
      <c r="E706" s="9"/>
      <c r="F706" s="259" t="s">
        <v>33725</v>
      </c>
      <c r="G706" s="9"/>
      <c r="H706" s="259" t="s">
        <v>36305</v>
      </c>
      <c r="I706" s="9">
        <v>1</v>
      </c>
    </row>
    <row r="707">
      <c r="A707" s="259" t="s">
        <v>27403</v>
      </c>
      <c r="B707" s="9">
        <v>5</v>
      </c>
      <c r="C707" s="259" t="s">
        <v>31349</v>
      </c>
      <c r="D707" s="9">
        <v>0.024709463574814117</v>
      </c>
      <c r="E707" s="9"/>
      <c r="F707" s="259" t="s">
        <v>33726</v>
      </c>
      <c r="G707" s="9"/>
      <c r="H707" s="259" t="s">
        <v>36306</v>
      </c>
      <c r="I707" s="9">
        <v>1</v>
      </c>
    </row>
    <row r="708">
      <c r="A708" s="259" t="s">
        <v>27404</v>
      </c>
      <c r="B708" s="9">
        <v>5</v>
      </c>
      <c r="C708" s="259" t="s">
        <v>31349</v>
      </c>
      <c r="D708" s="9">
        <v>-0.0039918094638581713</v>
      </c>
      <c r="E708" s="9"/>
      <c r="F708" s="259" t="s">
        <v>33727</v>
      </c>
      <c r="G708" s="9"/>
      <c r="H708" s="259" t="s">
        <v>36307</v>
      </c>
      <c r="I708" s="9">
        <v>1</v>
      </c>
    </row>
    <row r="709">
      <c r="A709" s="259" t="s">
        <v>27405</v>
      </c>
      <c r="B709" s="9">
        <v>5</v>
      </c>
      <c r="C709" s="259" t="s">
        <v>31349</v>
      </c>
      <c r="D709" s="9">
        <v>0.014290403988364102</v>
      </c>
      <c r="E709" s="9"/>
      <c r="F709" s="259" t="s">
        <v>33728</v>
      </c>
      <c r="G709" s="9"/>
      <c r="H709" s="259" t="s">
        <v>36308</v>
      </c>
      <c r="I709" s="9">
        <v>1</v>
      </c>
    </row>
    <row r="710">
      <c r="A710" s="259" t="s">
        <v>27406</v>
      </c>
      <c r="B710" s="9">
        <v>5</v>
      </c>
      <c r="C710" s="259" t="s">
        <v>31349</v>
      </c>
      <c r="D710" s="9">
        <v>0.0020402346327465662</v>
      </c>
      <c r="E710" s="9"/>
      <c r="F710" s="259" t="s">
        <v>33729</v>
      </c>
      <c r="G710" s="9"/>
      <c r="H710" s="259" t="s">
        <v>36309</v>
      </c>
      <c r="I710" s="9">
        <v>1</v>
      </c>
    </row>
    <row r="711">
      <c r="A711" s="259" t="s">
        <v>27407</v>
      </c>
      <c r="B711" s="9">
        <v>5</v>
      </c>
      <c r="C711" s="259" t="s">
        <v>31349</v>
      </c>
      <c r="D711" s="9">
        <v>0.0098277636738828694</v>
      </c>
      <c r="E711" s="9"/>
      <c r="F711" s="259" t="s">
        <v>33730</v>
      </c>
      <c r="G711" s="9"/>
      <c r="H711" s="259" t="s">
        <v>36310</v>
      </c>
      <c r="I711" s="9">
        <v>1</v>
      </c>
    </row>
    <row r="712">
      <c r="A712" s="259" t="s">
        <v>27408</v>
      </c>
      <c r="B712" s="9">
        <v>5</v>
      </c>
      <c r="C712" s="259" t="s">
        <v>31349</v>
      </c>
      <c r="D712" s="9">
        <v>0.011371418174022502</v>
      </c>
      <c r="E712" s="9"/>
      <c r="F712" s="259" t="s">
        <v>33731</v>
      </c>
      <c r="G712" s="9"/>
      <c r="H712" s="259" t="s">
        <v>36311</v>
      </c>
      <c r="I712" s="9">
        <v>1</v>
      </c>
    </row>
    <row r="713">
      <c r="A713" s="259" t="s">
        <v>27409</v>
      </c>
      <c r="B713" s="9">
        <v>5</v>
      </c>
      <c r="C713" s="259" t="s">
        <v>31349</v>
      </c>
      <c r="D713" s="9">
        <v>0.0092327772091916078</v>
      </c>
      <c r="E713" s="9"/>
      <c r="F713" s="259" t="s">
        <v>33732</v>
      </c>
      <c r="G713" s="9"/>
      <c r="H713" s="259" t="s">
        <v>36312</v>
      </c>
      <c r="I713" s="9">
        <v>1</v>
      </c>
    </row>
    <row r="714">
      <c r="A714" s="259" t="s">
        <v>27410</v>
      </c>
      <c r="B714" s="9">
        <v>5</v>
      </c>
      <c r="C714" s="259" t="s">
        <v>31349</v>
      </c>
      <c r="D714" s="9">
        <v>0.014881699900931245</v>
      </c>
      <c r="E714" s="9"/>
      <c r="F714" s="259" t="s">
        <v>33733</v>
      </c>
      <c r="G714" s="9"/>
      <c r="H714" s="259" t="s">
        <v>36313</v>
      </c>
      <c r="I714" s="9">
        <v>1</v>
      </c>
    </row>
    <row r="715">
      <c r="A715" s="259" t="s">
        <v>27411</v>
      </c>
      <c r="B715" s="9">
        <v>5</v>
      </c>
      <c r="C715" s="259" t="s">
        <v>31349</v>
      </c>
      <c r="D715" s="9">
        <v>-0.0012177741653745073</v>
      </c>
      <c r="E715" s="9"/>
      <c r="F715" s="259" t="s">
        <v>33734</v>
      </c>
      <c r="G715" s="9"/>
      <c r="H715" s="259" t="s">
        <v>36314</v>
      </c>
      <c r="I715" s="9">
        <v>1</v>
      </c>
    </row>
    <row r="716">
      <c r="A716" s="259" t="s">
        <v>27412</v>
      </c>
      <c r="B716" s="9">
        <v>5</v>
      </c>
      <c r="C716" s="259" t="s">
        <v>31349</v>
      </c>
      <c r="D716" s="9">
        <v>-0.0040161261988795258</v>
      </c>
      <c r="E716" s="9"/>
      <c r="F716" s="259" t="s">
        <v>33735</v>
      </c>
      <c r="G716" s="9"/>
      <c r="H716" s="259" t="s">
        <v>36315</v>
      </c>
      <c r="I716" s="9">
        <v>1</v>
      </c>
    </row>
    <row r="717">
      <c r="A717" s="259" t="s">
        <v>27413</v>
      </c>
      <c r="B717" s="9">
        <v>6</v>
      </c>
      <c r="C717" s="259" t="s">
        <v>31349</v>
      </c>
      <c r="D717" s="9">
        <v>0.011787159083080759</v>
      </c>
      <c r="E717" s="9"/>
      <c r="F717" s="259" t="s">
        <v>33736</v>
      </c>
      <c r="G717" s="9"/>
      <c r="H717" s="259" t="s">
        <v>36316</v>
      </c>
      <c r="I717" s="9">
        <v>1</v>
      </c>
    </row>
    <row r="718">
      <c r="A718" s="259" t="s">
        <v>27414</v>
      </c>
      <c r="B718" s="9">
        <v>6</v>
      </c>
      <c r="C718" s="259" t="s">
        <v>31349</v>
      </c>
      <c r="D718" s="9">
        <v>0.014017771426172537</v>
      </c>
      <c r="E718" s="9"/>
      <c r="F718" s="259" t="s">
        <v>33737</v>
      </c>
      <c r="G718" s="9"/>
      <c r="H718" s="259" t="s">
        <v>36317</v>
      </c>
      <c r="I718" s="9">
        <v>1</v>
      </c>
    </row>
    <row r="719">
      <c r="A719" s="259" t="s">
        <v>27415</v>
      </c>
      <c r="B719" s="9">
        <v>6</v>
      </c>
      <c r="C719" s="259" t="s">
        <v>31349</v>
      </c>
      <c r="D719" s="9">
        <v>0.025804930509253296</v>
      </c>
      <c r="E719" s="9"/>
      <c r="F719" s="259" t="s">
        <v>33738</v>
      </c>
      <c r="G719" s="9"/>
      <c r="H719" s="259" t="s">
        <v>36318</v>
      </c>
      <c r="I719" s="9">
        <v>1</v>
      </c>
    </row>
    <row r="720">
      <c r="A720" s="259" t="s">
        <v>27416</v>
      </c>
      <c r="B720" s="9">
        <v>6</v>
      </c>
      <c r="C720" s="259" t="s">
        <v>31349</v>
      </c>
      <c r="D720" s="9">
        <v>0.028409171919877355</v>
      </c>
      <c r="E720" s="9"/>
      <c r="F720" s="259" t="s">
        <v>33739</v>
      </c>
      <c r="G720" s="9"/>
      <c r="H720" s="259" t="s">
        <v>36319</v>
      </c>
      <c r="I720" s="9">
        <v>1</v>
      </c>
    </row>
    <row r="721">
      <c r="A721" s="259" t="s">
        <v>27417</v>
      </c>
      <c r="B721" s="9">
        <v>6</v>
      </c>
      <c r="C721" s="259" t="s">
        <v>31349</v>
      </c>
      <c r="D721" s="9">
        <v>-0.0040629117022222966</v>
      </c>
      <c r="E721" s="9"/>
      <c r="F721" s="259" t="s">
        <v>33740</v>
      </c>
      <c r="G721" s="9"/>
      <c r="H721" s="259" t="s">
        <v>36320</v>
      </c>
      <c r="I721" s="9">
        <v>1</v>
      </c>
    </row>
    <row r="722">
      <c r="A722" s="259" t="s">
        <v>27418</v>
      </c>
      <c r="B722" s="9">
        <v>6</v>
      </c>
      <c r="C722" s="259" t="s">
        <v>31349</v>
      </c>
      <c r="D722" s="9">
        <v>0.01529686653212994</v>
      </c>
      <c r="E722" s="9"/>
      <c r="F722" s="259" t="s">
        <v>33741</v>
      </c>
      <c r="G722" s="9"/>
      <c r="H722" s="259" t="s">
        <v>36321</v>
      </c>
      <c r="I722" s="9">
        <v>1</v>
      </c>
    </row>
    <row r="723">
      <c r="A723" s="259" t="s">
        <v>27419</v>
      </c>
      <c r="B723" s="9">
        <v>6</v>
      </c>
      <c r="C723" s="259" t="s">
        <v>31349</v>
      </c>
      <c r="D723" s="9">
        <v>0.0020336170257507814</v>
      </c>
      <c r="E723" s="9"/>
      <c r="F723" s="259" t="s">
        <v>33742</v>
      </c>
      <c r="G723" s="9"/>
      <c r="H723" s="259" t="s">
        <v>36322</v>
      </c>
      <c r="I723" s="9">
        <v>1</v>
      </c>
    </row>
    <row r="724">
      <c r="A724" s="259" t="s">
        <v>27420</v>
      </c>
      <c r="B724" s="9">
        <v>6</v>
      </c>
      <c r="C724" s="259" t="s">
        <v>31349</v>
      </c>
      <c r="D724" s="9">
        <v>0.012065451324844626</v>
      </c>
      <c r="E724" s="9"/>
      <c r="F724" s="259" t="s">
        <v>33743</v>
      </c>
      <c r="G724" s="9"/>
      <c r="H724" s="259" t="s">
        <v>36323</v>
      </c>
      <c r="I724" s="9">
        <v>1</v>
      </c>
    </row>
    <row r="725">
      <c r="A725" s="259" t="s">
        <v>27421</v>
      </c>
      <c r="B725" s="9">
        <v>6</v>
      </c>
      <c r="C725" s="259" t="s">
        <v>31349</v>
      </c>
      <c r="D725" s="9">
        <v>0.010785876585787845</v>
      </c>
      <c r="E725" s="9"/>
      <c r="F725" s="259" t="s">
        <v>33744</v>
      </c>
      <c r="G725" s="9"/>
      <c r="H725" s="259" t="s">
        <v>36324</v>
      </c>
      <c r="I725" s="9">
        <v>1</v>
      </c>
    </row>
    <row r="726">
      <c r="A726" s="259" t="s">
        <v>27422</v>
      </c>
      <c r="B726" s="9">
        <v>6</v>
      </c>
      <c r="C726" s="259" t="s">
        <v>31349</v>
      </c>
      <c r="D726" s="9">
        <v>0.0096178663217245577</v>
      </c>
      <c r="E726" s="9"/>
      <c r="F726" s="259" t="s">
        <v>33745</v>
      </c>
      <c r="G726" s="9"/>
      <c r="H726" s="259" t="s">
        <v>36325</v>
      </c>
      <c r="I726" s="9">
        <v>1</v>
      </c>
    </row>
    <row r="727">
      <c r="A727" s="259" t="s">
        <v>27423</v>
      </c>
      <c r="B727" s="9">
        <v>6</v>
      </c>
      <c r="C727" s="259" t="s">
        <v>31349</v>
      </c>
      <c r="D727" s="9">
        <v>0.016343720595032727</v>
      </c>
      <c r="E727" s="9"/>
      <c r="F727" s="259" t="s">
        <v>33746</v>
      </c>
      <c r="G727" s="9"/>
      <c r="H727" s="259" t="s">
        <v>36326</v>
      </c>
      <c r="I727" s="9">
        <v>1</v>
      </c>
    </row>
    <row r="728">
      <c r="A728" s="259" t="s">
        <v>27424</v>
      </c>
      <c r="B728" s="9">
        <v>6</v>
      </c>
      <c r="C728" s="259" t="s">
        <v>31349</v>
      </c>
      <c r="D728" s="9">
        <v>-0.0018450533742652498</v>
      </c>
      <c r="E728" s="9"/>
      <c r="F728" s="259" t="s">
        <v>33747</v>
      </c>
      <c r="G728" s="9"/>
      <c r="H728" s="259" t="s">
        <v>36327</v>
      </c>
      <c r="I728" s="9">
        <v>1</v>
      </c>
    </row>
    <row r="729">
      <c r="A729" s="259" t="s">
        <v>27425</v>
      </c>
      <c r="B729" s="9">
        <v>6</v>
      </c>
      <c r="C729" s="259" t="s">
        <v>31349</v>
      </c>
      <c r="D729" s="9">
        <v>-0.0037299946833076981</v>
      </c>
      <c r="E729" s="9"/>
      <c r="F729" s="259" t="s">
        <v>33748</v>
      </c>
      <c r="G729" s="9"/>
      <c r="H729" s="259" t="s">
        <v>36328</v>
      </c>
      <c r="I729" s="9">
        <v>1</v>
      </c>
    </row>
    <row r="730">
      <c r="A730" s="259" t="s">
        <v>27426</v>
      </c>
      <c r="B730" s="9">
        <v>7</v>
      </c>
      <c r="C730" s="259" t="s">
        <v>31349</v>
      </c>
      <c r="D730" s="9">
        <v>0.013525361739657809</v>
      </c>
      <c r="E730" s="9"/>
      <c r="F730" s="259" t="s">
        <v>33749</v>
      </c>
      <c r="G730" s="9"/>
      <c r="H730" s="259" t="s">
        <v>36329</v>
      </c>
      <c r="I730" s="9">
        <v>1</v>
      </c>
    </row>
    <row r="731">
      <c r="A731" s="259" t="s">
        <v>27427</v>
      </c>
      <c r="B731" s="9">
        <v>7</v>
      </c>
      <c r="C731" s="259" t="s">
        <v>31349</v>
      </c>
      <c r="D731" s="9">
        <v>0.01507183350545647</v>
      </c>
      <c r="E731" s="9"/>
      <c r="F731" s="259" t="s">
        <v>33750</v>
      </c>
      <c r="G731" s="9"/>
      <c r="H731" s="259" t="s">
        <v>36330</v>
      </c>
      <c r="I731" s="9">
        <v>1</v>
      </c>
    </row>
    <row r="732">
      <c r="A732" s="259" t="s">
        <v>27428</v>
      </c>
      <c r="B732" s="9">
        <v>7</v>
      </c>
      <c r="C732" s="259" t="s">
        <v>31349</v>
      </c>
      <c r="D732" s="9">
        <v>0.028597195245114278</v>
      </c>
      <c r="E732" s="9"/>
      <c r="F732" s="259" t="s">
        <v>33751</v>
      </c>
      <c r="G732" s="9"/>
      <c r="H732" s="259" t="s">
        <v>36331</v>
      </c>
      <c r="I732" s="9">
        <v>1</v>
      </c>
    </row>
    <row r="733">
      <c r="A733" s="259" t="s">
        <v>27429</v>
      </c>
      <c r="B733" s="9">
        <v>7</v>
      </c>
      <c r="C733" s="259" t="s">
        <v>31349</v>
      </c>
      <c r="D733" s="9">
        <v>0.031343784815262149</v>
      </c>
      <c r="E733" s="9"/>
      <c r="F733" s="259" t="s">
        <v>33752</v>
      </c>
      <c r="G733" s="9"/>
      <c r="H733" s="259" t="s">
        <v>36332</v>
      </c>
      <c r="I733" s="9">
        <v>1</v>
      </c>
    </row>
    <row r="734">
      <c r="A734" s="259" t="s">
        <v>27430</v>
      </c>
      <c r="B734" s="9">
        <v>7</v>
      </c>
      <c r="C734" s="259" t="s">
        <v>31349</v>
      </c>
      <c r="D734" s="9">
        <v>-0.0040333753033955791</v>
      </c>
      <c r="E734" s="9"/>
      <c r="F734" s="259" t="s">
        <v>33753</v>
      </c>
      <c r="G734" s="9"/>
      <c r="H734" s="259" t="s">
        <v>36333</v>
      </c>
      <c r="I734" s="9">
        <v>1</v>
      </c>
    </row>
    <row r="735">
      <c r="A735" s="259" t="s">
        <v>27431</v>
      </c>
      <c r="B735" s="9">
        <v>7</v>
      </c>
      <c r="C735" s="259" t="s">
        <v>31349</v>
      </c>
      <c r="D735" s="9">
        <v>0.015433538866979025</v>
      </c>
      <c r="E735" s="9"/>
      <c r="F735" s="259" t="s">
        <v>33754</v>
      </c>
      <c r="G735" s="9"/>
      <c r="H735" s="259" t="s">
        <v>36334</v>
      </c>
      <c r="I735" s="9">
        <v>1</v>
      </c>
    </row>
    <row r="736">
      <c r="A736" s="259" t="s">
        <v>27432</v>
      </c>
      <c r="B736" s="9">
        <v>7</v>
      </c>
      <c r="C736" s="259" t="s">
        <v>31349</v>
      </c>
      <c r="D736" s="9">
        <v>0.0020929299788654569</v>
      </c>
      <c r="E736" s="9"/>
      <c r="F736" s="259" t="s">
        <v>33755</v>
      </c>
      <c r="G736" s="9"/>
      <c r="H736" s="259" t="s">
        <v>36335</v>
      </c>
      <c r="I736" s="9">
        <v>1</v>
      </c>
    </row>
    <row r="737">
      <c r="A737" s="259" t="s">
        <v>27433</v>
      </c>
      <c r="B737" s="9">
        <v>7</v>
      </c>
      <c r="C737" s="259" t="s">
        <v>31349</v>
      </c>
      <c r="D737" s="9">
        <v>0.013819444628946817</v>
      </c>
      <c r="E737" s="9"/>
      <c r="F737" s="259" t="s">
        <v>33756</v>
      </c>
      <c r="G737" s="9"/>
      <c r="H737" s="259" t="s">
        <v>36336</v>
      </c>
      <c r="I737" s="9">
        <v>1</v>
      </c>
    </row>
    <row r="738">
      <c r="A738" s="259" t="s">
        <v>27434</v>
      </c>
      <c r="B738" s="9">
        <v>7</v>
      </c>
      <c r="C738" s="259" t="s">
        <v>31349</v>
      </c>
      <c r="D738" s="9">
        <v>0.011349070625604567</v>
      </c>
      <c r="E738" s="9"/>
      <c r="F738" s="259" t="s">
        <v>33757</v>
      </c>
      <c r="G738" s="9"/>
      <c r="H738" s="259" t="s">
        <v>36337</v>
      </c>
      <c r="I738" s="9">
        <v>1</v>
      </c>
    </row>
    <row r="739">
      <c r="A739" s="259" t="s">
        <v>27435</v>
      </c>
      <c r="B739" s="9">
        <v>7</v>
      </c>
      <c r="C739" s="259" t="s">
        <v>31349</v>
      </c>
      <c r="D739" s="9">
        <v>0.0099761672533720501</v>
      </c>
      <c r="E739" s="9"/>
      <c r="F739" s="259" t="s">
        <v>33758</v>
      </c>
      <c r="G739" s="9"/>
      <c r="H739" s="259" t="s">
        <v>36338</v>
      </c>
      <c r="I739" s="9">
        <v>1</v>
      </c>
    </row>
    <row r="740">
      <c r="A740" s="259" t="s">
        <v>27436</v>
      </c>
      <c r="B740" s="9">
        <v>7</v>
      </c>
      <c r="C740" s="259" t="s">
        <v>31349</v>
      </c>
      <c r="D740" s="9">
        <v>0.017524340186315331</v>
      </c>
      <c r="E740" s="9"/>
      <c r="F740" s="259" t="s">
        <v>33759</v>
      </c>
      <c r="G740" s="9"/>
      <c r="H740" s="259" t="s">
        <v>36339</v>
      </c>
      <c r="I740" s="9">
        <v>1</v>
      </c>
    </row>
    <row r="741">
      <c r="A741" s="259" t="s">
        <v>27437</v>
      </c>
      <c r="B741" s="9">
        <v>7</v>
      </c>
      <c r="C741" s="259" t="s">
        <v>31349</v>
      </c>
      <c r="D741" s="9">
        <v>-0.0028241027624131164</v>
      </c>
      <c r="E741" s="9"/>
      <c r="F741" s="259" t="s">
        <v>33760</v>
      </c>
      <c r="G741" s="9"/>
      <c r="H741" s="259" t="s">
        <v>36340</v>
      </c>
      <c r="I741" s="9">
        <v>1</v>
      </c>
    </row>
    <row r="742">
      <c r="A742" s="259" t="s">
        <v>27438</v>
      </c>
      <c r="B742" s="9">
        <v>7</v>
      </c>
      <c r="C742" s="259" t="s">
        <v>31349</v>
      </c>
      <c r="D742" s="9">
        <v>-0.0036874713626865712</v>
      </c>
      <c r="E742" s="9"/>
      <c r="F742" s="259" t="s">
        <v>33761</v>
      </c>
      <c r="G742" s="9"/>
      <c r="H742" s="259" t="s">
        <v>36341</v>
      </c>
      <c r="I742" s="9">
        <v>1</v>
      </c>
    </row>
    <row r="743">
      <c r="A743" s="259" t="s">
        <v>27439</v>
      </c>
      <c r="B743" s="9">
        <v>8</v>
      </c>
      <c r="C743" s="259" t="s">
        <v>31349</v>
      </c>
      <c r="D743" s="9">
        <v>0.014358038358853846</v>
      </c>
      <c r="E743" s="9"/>
      <c r="F743" s="259" t="s">
        <v>33762</v>
      </c>
      <c r="G743" s="9"/>
      <c r="H743" s="259" t="s">
        <v>36342</v>
      </c>
      <c r="I743" s="9">
        <v>1</v>
      </c>
    </row>
    <row r="744">
      <c r="A744" s="259" t="s">
        <v>27440</v>
      </c>
      <c r="B744" s="9">
        <v>8</v>
      </c>
      <c r="C744" s="259" t="s">
        <v>31349</v>
      </c>
      <c r="D744" s="9">
        <v>0.016639397557497864</v>
      </c>
      <c r="E744" s="9"/>
      <c r="F744" s="259" t="s">
        <v>33763</v>
      </c>
      <c r="G744" s="9"/>
      <c r="H744" s="259" t="s">
        <v>36343</v>
      </c>
      <c r="I744" s="9">
        <v>1</v>
      </c>
    </row>
    <row r="745">
      <c r="A745" s="259" t="s">
        <v>27441</v>
      </c>
      <c r="B745" s="9">
        <v>8</v>
      </c>
      <c r="C745" s="259" t="s">
        <v>31349</v>
      </c>
      <c r="D745" s="9">
        <v>0.030997435916351714</v>
      </c>
      <c r="E745" s="9"/>
      <c r="F745" s="259" t="s">
        <v>33764</v>
      </c>
      <c r="G745" s="9"/>
      <c r="H745" s="259" t="s">
        <v>36344</v>
      </c>
      <c r="I745" s="9">
        <v>1</v>
      </c>
    </row>
    <row r="746">
      <c r="A746" s="259" t="s">
        <v>27442</v>
      </c>
      <c r="B746" s="9">
        <v>8</v>
      </c>
      <c r="C746" s="259" t="s">
        <v>31349</v>
      </c>
      <c r="D746" s="9">
        <v>0.034634660585728436</v>
      </c>
      <c r="E746" s="9"/>
      <c r="F746" s="259" t="s">
        <v>33765</v>
      </c>
      <c r="G746" s="9"/>
      <c r="H746" s="259" t="s">
        <v>36345</v>
      </c>
      <c r="I746" s="9">
        <v>1</v>
      </c>
    </row>
    <row r="747">
      <c r="A747" s="259" t="s">
        <v>27443</v>
      </c>
      <c r="B747" s="9">
        <v>8</v>
      </c>
      <c r="C747" s="259" t="s">
        <v>31349</v>
      </c>
      <c r="D747" s="9">
        <v>-0.0044859454571410887</v>
      </c>
      <c r="E747" s="9"/>
      <c r="F747" s="259" t="s">
        <v>33766</v>
      </c>
      <c r="G747" s="9"/>
      <c r="H747" s="259" t="s">
        <v>36346</v>
      </c>
      <c r="I747" s="9">
        <v>1</v>
      </c>
    </row>
    <row r="748">
      <c r="A748" s="259" t="s">
        <v>27444</v>
      </c>
      <c r="B748" s="9">
        <v>8</v>
      </c>
      <c r="C748" s="259" t="s">
        <v>31349</v>
      </c>
      <c r="D748" s="9">
        <v>0.014977323620329061</v>
      </c>
      <c r="E748" s="9"/>
      <c r="F748" s="259" t="s">
        <v>33767</v>
      </c>
      <c r="G748" s="9"/>
      <c r="H748" s="259" t="s">
        <v>36347</v>
      </c>
      <c r="I748" s="9">
        <v>1</v>
      </c>
    </row>
    <row r="749">
      <c r="A749" s="259" t="s">
        <v>27445</v>
      </c>
      <c r="B749" s="9">
        <v>8</v>
      </c>
      <c r="C749" s="259" t="s">
        <v>31349</v>
      </c>
      <c r="D749" s="9">
        <v>0.0021730226665156566</v>
      </c>
      <c r="E749" s="9"/>
      <c r="F749" s="259" t="s">
        <v>33768</v>
      </c>
      <c r="G749" s="9"/>
      <c r="H749" s="259" t="s">
        <v>36348</v>
      </c>
      <c r="I749" s="9">
        <v>1</v>
      </c>
    </row>
    <row r="750">
      <c r="A750" s="259" t="s">
        <v>27446</v>
      </c>
      <c r="B750" s="9">
        <v>8</v>
      </c>
      <c r="C750" s="259" t="s">
        <v>31349</v>
      </c>
      <c r="D750" s="9">
        <v>0.014750791945552748</v>
      </c>
      <c r="E750" s="9"/>
      <c r="F750" s="259" t="s">
        <v>33769</v>
      </c>
      <c r="G750" s="9"/>
      <c r="H750" s="259" t="s">
        <v>36349</v>
      </c>
      <c r="I750" s="9">
        <v>1</v>
      </c>
    </row>
    <row r="751">
      <c r="A751" s="259" t="s">
        <v>27447</v>
      </c>
      <c r="B751" s="9">
        <v>8</v>
      </c>
      <c r="C751" s="259" t="s">
        <v>31349</v>
      </c>
      <c r="D751" s="9">
        <v>0.01207151591271932</v>
      </c>
      <c r="E751" s="9"/>
      <c r="F751" s="259" t="s">
        <v>33770</v>
      </c>
      <c r="G751" s="9"/>
      <c r="H751" s="259" t="s">
        <v>36350</v>
      </c>
      <c r="I751" s="9">
        <v>1</v>
      </c>
    </row>
    <row r="752">
      <c r="A752" s="259" t="s">
        <v>27448</v>
      </c>
      <c r="B752" s="9">
        <v>8</v>
      </c>
      <c r="C752" s="259" t="s">
        <v>31349</v>
      </c>
      <c r="D752" s="9">
        <v>0.010306849592675266</v>
      </c>
      <c r="E752" s="9"/>
      <c r="F752" s="259" t="s">
        <v>33771</v>
      </c>
      <c r="G752" s="9"/>
      <c r="H752" s="259" t="s">
        <v>36351</v>
      </c>
      <c r="I752" s="9">
        <v>1</v>
      </c>
    </row>
    <row r="753">
      <c r="A753" s="259" t="s">
        <v>27449</v>
      </c>
      <c r="B753" s="9">
        <v>8</v>
      </c>
      <c r="C753" s="259" t="s">
        <v>31349</v>
      </c>
      <c r="D753" s="9">
        <v>0.019883868640175682</v>
      </c>
      <c r="E753" s="9"/>
      <c r="F753" s="259" t="s">
        <v>33772</v>
      </c>
      <c r="G753" s="9"/>
      <c r="H753" s="259" t="s">
        <v>36352</v>
      </c>
      <c r="I753" s="9">
        <v>1</v>
      </c>
    </row>
    <row r="754">
      <c r="A754" s="259" t="s">
        <v>27450</v>
      </c>
      <c r="B754" s="9">
        <v>8</v>
      </c>
      <c r="C754" s="259" t="s">
        <v>31349</v>
      </c>
      <c r="D754" s="9">
        <v>-0.0017727210034831084</v>
      </c>
      <c r="E754" s="9"/>
      <c r="F754" s="259" t="s">
        <v>33773</v>
      </c>
      <c r="G754" s="9"/>
      <c r="H754" s="259" t="s">
        <v>36353</v>
      </c>
      <c r="I754" s="9">
        <v>1</v>
      </c>
    </row>
    <row r="755">
      <c r="A755" s="259" t="s">
        <v>27451</v>
      </c>
      <c r="B755" s="9">
        <v>8</v>
      </c>
      <c r="C755" s="259" t="s">
        <v>31349</v>
      </c>
      <c r="D755" s="9">
        <v>-0.0040895485441396423</v>
      </c>
      <c r="E755" s="9"/>
      <c r="F755" s="259" t="s">
        <v>33774</v>
      </c>
      <c r="G755" s="9"/>
      <c r="H755" s="259" t="s">
        <v>36354</v>
      </c>
      <c r="I755" s="9">
        <v>1</v>
      </c>
    </row>
    <row r="756">
      <c r="A756" s="259" t="s">
        <v>27452</v>
      </c>
      <c r="B756" s="9">
        <v>9</v>
      </c>
      <c r="C756" s="259" t="s">
        <v>31349</v>
      </c>
      <c r="D756" s="9">
        <v>0.015285557236337734</v>
      </c>
      <c r="E756" s="9"/>
      <c r="F756" s="259" t="s">
        <v>33775</v>
      </c>
      <c r="G756" s="9"/>
      <c r="H756" s="259" t="s">
        <v>36355</v>
      </c>
      <c r="I756" s="9">
        <v>1</v>
      </c>
    </row>
    <row r="757">
      <c r="A757" s="259" t="s">
        <v>27453</v>
      </c>
      <c r="B757" s="9">
        <v>9</v>
      </c>
      <c r="C757" s="259" t="s">
        <v>31349</v>
      </c>
      <c r="D757" s="9">
        <v>0.017264051457777166</v>
      </c>
      <c r="E757" s="9"/>
      <c r="F757" s="259" t="s">
        <v>33776</v>
      </c>
      <c r="G757" s="9"/>
      <c r="H757" s="259" t="s">
        <v>36356</v>
      </c>
      <c r="I757" s="9">
        <v>1</v>
      </c>
    </row>
    <row r="758">
      <c r="A758" s="259" t="s">
        <v>27454</v>
      </c>
      <c r="B758" s="9">
        <v>9</v>
      </c>
      <c r="C758" s="259" t="s">
        <v>31349</v>
      </c>
      <c r="D758" s="9">
        <v>0.032549608694114898</v>
      </c>
      <c r="E758" s="9"/>
      <c r="F758" s="259" t="s">
        <v>33777</v>
      </c>
      <c r="G758" s="9"/>
      <c r="H758" s="259" t="s">
        <v>36357</v>
      </c>
      <c r="I758" s="9">
        <v>1</v>
      </c>
    </row>
    <row r="759">
      <c r="A759" s="259" t="s">
        <v>27455</v>
      </c>
      <c r="B759" s="9">
        <v>9</v>
      </c>
      <c r="C759" s="259" t="s">
        <v>31349</v>
      </c>
      <c r="D759" s="9">
        <v>0.036442773562927543</v>
      </c>
      <c r="E759" s="9"/>
      <c r="F759" s="259" t="s">
        <v>33778</v>
      </c>
      <c r="G759" s="9"/>
      <c r="H759" s="259" t="s">
        <v>36358</v>
      </c>
      <c r="I759" s="9">
        <v>1</v>
      </c>
    </row>
    <row r="760">
      <c r="A760" s="259" t="s">
        <v>27456</v>
      </c>
      <c r="B760" s="9">
        <v>9</v>
      </c>
      <c r="C760" s="259" t="s">
        <v>31349</v>
      </c>
      <c r="D760" s="9">
        <v>-0.004297271852098509</v>
      </c>
      <c r="E760" s="9"/>
      <c r="F760" s="259" t="s">
        <v>33779</v>
      </c>
      <c r="G760" s="9"/>
      <c r="H760" s="259" t="s">
        <v>36359</v>
      </c>
      <c r="I760" s="9">
        <v>1</v>
      </c>
    </row>
    <row r="761">
      <c r="A761" s="259" t="s">
        <v>27457</v>
      </c>
      <c r="B761" s="9">
        <v>9</v>
      </c>
      <c r="C761" s="259" t="s">
        <v>31349</v>
      </c>
      <c r="D761" s="9">
        <v>0.01515286921501568</v>
      </c>
      <c r="E761" s="9"/>
      <c r="F761" s="259" t="s">
        <v>33780</v>
      </c>
      <c r="G761" s="9"/>
      <c r="H761" s="259" t="s">
        <v>36360</v>
      </c>
      <c r="I761" s="9">
        <v>1</v>
      </c>
    </row>
    <row r="762">
      <c r="A762" s="259" t="s">
        <v>27458</v>
      </c>
      <c r="B762" s="9">
        <v>9</v>
      </c>
      <c r="C762" s="259" t="s">
        <v>31349</v>
      </c>
      <c r="D762" s="9">
        <v>0.0021647608934068415</v>
      </c>
      <c r="E762" s="9"/>
      <c r="F762" s="259" t="s">
        <v>33781</v>
      </c>
      <c r="G762" s="9"/>
      <c r="H762" s="259" t="s">
        <v>36361</v>
      </c>
      <c r="I762" s="9">
        <v>1</v>
      </c>
    </row>
    <row r="763">
      <c r="A763" s="259" t="s">
        <v>27459</v>
      </c>
      <c r="B763" s="9">
        <v>9</v>
      </c>
      <c r="C763" s="259" t="s">
        <v>31349</v>
      </c>
      <c r="D763" s="9">
        <v>0.015766665061131169</v>
      </c>
      <c r="E763" s="9"/>
      <c r="F763" s="259" t="s">
        <v>33782</v>
      </c>
      <c r="G763" s="9"/>
      <c r="H763" s="259" t="s">
        <v>36362</v>
      </c>
      <c r="I763" s="9">
        <v>1</v>
      </c>
    </row>
    <row r="764">
      <c r="A764" s="259" t="s">
        <v>27460</v>
      </c>
      <c r="B764" s="9">
        <v>9</v>
      </c>
      <c r="C764" s="259" t="s">
        <v>31349</v>
      </c>
      <c r="D764" s="9">
        <v>0.011355974585793143</v>
      </c>
      <c r="E764" s="9"/>
      <c r="F764" s="259" t="s">
        <v>33783</v>
      </c>
      <c r="G764" s="9"/>
      <c r="H764" s="259" t="s">
        <v>36363</v>
      </c>
      <c r="I764" s="9">
        <v>1</v>
      </c>
    </row>
    <row r="765">
      <c r="A765" s="259" t="s">
        <v>27461</v>
      </c>
      <c r="B765" s="9">
        <v>9</v>
      </c>
      <c r="C765" s="259" t="s">
        <v>31349</v>
      </c>
      <c r="D765" s="9">
        <v>0.010522224513042421</v>
      </c>
      <c r="E765" s="9"/>
      <c r="F765" s="259" t="s">
        <v>33784</v>
      </c>
      <c r="G765" s="9"/>
      <c r="H765" s="259" t="s">
        <v>36364</v>
      </c>
      <c r="I765" s="9">
        <v>1</v>
      </c>
    </row>
    <row r="766">
      <c r="A766" s="259" t="s">
        <v>27462</v>
      </c>
      <c r="B766" s="9">
        <v>9</v>
      </c>
      <c r="C766" s="259" t="s">
        <v>31349</v>
      </c>
      <c r="D766" s="9">
        <v>0.02067610850179637</v>
      </c>
      <c r="E766" s="9"/>
      <c r="F766" s="259" t="s">
        <v>33785</v>
      </c>
      <c r="G766" s="9"/>
      <c r="H766" s="259" t="s">
        <v>36365</v>
      </c>
      <c r="I766" s="9">
        <v>1</v>
      </c>
    </row>
    <row r="767">
      <c r="A767" s="259" t="s">
        <v>27463</v>
      </c>
      <c r="B767" s="9">
        <v>9</v>
      </c>
      <c r="C767" s="259" t="s">
        <v>31349</v>
      </c>
      <c r="D767" s="9">
        <v>-0.0015953418354739983</v>
      </c>
      <c r="E767" s="9"/>
      <c r="F767" s="259" t="s">
        <v>33786</v>
      </c>
      <c r="G767" s="9"/>
      <c r="H767" s="259" t="s">
        <v>36366</v>
      </c>
      <c r="I767" s="9">
        <v>1</v>
      </c>
    </row>
    <row r="768">
      <c r="A768" s="259" t="s">
        <v>27464</v>
      </c>
      <c r="B768" s="9">
        <v>9</v>
      </c>
      <c r="C768" s="259" t="s">
        <v>31349</v>
      </c>
      <c r="D768" s="9">
        <v>-0.0038160011597604977</v>
      </c>
      <c r="E768" s="9"/>
      <c r="F768" s="259" t="s">
        <v>33787</v>
      </c>
      <c r="G768" s="9"/>
      <c r="H768" s="259" t="s">
        <v>36367</v>
      </c>
      <c r="I768" s="9">
        <v>1</v>
      </c>
    </row>
    <row r="769">
      <c r="A769" s="259" t="s">
        <v>27465</v>
      </c>
      <c r="B769" s="9">
        <v>10</v>
      </c>
      <c r="C769" s="259" t="s">
        <v>31349</v>
      </c>
      <c r="D769" s="9">
        <v>0.01492416285476505</v>
      </c>
      <c r="E769" s="9"/>
      <c r="F769" s="259" t="s">
        <v>33788</v>
      </c>
      <c r="G769" s="9"/>
      <c r="H769" s="259" t="s">
        <v>36368</v>
      </c>
      <c r="I769" s="9">
        <v>1</v>
      </c>
    </row>
    <row r="770">
      <c r="A770" s="259" t="s">
        <v>27466</v>
      </c>
      <c r="B770" s="9">
        <v>10</v>
      </c>
      <c r="C770" s="259" t="s">
        <v>31349</v>
      </c>
      <c r="D770" s="9">
        <v>0.01777279518283081</v>
      </c>
      <c r="E770" s="9"/>
      <c r="F770" s="259" t="s">
        <v>33789</v>
      </c>
      <c r="G770" s="9"/>
      <c r="H770" s="259" t="s">
        <v>36369</v>
      </c>
      <c r="I770" s="9">
        <v>1</v>
      </c>
    </row>
    <row r="771">
      <c r="A771" s="259" t="s">
        <v>27467</v>
      </c>
      <c r="B771" s="9">
        <v>10</v>
      </c>
      <c r="C771" s="259" t="s">
        <v>31349</v>
      </c>
      <c r="D771" s="9">
        <v>0.032696958037595862</v>
      </c>
      <c r="E771" s="9"/>
      <c r="F771" s="259" t="s">
        <v>33790</v>
      </c>
      <c r="G771" s="9"/>
      <c r="H771" s="259" t="s">
        <v>36370</v>
      </c>
      <c r="I771" s="9">
        <v>1</v>
      </c>
    </row>
    <row r="772">
      <c r="A772" s="259" t="s">
        <v>27468</v>
      </c>
      <c r="B772" s="9">
        <v>10</v>
      </c>
      <c r="C772" s="259" t="s">
        <v>31349</v>
      </c>
      <c r="D772" s="9">
        <v>0.037772159752810126</v>
      </c>
      <c r="E772" s="9"/>
      <c r="F772" s="259" t="s">
        <v>33791</v>
      </c>
      <c r="G772" s="9"/>
      <c r="H772" s="259" t="s">
        <v>36371</v>
      </c>
      <c r="I772" s="9">
        <v>1</v>
      </c>
    </row>
    <row r="773">
      <c r="A773" s="259" t="s">
        <v>27469</v>
      </c>
      <c r="B773" s="9">
        <v>10</v>
      </c>
      <c r="C773" s="259" t="s">
        <v>31349</v>
      </c>
      <c r="D773" s="9">
        <v>-0.0054478358771854578</v>
      </c>
      <c r="E773" s="9"/>
      <c r="F773" s="259" t="s">
        <v>33792</v>
      </c>
      <c r="G773" s="9"/>
      <c r="H773" s="259" t="s">
        <v>36372</v>
      </c>
      <c r="I773" s="9">
        <v>1</v>
      </c>
    </row>
    <row r="774">
      <c r="A774" s="259" t="s">
        <v>27470</v>
      </c>
      <c r="B774" s="9">
        <v>10</v>
      </c>
      <c r="C774" s="259" t="s">
        <v>31349</v>
      </c>
      <c r="D774" s="9">
        <v>0.014335845166440412</v>
      </c>
      <c r="E774" s="9"/>
      <c r="F774" s="259" t="s">
        <v>33793</v>
      </c>
      <c r="G774" s="9"/>
      <c r="H774" s="259" t="s">
        <v>36373</v>
      </c>
      <c r="I774" s="9">
        <v>1</v>
      </c>
    </row>
    <row r="775">
      <c r="A775" s="259" t="s">
        <v>27471</v>
      </c>
      <c r="B775" s="9">
        <v>10</v>
      </c>
      <c r="C775" s="259" t="s">
        <v>31349</v>
      </c>
      <c r="D775" s="9">
        <v>0.0021745728951174221</v>
      </c>
      <c r="E775" s="9"/>
      <c r="F775" s="259" t="s">
        <v>33794</v>
      </c>
      <c r="G775" s="9"/>
      <c r="H775" s="259" t="s">
        <v>36374</v>
      </c>
      <c r="I775" s="9">
        <v>1</v>
      </c>
    </row>
    <row r="776">
      <c r="A776" s="259" t="s">
        <v>27472</v>
      </c>
      <c r="B776" s="9">
        <v>10</v>
      </c>
      <c r="C776" s="259" t="s">
        <v>31349</v>
      </c>
      <c r="D776" s="9">
        <v>0.015833026680295945</v>
      </c>
      <c r="E776" s="9"/>
      <c r="F776" s="259" t="s">
        <v>33795</v>
      </c>
      <c r="G776" s="9"/>
      <c r="H776" s="259" t="s">
        <v>36375</v>
      </c>
      <c r="I776" s="9">
        <v>1</v>
      </c>
    </row>
    <row r="777">
      <c r="A777" s="259" t="s">
        <v>27473</v>
      </c>
      <c r="B777" s="9">
        <v>10</v>
      </c>
      <c r="C777" s="259" t="s">
        <v>31349</v>
      </c>
      <c r="D777" s="9">
        <v>0.012163959145022562</v>
      </c>
      <c r="E777" s="9"/>
      <c r="F777" s="259" t="s">
        <v>33796</v>
      </c>
      <c r="G777" s="9"/>
      <c r="H777" s="259" t="s">
        <v>36376</v>
      </c>
      <c r="I777" s="9">
        <v>1</v>
      </c>
    </row>
    <row r="778">
      <c r="A778" s="259" t="s">
        <v>27474</v>
      </c>
      <c r="B778" s="9">
        <v>10</v>
      </c>
      <c r="C778" s="259" t="s">
        <v>31349</v>
      </c>
      <c r="D778" s="9">
        <v>0.010806123160550149</v>
      </c>
      <c r="E778" s="9"/>
      <c r="F778" s="259" t="s">
        <v>33797</v>
      </c>
      <c r="G778" s="9"/>
      <c r="H778" s="259" t="s">
        <v>36377</v>
      </c>
      <c r="I778" s="9">
        <v>1</v>
      </c>
    </row>
    <row r="779">
      <c r="A779" s="259" t="s">
        <v>27475</v>
      </c>
      <c r="B779" s="9">
        <v>10</v>
      </c>
      <c r="C779" s="259" t="s">
        <v>31349</v>
      </c>
      <c r="D779" s="9">
        <v>0.021939133072514178</v>
      </c>
      <c r="E779" s="9"/>
      <c r="F779" s="259" t="s">
        <v>33798</v>
      </c>
      <c r="G779" s="9"/>
      <c r="H779" s="259" t="s">
        <v>36378</v>
      </c>
      <c r="I779" s="9">
        <v>1</v>
      </c>
    </row>
    <row r="780">
      <c r="A780" s="259" t="s">
        <v>27476</v>
      </c>
      <c r="B780" s="9">
        <v>10</v>
      </c>
      <c r="C780" s="259" t="s">
        <v>31349</v>
      </c>
      <c r="D780" s="9">
        <v>-0.0020364836695472436</v>
      </c>
      <c r="E780" s="9"/>
      <c r="F780" s="259" t="s">
        <v>33799</v>
      </c>
      <c r="G780" s="9"/>
      <c r="H780" s="259" t="s">
        <v>36379</v>
      </c>
      <c r="I780" s="9">
        <v>1</v>
      </c>
    </row>
    <row r="781">
      <c r="A781" s="259" t="s">
        <v>27477</v>
      </c>
      <c r="B781" s="9">
        <v>10</v>
      </c>
      <c r="C781" s="259" t="s">
        <v>31349</v>
      </c>
      <c r="D781" s="9">
        <v>-0.004552152946527597</v>
      </c>
      <c r="E781" s="9"/>
      <c r="F781" s="259" t="s">
        <v>33800</v>
      </c>
      <c r="G781" s="9"/>
      <c r="H781" s="259" t="s">
        <v>36380</v>
      </c>
      <c r="I781" s="9">
        <v>1</v>
      </c>
    </row>
    <row r="782">
      <c r="A782" s="259" t="s">
        <v>27478</v>
      </c>
      <c r="B782" s="9">
        <v>1</v>
      </c>
      <c r="C782" s="259" t="s">
        <v>31350</v>
      </c>
      <c r="D782" s="9">
        <v>0.0012128137825342543</v>
      </c>
      <c r="E782" s="9">
        <v>1716646.7221679688</v>
      </c>
      <c r="F782" s="259" t="s">
        <v>33801</v>
      </c>
      <c r="G782" s="9"/>
      <c r="H782" s="259" t="s">
        <v>36381</v>
      </c>
      <c r="I782" s="9">
        <v>1</v>
      </c>
    </row>
    <row r="783">
      <c r="A783" s="259" t="s">
        <v>27479</v>
      </c>
      <c r="B783" s="9">
        <v>1</v>
      </c>
      <c r="C783" s="259" t="s">
        <v>31350</v>
      </c>
      <c r="D783" s="9">
        <v>0.012836021905039156</v>
      </c>
      <c r="E783" s="9">
        <v>1716646.7221679688</v>
      </c>
      <c r="F783" s="259" t="s">
        <v>33802</v>
      </c>
      <c r="G783" s="9"/>
      <c r="H783" s="259" t="s">
        <v>36382</v>
      </c>
      <c r="I783" s="9">
        <v>1</v>
      </c>
    </row>
    <row r="784">
      <c r="A784" s="259" t="s">
        <v>27480</v>
      </c>
      <c r="B784" s="9">
        <v>1</v>
      </c>
      <c r="C784" s="259" t="s">
        <v>31350</v>
      </c>
      <c r="D784" s="9">
        <v>0.011205799342262282</v>
      </c>
      <c r="E784" s="9">
        <v>1716646.7221679688</v>
      </c>
      <c r="F784" s="259" t="s">
        <v>33803</v>
      </c>
      <c r="G784" s="9"/>
      <c r="H784" s="259" t="s">
        <v>36383</v>
      </c>
      <c r="I784" s="9">
        <v>1</v>
      </c>
    </row>
    <row r="785">
      <c r="A785" s="259" t="s">
        <v>27481</v>
      </c>
      <c r="B785" s="9">
        <v>1</v>
      </c>
      <c r="C785" s="259" t="s">
        <v>31350</v>
      </c>
      <c r="D785" s="9">
        <v>0.010153129010166942</v>
      </c>
      <c r="E785" s="9">
        <v>1716646.7221679688</v>
      </c>
      <c r="F785" s="259" t="s">
        <v>33804</v>
      </c>
      <c r="G785" s="9"/>
      <c r="H785" s="259" t="s">
        <v>36384</v>
      </c>
      <c r="I785" s="9">
        <v>1</v>
      </c>
    </row>
    <row r="786">
      <c r="A786" s="259" t="s">
        <v>27482</v>
      </c>
      <c r="B786" s="9">
        <v>1</v>
      </c>
      <c r="C786" s="259" t="s">
        <v>31350</v>
      </c>
      <c r="D786" s="9">
        <v>0.015513895821725994</v>
      </c>
      <c r="E786" s="9">
        <v>1716646.7221679688</v>
      </c>
      <c r="F786" s="259" t="s">
        <v>33805</v>
      </c>
      <c r="G786" s="9"/>
      <c r="H786" s="259" t="s">
        <v>36385</v>
      </c>
      <c r="I786" s="9">
        <v>1</v>
      </c>
    </row>
    <row r="787">
      <c r="A787" s="259" t="s">
        <v>27483</v>
      </c>
      <c r="B787" s="9">
        <v>1</v>
      </c>
      <c r="C787" s="259" t="s">
        <v>31350</v>
      </c>
      <c r="D787" s="9">
        <v>0.013251693699251025</v>
      </c>
      <c r="E787" s="9">
        <v>1716646.7221679688</v>
      </c>
      <c r="F787" s="259" t="s">
        <v>33806</v>
      </c>
      <c r="G787" s="9"/>
      <c r="H787" s="259" t="s">
        <v>36386</v>
      </c>
      <c r="I787" s="9">
        <v>1</v>
      </c>
    </row>
    <row r="788">
      <c r="A788" s="259" t="s">
        <v>27484</v>
      </c>
      <c r="B788" s="9">
        <v>1</v>
      </c>
      <c r="C788" s="259" t="s">
        <v>31350</v>
      </c>
      <c r="D788" s="9">
        <v>0.0077485521921088546</v>
      </c>
      <c r="E788" s="9">
        <v>1716646.7221679688</v>
      </c>
      <c r="F788" s="259" t="s">
        <v>33807</v>
      </c>
      <c r="G788" s="9"/>
      <c r="H788" s="259" t="s">
        <v>36387</v>
      </c>
      <c r="I788" s="9">
        <v>1</v>
      </c>
    </row>
    <row r="789">
      <c r="A789" s="259" t="s">
        <v>27485</v>
      </c>
      <c r="B789" s="9">
        <v>1</v>
      </c>
      <c r="C789" s="259" t="s">
        <v>31350</v>
      </c>
      <c r="D789" s="9">
        <v>0.01055287474329117</v>
      </c>
      <c r="E789" s="9">
        <v>1716646.7221679688</v>
      </c>
      <c r="F789" s="259" t="s">
        <v>33808</v>
      </c>
      <c r="G789" s="9"/>
      <c r="H789" s="259" t="s">
        <v>36388</v>
      </c>
      <c r="I789" s="9">
        <v>1</v>
      </c>
    </row>
    <row r="790">
      <c r="A790" s="259" t="s">
        <v>27486</v>
      </c>
      <c r="B790" s="9">
        <v>1</v>
      </c>
      <c r="C790" s="259" t="s">
        <v>31350</v>
      </c>
      <c r="D790" s="9">
        <v>0.014791435851588068</v>
      </c>
      <c r="E790" s="9">
        <v>1716646.7221679688</v>
      </c>
      <c r="F790" s="259" t="s">
        <v>33809</v>
      </c>
      <c r="G790" s="9"/>
      <c r="H790" s="259" t="s">
        <v>36389</v>
      </c>
      <c r="I790" s="9">
        <v>1</v>
      </c>
    </row>
    <row r="791">
      <c r="A791" s="259" t="s">
        <v>27487</v>
      </c>
      <c r="B791" s="9">
        <v>1</v>
      </c>
      <c r="C791" s="259" t="s">
        <v>31350</v>
      </c>
      <c r="D791" s="9">
        <v>0.023304376181535781</v>
      </c>
      <c r="E791" s="9">
        <v>1716646.7221679688</v>
      </c>
      <c r="F791" s="259" t="s">
        <v>33810</v>
      </c>
      <c r="G791" s="9"/>
      <c r="H791" s="259" t="s">
        <v>36390</v>
      </c>
      <c r="I791" s="9">
        <v>1</v>
      </c>
    </row>
    <row r="792">
      <c r="A792" s="259" t="s">
        <v>27488</v>
      </c>
      <c r="B792" s="9">
        <v>1</v>
      </c>
      <c r="C792" s="259" t="s">
        <v>31350</v>
      </c>
      <c r="D792" s="9">
        <v>0.020362337802694416</v>
      </c>
      <c r="E792" s="9">
        <v>1716646.7221679688</v>
      </c>
      <c r="F792" s="259" t="s">
        <v>33811</v>
      </c>
      <c r="G792" s="9"/>
      <c r="H792" s="259" t="s">
        <v>36391</v>
      </c>
      <c r="I792" s="9">
        <v>1</v>
      </c>
    </row>
    <row r="793">
      <c r="A793" s="259" t="s">
        <v>27489</v>
      </c>
      <c r="B793" s="9">
        <v>1</v>
      </c>
      <c r="C793" s="259" t="s">
        <v>31350</v>
      </c>
      <c r="D793" s="9">
        <v>0.0082975659031580898</v>
      </c>
      <c r="E793" s="9">
        <v>1716646.7221679688</v>
      </c>
      <c r="F793" s="259" t="s">
        <v>33812</v>
      </c>
      <c r="G793" s="9"/>
      <c r="H793" s="259" t="s">
        <v>36392</v>
      </c>
      <c r="I793" s="9">
        <v>1</v>
      </c>
    </row>
    <row r="794">
      <c r="A794" s="259" t="s">
        <v>27490</v>
      </c>
      <c r="B794" s="9">
        <v>1</v>
      </c>
      <c r="C794" s="259" t="s">
        <v>31350</v>
      </c>
      <c r="D794" s="9">
        <v>0.0096385168540031683</v>
      </c>
      <c r="E794" s="9">
        <v>1716646.7221679688</v>
      </c>
      <c r="F794" s="259" t="s">
        <v>33813</v>
      </c>
      <c r="G794" s="9"/>
      <c r="H794" s="259" t="s">
        <v>36393</v>
      </c>
      <c r="I794" s="9">
        <v>1</v>
      </c>
    </row>
    <row r="795">
      <c r="A795" s="259" t="s">
        <v>27491</v>
      </c>
      <c r="B795" s="9">
        <v>2</v>
      </c>
      <c r="C795" s="259" t="s">
        <v>31350</v>
      </c>
      <c r="D795" s="9">
        <v>0.020770267157205712</v>
      </c>
      <c r="E795" s="9">
        <v>1733937.8127441406</v>
      </c>
      <c r="F795" s="259" t="s">
        <v>33813</v>
      </c>
      <c r="G795" s="9"/>
      <c r="H795" s="259" t="s">
        <v>36394</v>
      </c>
      <c r="I795" s="9">
        <v>1</v>
      </c>
    </row>
    <row r="796">
      <c r="A796" s="259" t="s">
        <v>27492</v>
      </c>
      <c r="B796" s="9">
        <v>2</v>
      </c>
      <c r="C796" s="259" t="s">
        <v>31350</v>
      </c>
      <c r="D796" s="9">
        <v>0.024014893514204456</v>
      </c>
      <c r="E796" s="9">
        <v>1733937.8127441406</v>
      </c>
      <c r="F796" s="259" t="s">
        <v>33814</v>
      </c>
      <c r="G796" s="9"/>
      <c r="H796" s="259" t="s">
        <v>36395</v>
      </c>
      <c r="I796" s="9">
        <v>1</v>
      </c>
    </row>
    <row r="797">
      <c r="A797" s="259" t="s">
        <v>27493</v>
      </c>
      <c r="B797" s="9">
        <v>2</v>
      </c>
      <c r="C797" s="259" t="s">
        <v>31350</v>
      </c>
      <c r="D797" s="9">
        <v>0.008663207285708005</v>
      </c>
      <c r="E797" s="9">
        <v>1733937.8127441406</v>
      </c>
      <c r="F797" s="259" t="s">
        <v>33815</v>
      </c>
      <c r="G797" s="9"/>
      <c r="H797" s="259" t="s">
        <v>36396</v>
      </c>
      <c r="I797" s="9">
        <v>1</v>
      </c>
    </row>
    <row r="798">
      <c r="A798" s="259" t="s">
        <v>27494</v>
      </c>
      <c r="B798" s="9">
        <v>2</v>
      </c>
      <c r="C798" s="259" t="s">
        <v>31350</v>
      </c>
      <c r="D798" s="9">
        <v>0.036794278066726777</v>
      </c>
      <c r="E798" s="9">
        <v>1733937.8127441406</v>
      </c>
      <c r="F798" s="259" t="s">
        <v>33816</v>
      </c>
      <c r="G798" s="9"/>
      <c r="H798" s="259" t="s">
        <v>36397</v>
      </c>
      <c r="I798" s="9">
        <v>1</v>
      </c>
    </row>
    <row r="799">
      <c r="A799" s="259" t="s">
        <v>27495</v>
      </c>
      <c r="B799" s="9">
        <v>2</v>
      </c>
      <c r="C799" s="259" t="s">
        <v>31350</v>
      </c>
      <c r="D799" s="9">
        <v>0.026612990805961426</v>
      </c>
      <c r="E799" s="9">
        <v>1733937.8127441406</v>
      </c>
      <c r="F799" s="259" t="s">
        <v>33817</v>
      </c>
      <c r="G799" s="9"/>
      <c r="H799" s="259" t="s">
        <v>36398</v>
      </c>
      <c r="I799" s="9">
        <v>1</v>
      </c>
    </row>
    <row r="800">
      <c r="A800" s="259" t="s">
        <v>27496</v>
      </c>
      <c r="B800" s="9">
        <v>2</v>
      </c>
      <c r="C800" s="259" t="s">
        <v>31350</v>
      </c>
      <c r="D800" s="9">
        <v>0.023022326452430186</v>
      </c>
      <c r="E800" s="9">
        <v>1733937.8127441406</v>
      </c>
      <c r="F800" s="259" t="s">
        <v>33818</v>
      </c>
      <c r="G800" s="9"/>
      <c r="H800" s="259" t="s">
        <v>36399</v>
      </c>
      <c r="I800" s="9">
        <v>1</v>
      </c>
    </row>
    <row r="801">
      <c r="A801" s="259" t="s">
        <v>27497</v>
      </c>
      <c r="B801" s="9">
        <v>2</v>
      </c>
      <c r="C801" s="259" t="s">
        <v>31350</v>
      </c>
      <c r="D801" s="9">
        <v>0.033024061045645405</v>
      </c>
      <c r="E801" s="9">
        <v>1733937.8127441406</v>
      </c>
      <c r="F801" s="259" t="s">
        <v>33819</v>
      </c>
      <c r="G801" s="9"/>
      <c r="H801" s="259" t="s">
        <v>36400</v>
      </c>
      <c r="I801" s="9">
        <v>1</v>
      </c>
    </row>
    <row r="802">
      <c r="A802" s="259" t="s">
        <v>27498</v>
      </c>
      <c r="B802" s="9">
        <v>2</v>
      </c>
      <c r="C802" s="259" t="s">
        <v>31350</v>
      </c>
      <c r="D802" s="9">
        <v>0.01913975635808364</v>
      </c>
      <c r="E802" s="9">
        <v>1733937.8127441406</v>
      </c>
      <c r="F802" s="259" t="s">
        <v>33820</v>
      </c>
      <c r="G802" s="9"/>
      <c r="H802" s="259" t="s">
        <v>36401</v>
      </c>
      <c r="I802" s="9">
        <v>1</v>
      </c>
    </row>
    <row r="803">
      <c r="A803" s="259" t="s">
        <v>27499</v>
      </c>
      <c r="B803" s="9">
        <v>2</v>
      </c>
      <c r="C803" s="259" t="s">
        <v>31350</v>
      </c>
      <c r="D803" s="9">
        <v>0.023641620985035382</v>
      </c>
      <c r="E803" s="9">
        <v>1733937.8127441406</v>
      </c>
      <c r="F803" s="259" t="s">
        <v>33821</v>
      </c>
      <c r="G803" s="9"/>
      <c r="H803" s="259" t="s">
        <v>36402</v>
      </c>
      <c r="I803" s="9">
        <v>1</v>
      </c>
    </row>
    <row r="804">
      <c r="A804" s="259" t="s">
        <v>27500</v>
      </c>
      <c r="B804" s="9">
        <v>2</v>
      </c>
      <c r="C804" s="259" t="s">
        <v>31350</v>
      </c>
      <c r="D804" s="9">
        <v>0.019564802879759178</v>
      </c>
      <c r="E804" s="9">
        <v>1733937.8127441406</v>
      </c>
      <c r="F804" s="259" t="s">
        <v>33822</v>
      </c>
      <c r="G804" s="9"/>
      <c r="H804" s="259" t="s">
        <v>36403</v>
      </c>
      <c r="I804" s="9">
        <v>1</v>
      </c>
    </row>
    <row r="805">
      <c r="A805" s="259" t="s">
        <v>27501</v>
      </c>
      <c r="B805" s="9">
        <v>2</v>
      </c>
      <c r="C805" s="259" t="s">
        <v>31350</v>
      </c>
      <c r="D805" s="9">
        <v>0.01641456198761897</v>
      </c>
      <c r="E805" s="9">
        <v>1733937.8127441406</v>
      </c>
      <c r="F805" s="259" t="s">
        <v>33823</v>
      </c>
      <c r="G805" s="9"/>
      <c r="H805" s="259" t="s">
        <v>36404</v>
      </c>
      <c r="I805" s="9">
        <v>1</v>
      </c>
    </row>
    <row r="806">
      <c r="A806" s="259" t="s">
        <v>27502</v>
      </c>
      <c r="B806" s="9">
        <v>2</v>
      </c>
      <c r="C806" s="259" t="s">
        <v>31350</v>
      </c>
      <c r="D806" s="9">
        <v>0.020052242775558213</v>
      </c>
      <c r="E806" s="9">
        <v>1733937.8127441406</v>
      </c>
      <c r="F806" s="259" t="s">
        <v>33824</v>
      </c>
      <c r="G806" s="9"/>
      <c r="H806" s="259" t="s">
        <v>36405</v>
      </c>
      <c r="I806" s="9">
        <v>1</v>
      </c>
    </row>
    <row r="807">
      <c r="A807" s="259" t="s">
        <v>27503</v>
      </c>
      <c r="B807" s="9">
        <v>2</v>
      </c>
      <c r="C807" s="259" t="s">
        <v>31350</v>
      </c>
      <c r="D807" s="9">
        <v>0.027336463822504108</v>
      </c>
      <c r="E807" s="9">
        <v>1733937.8127441406</v>
      </c>
      <c r="F807" s="259" t="s">
        <v>33825</v>
      </c>
      <c r="G807" s="9"/>
      <c r="H807" s="259" t="s">
        <v>36406</v>
      </c>
      <c r="I807" s="9">
        <v>1</v>
      </c>
    </row>
    <row r="808">
      <c r="A808" s="259" t="s">
        <v>27504</v>
      </c>
      <c r="B808" s="9">
        <v>3</v>
      </c>
      <c r="C808" s="259" t="s">
        <v>31350</v>
      </c>
      <c r="D808" s="9">
        <v>0.025545025029670293</v>
      </c>
      <c r="E808" s="9">
        <v>1719001.3589553833</v>
      </c>
      <c r="F808" s="259" t="s">
        <v>33826</v>
      </c>
      <c r="G808" s="9"/>
      <c r="H808" s="259" t="s">
        <v>36407</v>
      </c>
      <c r="I808" s="9">
        <v>1</v>
      </c>
    </row>
    <row r="809">
      <c r="A809" s="259" t="s">
        <v>27505</v>
      </c>
      <c r="B809" s="9">
        <v>3</v>
      </c>
      <c r="C809" s="259" t="s">
        <v>31350</v>
      </c>
      <c r="D809" s="9">
        <v>0.042296307304200337</v>
      </c>
      <c r="E809" s="9">
        <v>1719001.3589553833</v>
      </c>
      <c r="F809" s="259" t="s">
        <v>33827</v>
      </c>
      <c r="G809" s="9"/>
      <c r="H809" s="259" t="s">
        <v>36408</v>
      </c>
      <c r="I809" s="9">
        <v>1</v>
      </c>
    </row>
    <row r="810">
      <c r="A810" s="259" t="s">
        <v>27506</v>
      </c>
      <c r="B810" s="9">
        <v>3</v>
      </c>
      <c r="C810" s="259" t="s">
        <v>31350</v>
      </c>
      <c r="D810" s="9">
        <v>0.028554340598106551</v>
      </c>
      <c r="E810" s="9">
        <v>1719001.3589553833</v>
      </c>
      <c r="F810" s="259" t="s">
        <v>33828</v>
      </c>
      <c r="G810" s="9"/>
      <c r="H810" s="259" t="s">
        <v>36409</v>
      </c>
      <c r="I810" s="9">
        <v>1</v>
      </c>
    </row>
    <row r="811">
      <c r="A811" s="259" t="s">
        <v>27507</v>
      </c>
      <c r="B811" s="9">
        <v>3</v>
      </c>
      <c r="C811" s="259" t="s">
        <v>31350</v>
      </c>
      <c r="D811" s="9">
        <v>0.033293421763755403</v>
      </c>
      <c r="E811" s="9">
        <v>1719001.3589553833</v>
      </c>
      <c r="F811" s="259" t="s">
        <v>33829</v>
      </c>
      <c r="G811" s="9"/>
      <c r="H811" s="259" t="s">
        <v>36410</v>
      </c>
      <c r="I811" s="9">
        <v>1</v>
      </c>
    </row>
    <row r="812">
      <c r="A812" s="259" t="s">
        <v>27508</v>
      </c>
      <c r="B812" s="9">
        <v>3</v>
      </c>
      <c r="C812" s="259" t="s">
        <v>31350</v>
      </c>
      <c r="D812" s="9">
        <v>0.032482367983919874</v>
      </c>
      <c r="E812" s="9">
        <v>1719001.3589553833</v>
      </c>
      <c r="F812" s="259" t="s">
        <v>33830</v>
      </c>
      <c r="G812" s="9"/>
      <c r="H812" s="259" t="s">
        <v>36411</v>
      </c>
      <c r="I812" s="9">
        <v>1</v>
      </c>
    </row>
    <row r="813">
      <c r="A813" s="259" t="s">
        <v>27509</v>
      </c>
      <c r="B813" s="9">
        <v>3</v>
      </c>
      <c r="C813" s="259" t="s">
        <v>31350</v>
      </c>
      <c r="D813" s="9">
        <v>0.023665697070467159</v>
      </c>
      <c r="E813" s="9">
        <v>1719001.3589553833</v>
      </c>
      <c r="F813" s="259" t="s">
        <v>33831</v>
      </c>
      <c r="G813" s="9"/>
      <c r="H813" s="259" t="s">
        <v>36412</v>
      </c>
      <c r="I813" s="9">
        <v>1</v>
      </c>
    </row>
    <row r="814">
      <c r="A814" s="259" t="s">
        <v>27510</v>
      </c>
      <c r="B814" s="9">
        <v>3</v>
      </c>
      <c r="C814" s="259" t="s">
        <v>31350</v>
      </c>
      <c r="D814" s="9">
        <v>0.031295523452591102</v>
      </c>
      <c r="E814" s="9">
        <v>1719001.3589553833</v>
      </c>
      <c r="F814" s="259" t="s">
        <v>33832</v>
      </c>
      <c r="G814" s="9"/>
      <c r="H814" s="259" t="s">
        <v>36413</v>
      </c>
      <c r="I814" s="9">
        <v>1</v>
      </c>
    </row>
    <row r="815">
      <c r="A815" s="259" t="s">
        <v>27511</v>
      </c>
      <c r="B815" s="9">
        <v>3</v>
      </c>
      <c r="C815" s="259" t="s">
        <v>31350</v>
      </c>
      <c r="D815" s="9">
        <v>0.04501305905531721</v>
      </c>
      <c r="E815" s="9">
        <v>1719001.3589553833</v>
      </c>
      <c r="F815" s="259" t="s">
        <v>33833</v>
      </c>
      <c r="G815" s="9"/>
      <c r="H815" s="259" t="s">
        <v>36414</v>
      </c>
      <c r="I815" s="9">
        <v>1</v>
      </c>
    </row>
    <row r="816">
      <c r="A816" s="259" t="s">
        <v>27512</v>
      </c>
      <c r="B816" s="9">
        <v>3</v>
      </c>
      <c r="C816" s="259" t="s">
        <v>31350</v>
      </c>
      <c r="D816" s="9">
        <v>0.035233285349012419</v>
      </c>
      <c r="E816" s="9">
        <v>1719001.3589553833</v>
      </c>
      <c r="F816" s="259" t="s">
        <v>33834</v>
      </c>
      <c r="G816" s="9"/>
      <c r="H816" s="259" t="s">
        <v>36415</v>
      </c>
      <c r="I816" s="9">
        <v>1</v>
      </c>
    </row>
    <row r="817">
      <c r="A817" s="259" t="s">
        <v>27513</v>
      </c>
      <c r="B817" s="9">
        <v>3</v>
      </c>
      <c r="C817" s="259" t="s">
        <v>31350</v>
      </c>
      <c r="D817" s="9">
        <v>0.029200509189150278</v>
      </c>
      <c r="E817" s="9">
        <v>1719001.3589553833</v>
      </c>
      <c r="F817" s="259" t="s">
        <v>33835</v>
      </c>
      <c r="G817" s="9"/>
      <c r="H817" s="259" t="s">
        <v>36416</v>
      </c>
      <c r="I817" s="9">
        <v>1</v>
      </c>
    </row>
    <row r="818">
      <c r="A818" s="259" t="s">
        <v>27514</v>
      </c>
      <c r="B818" s="9">
        <v>3</v>
      </c>
      <c r="C818" s="259" t="s">
        <v>31350</v>
      </c>
      <c r="D818" s="9">
        <v>0.022798968913326102</v>
      </c>
      <c r="E818" s="9">
        <v>1719001.3589553833</v>
      </c>
      <c r="F818" s="259" t="s">
        <v>33836</v>
      </c>
      <c r="G818" s="9"/>
      <c r="H818" s="259" t="s">
        <v>36417</v>
      </c>
      <c r="I818" s="9">
        <v>1</v>
      </c>
    </row>
    <row r="819">
      <c r="A819" s="259" t="s">
        <v>27515</v>
      </c>
      <c r="B819" s="9">
        <v>3</v>
      </c>
      <c r="C819" s="259" t="s">
        <v>31350</v>
      </c>
      <c r="D819" s="9">
        <v>0.014102776977961718</v>
      </c>
      <c r="E819" s="9">
        <v>1719001.3589553833</v>
      </c>
      <c r="F819" s="259" t="s">
        <v>33837</v>
      </c>
      <c r="G819" s="9"/>
      <c r="H819" s="259" t="s">
        <v>36418</v>
      </c>
      <c r="I819" s="9">
        <v>1</v>
      </c>
    </row>
    <row r="820">
      <c r="A820" s="259" t="s">
        <v>27516</v>
      </c>
      <c r="B820" s="9">
        <v>3</v>
      </c>
      <c r="C820" s="259" t="s">
        <v>31350</v>
      </c>
      <c r="D820" s="9">
        <v>0.022165865302671339</v>
      </c>
      <c r="E820" s="9">
        <v>1719001.3589553833</v>
      </c>
      <c r="F820" s="259" t="s">
        <v>33838</v>
      </c>
      <c r="G820" s="9"/>
      <c r="H820" s="259" t="s">
        <v>36419</v>
      </c>
      <c r="I820" s="9">
        <v>1</v>
      </c>
    </row>
    <row r="821">
      <c r="A821" s="259" t="s">
        <v>27517</v>
      </c>
      <c r="B821" s="9">
        <v>4</v>
      </c>
      <c r="C821" s="259" t="s">
        <v>31350</v>
      </c>
      <c r="D821" s="9">
        <v>0.011457965743807426</v>
      </c>
      <c r="E821" s="9">
        <v>1733452.3988800049</v>
      </c>
      <c r="F821" s="259" t="s">
        <v>33839</v>
      </c>
      <c r="G821" s="9"/>
      <c r="H821" s="259" t="s">
        <v>36420</v>
      </c>
      <c r="I821" s="9">
        <v>1</v>
      </c>
    </row>
    <row r="822">
      <c r="A822" s="259" t="s">
        <v>27518</v>
      </c>
      <c r="B822" s="9">
        <v>4</v>
      </c>
      <c r="C822" s="259" t="s">
        <v>31350</v>
      </c>
      <c r="D822" s="9">
        <v>0.044309092747080454</v>
      </c>
      <c r="E822" s="9">
        <v>1733452.3988800049</v>
      </c>
      <c r="F822" s="259" t="s">
        <v>33840</v>
      </c>
      <c r="G822" s="9"/>
      <c r="H822" s="259" t="s">
        <v>36421</v>
      </c>
      <c r="I822" s="9">
        <v>1</v>
      </c>
    </row>
    <row r="823">
      <c r="A823" s="259" t="s">
        <v>27519</v>
      </c>
      <c r="B823" s="9">
        <v>4</v>
      </c>
      <c r="C823" s="259" t="s">
        <v>31350</v>
      </c>
      <c r="D823" s="9">
        <v>0.055256801461143777</v>
      </c>
      <c r="E823" s="9">
        <v>1733452.3988800049</v>
      </c>
      <c r="F823" s="259" t="s">
        <v>33841</v>
      </c>
      <c r="G823" s="9"/>
      <c r="H823" s="259" t="s">
        <v>36422</v>
      </c>
      <c r="I823" s="9">
        <v>1</v>
      </c>
    </row>
    <row r="824">
      <c r="A824" s="259" t="s">
        <v>27520</v>
      </c>
      <c r="B824" s="9">
        <v>4</v>
      </c>
      <c r="C824" s="259" t="s">
        <v>31350</v>
      </c>
      <c r="D824" s="9">
        <v>0.028189742835438545</v>
      </c>
      <c r="E824" s="9">
        <v>1733452.3988800049</v>
      </c>
      <c r="F824" s="259" t="s">
        <v>33842</v>
      </c>
      <c r="G824" s="9"/>
      <c r="H824" s="259" t="s">
        <v>36423</v>
      </c>
      <c r="I824" s="9">
        <v>1</v>
      </c>
    </row>
    <row r="825">
      <c r="A825" s="259" t="s">
        <v>27521</v>
      </c>
      <c r="B825" s="9">
        <v>4</v>
      </c>
      <c r="C825" s="259" t="s">
        <v>31350</v>
      </c>
      <c r="D825" s="9">
        <v>0.041377487260496185</v>
      </c>
      <c r="E825" s="9">
        <v>1733452.3988800049</v>
      </c>
      <c r="F825" s="259" t="s">
        <v>33843</v>
      </c>
      <c r="G825" s="9"/>
      <c r="H825" s="259" t="s">
        <v>36424</v>
      </c>
      <c r="I825" s="9">
        <v>1</v>
      </c>
    </row>
    <row r="826">
      <c r="A826" s="259" t="s">
        <v>27522</v>
      </c>
      <c r="B826" s="9">
        <v>4</v>
      </c>
      <c r="C826" s="259" t="s">
        <v>31350</v>
      </c>
      <c r="D826" s="9">
        <v>0.031302055364225138</v>
      </c>
      <c r="E826" s="9">
        <v>1733452.3988800049</v>
      </c>
      <c r="F826" s="259" t="s">
        <v>33844</v>
      </c>
      <c r="G826" s="9"/>
      <c r="H826" s="259" t="s">
        <v>36425</v>
      </c>
      <c r="I826" s="9">
        <v>1</v>
      </c>
    </row>
    <row r="827">
      <c r="A827" s="259" t="s">
        <v>27523</v>
      </c>
      <c r="B827" s="9">
        <v>4</v>
      </c>
      <c r="C827" s="259" t="s">
        <v>31350</v>
      </c>
      <c r="D827" s="9">
        <v>0.04323976875884232</v>
      </c>
      <c r="E827" s="9">
        <v>1733452.3988800049</v>
      </c>
      <c r="F827" s="259" t="s">
        <v>33845</v>
      </c>
      <c r="G827" s="9"/>
      <c r="H827" s="259" t="s">
        <v>36426</v>
      </c>
      <c r="I827" s="9">
        <v>1</v>
      </c>
    </row>
    <row r="828">
      <c r="A828" s="259" t="s">
        <v>27524</v>
      </c>
      <c r="B828" s="9">
        <v>4</v>
      </c>
      <c r="C828" s="259" t="s">
        <v>31350</v>
      </c>
      <c r="D828" s="9">
        <v>0.03883979051261064</v>
      </c>
      <c r="E828" s="9">
        <v>1733452.3988800049</v>
      </c>
      <c r="F828" s="259" t="s">
        <v>33846</v>
      </c>
      <c r="G828" s="9"/>
      <c r="H828" s="259" t="s">
        <v>36427</v>
      </c>
      <c r="I828" s="9">
        <v>1</v>
      </c>
    </row>
    <row r="829">
      <c r="A829" s="259" t="s">
        <v>27525</v>
      </c>
      <c r="B829" s="9">
        <v>4</v>
      </c>
      <c r="C829" s="259" t="s">
        <v>31350</v>
      </c>
      <c r="D829" s="9">
        <v>0.042454669510610964</v>
      </c>
      <c r="E829" s="9">
        <v>1733452.3988800049</v>
      </c>
      <c r="F829" s="259" t="s">
        <v>33847</v>
      </c>
      <c r="G829" s="9"/>
      <c r="H829" s="259" t="s">
        <v>36428</v>
      </c>
      <c r="I829" s="9">
        <v>1</v>
      </c>
    </row>
    <row r="830">
      <c r="A830" s="259" t="s">
        <v>27526</v>
      </c>
      <c r="B830" s="9">
        <v>4</v>
      </c>
      <c r="C830" s="259" t="s">
        <v>31350</v>
      </c>
      <c r="D830" s="9">
        <v>0.04564506557020593</v>
      </c>
      <c r="E830" s="9">
        <v>1733452.3988800049</v>
      </c>
      <c r="F830" s="259" t="s">
        <v>33848</v>
      </c>
      <c r="G830" s="9"/>
      <c r="H830" s="259" t="s">
        <v>36429</v>
      </c>
      <c r="I830" s="9">
        <v>1</v>
      </c>
    </row>
    <row r="831">
      <c r="A831" s="259" t="s">
        <v>27527</v>
      </c>
      <c r="B831" s="9">
        <v>4</v>
      </c>
      <c r="C831" s="259" t="s">
        <v>31350</v>
      </c>
      <c r="D831" s="9">
        <v>0.031436212460629165</v>
      </c>
      <c r="E831" s="9">
        <v>1733452.3988800049</v>
      </c>
      <c r="F831" s="259" t="s">
        <v>33849</v>
      </c>
      <c r="G831" s="9"/>
      <c r="H831" s="259" t="s">
        <v>36430</v>
      </c>
      <c r="I831" s="9">
        <v>1</v>
      </c>
    </row>
    <row r="832">
      <c r="A832" s="259" t="s">
        <v>27528</v>
      </c>
      <c r="B832" s="9">
        <v>4</v>
      </c>
      <c r="C832" s="259" t="s">
        <v>31350</v>
      </c>
      <c r="D832" s="9">
        <v>0.053365696030854788</v>
      </c>
      <c r="E832" s="9">
        <v>1733452.3988800049</v>
      </c>
      <c r="F832" s="259" t="s">
        <v>33850</v>
      </c>
      <c r="G832" s="9"/>
      <c r="H832" s="259" t="s">
        <v>36431</v>
      </c>
      <c r="I832" s="9">
        <v>1</v>
      </c>
    </row>
    <row r="833">
      <c r="A833" s="259" t="s">
        <v>27529</v>
      </c>
      <c r="B833" s="9">
        <v>4</v>
      </c>
      <c r="C833" s="259" t="s">
        <v>31350</v>
      </c>
      <c r="D833" s="9">
        <v>0.042715270186365319</v>
      </c>
      <c r="E833" s="9">
        <v>1733452.3988800049</v>
      </c>
      <c r="F833" s="259" t="s">
        <v>33851</v>
      </c>
      <c r="G833" s="9"/>
      <c r="H833" s="259" t="s">
        <v>36432</v>
      </c>
      <c r="I833" s="9">
        <v>1</v>
      </c>
    </row>
    <row r="834">
      <c r="A834" s="259" t="s">
        <v>27530</v>
      </c>
      <c r="B834" s="9">
        <v>5</v>
      </c>
      <c r="C834" s="259" t="s">
        <v>31350</v>
      </c>
      <c r="D834" s="9">
        <v>0.044432717492757415</v>
      </c>
      <c r="E834" s="9">
        <v>1725920.3910064697</v>
      </c>
      <c r="F834" s="259" t="s">
        <v>33852</v>
      </c>
      <c r="G834" s="9"/>
      <c r="H834" s="259" t="s">
        <v>36433</v>
      </c>
      <c r="I834" s="9">
        <v>1</v>
      </c>
    </row>
    <row r="835">
      <c r="A835" s="259" t="s">
        <v>27531</v>
      </c>
      <c r="B835" s="9">
        <v>5</v>
      </c>
      <c r="C835" s="259" t="s">
        <v>31350</v>
      </c>
      <c r="D835" s="9">
        <v>0.05562885585992107</v>
      </c>
      <c r="E835" s="9">
        <v>1725920.3910064697</v>
      </c>
      <c r="F835" s="259" t="s">
        <v>33853</v>
      </c>
      <c r="G835" s="9"/>
      <c r="H835" s="259" t="s">
        <v>36434</v>
      </c>
      <c r="I835" s="9">
        <v>1</v>
      </c>
    </row>
    <row r="836">
      <c r="A836" s="259" t="s">
        <v>27532</v>
      </c>
      <c r="B836" s="9">
        <v>5</v>
      </c>
      <c r="C836" s="259" t="s">
        <v>31350</v>
      </c>
      <c r="D836" s="9">
        <v>0.038996859006747882</v>
      </c>
      <c r="E836" s="9">
        <v>1725920.3910064697</v>
      </c>
      <c r="F836" s="259" t="s">
        <v>33854</v>
      </c>
      <c r="G836" s="9"/>
      <c r="H836" s="259" t="s">
        <v>36435</v>
      </c>
      <c r="I836" s="9">
        <v>1</v>
      </c>
    </row>
    <row r="837">
      <c r="A837" s="259" t="s">
        <v>27533</v>
      </c>
      <c r="B837" s="9">
        <v>5</v>
      </c>
      <c r="C837" s="259" t="s">
        <v>31350</v>
      </c>
      <c r="D837" s="9">
        <v>0.055255649568914281</v>
      </c>
      <c r="E837" s="9">
        <v>1725920.3910064697</v>
      </c>
      <c r="F837" s="259" t="s">
        <v>33855</v>
      </c>
      <c r="G837" s="9"/>
      <c r="H837" s="259" t="s">
        <v>36436</v>
      </c>
      <c r="I837" s="9">
        <v>1</v>
      </c>
    </row>
    <row r="838">
      <c r="A838" s="259" t="s">
        <v>27534</v>
      </c>
      <c r="B838" s="9">
        <v>5</v>
      </c>
      <c r="C838" s="259" t="s">
        <v>31350</v>
      </c>
      <c r="D838" s="9">
        <v>0.047120372994711425</v>
      </c>
      <c r="E838" s="9">
        <v>1725920.3910064697</v>
      </c>
      <c r="F838" s="259" t="s">
        <v>33856</v>
      </c>
      <c r="G838" s="9"/>
      <c r="H838" s="259" t="s">
        <v>36437</v>
      </c>
      <c r="I838" s="9">
        <v>1</v>
      </c>
    </row>
    <row r="839">
      <c r="A839" s="259" t="s">
        <v>27535</v>
      </c>
      <c r="B839" s="9">
        <v>5</v>
      </c>
      <c r="C839" s="259" t="s">
        <v>31350</v>
      </c>
      <c r="D839" s="9">
        <v>0.050306793141577939</v>
      </c>
      <c r="E839" s="9">
        <v>1725920.3910064697</v>
      </c>
      <c r="F839" s="259" t="s">
        <v>33857</v>
      </c>
      <c r="G839" s="9"/>
      <c r="H839" s="259" t="s">
        <v>36438</v>
      </c>
      <c r="I839" s="9">
        <v>1</v>
      </c>
    </row>
    <row r="840">
      <c r="A840" s="259" t="s">
        <v>27536</v>
      </c>
      <c r="B840" s="9">
        <v>5</v>
      </c>
      <c r="C840" s="259" t="s">
        <v>31350</v>
      </c>
      <c r="D840" s="9">
        <v>0.052119137179322768</v>
      </c>
      <c r="E840" s="9">
        <v>1725920.3910064697</v>
      </c>
      <c r="F840" s="259" t="s">
        <v>33858</v>
      </c>
      <c r="G840" s="9"/>
      <c r="H840" s="259" t="s">
        <v>36439</v>
      </c>
      <c r="I840" s="9">
        <v>1</v>
      </c>
    </row>
    <row r="841">
      <c r="A841" s="259" t="s">
        <v>27537</v>
      </c>
      <c r="B841" s="9">
        <v>5</v>
      </c>
      <c r="C841" s="259" t="s">
        <v>31350</v>
      </c>
      <c r="D841" s="9">
        <v>0.045730027134884832</v>
      </c>
      <c r="E841" s="9">
        <v>1725920.3910064697</v>
      </c>
      <c r="F841" s="259" t="s">
        <v>33859</v>
      </c>
      <c r="G841" s="9"/>
      <c r="H841" s="259" t="s">
        <v>36440</v>
      </c>
      <c r="I841" s="9">
        <v>1</v>
      </c>
    </row>
    <row r="842">
      <c r="A842" s="259" t="s">
        <v>27538</v>
      </c>
      <c r="B842" s="9">
        <v>5</v>
      </c>
      <c r="C842" s="259" t="s">
        <v>31350</v>
      </c>
      <c r="D842" s="9">
        <v>0.053385184619605348</v>
      </c>
      <c r="E842" s="9">
        <v>1725920.3910064697</v>
      </c>
      <c r="F842" s="259" t="s">
        <v>33860</v>
      </c>
      <c r="G842" s="9"/>
      <c r="H842" s="259" t="s">
        <v>36441</v>
      </c>
      <c r="I842" s="9">
        <v>1</v>
      </c>
    </row>
    <row r="843">
      <c r="A843" s="259" t="s">
        <v>27539</v>
      </c>
      <c r="B843" s="9">
        <v>5</v>
      </c>
      <c r="C843" s="259" t="s">
        <v>31350</v>
      </c>
      <c r="D843" s="9">
        <v>0.057884734772734259</v>
      </c>
      <c r="E843" s="9">
        <v>1725920.3910064697</v>
      </c>
      <c r="F843" s="259" t="s">
        <v>33861</v>
      </c>
      <c r="G843" s="9"/>
      <c r="H843" s="259" t="s">
        <v>36442</v>
      </c>
      <c r="I843" s="9">
        <v>1</v>
      </c>
    </row>
    <row r="844">
      <c r="A844" s="259" t="s">
        <v>27540</v>
      </c>
      <c r="B844" s="9">
        <v>5</v>
      </c>
      <c r="C844" s="259" t="s">
        <v>31350</v>
      </c>
      <c r="D844" s="9">
        <v>0.064120772805579082</v>
      </c>
      <c r="E844" s="9">
        <v>1725920.3910064697</v>
      </c>
      <c r="F844" s="259" t="s">
        <v>33862</v>
      </c>
      <c r="G844" s="9"/>
      <c r="H844" s="259" t="s">
        <v>36443</v>
      </c>
      <c r="I844" s="9">
        <v>1</v>
      </c>
    </row>
    <row r="845">
      <c r="A845" s="259" t="s">
        <v>27541</v>
      </c>
      <c r="B845" s="9">
        <v>5</v>
      </c>
      <c r="C845" s="259" t="s">
        <v>31350</v>
      </c>
      <c r="D845" s="9">
        <v>0.0097737100947000357</v>
      </c>
      <c r="E845" s="9">
        <v>1725920.3910064697</v>
      </c>
      <c r="F845" s="259" t="s">
        <v>33863</v>
      </c>
      <c r="G845" s="9"/>
      <c r="H845" s="259" t="s">
        <v>36444</v>
      </c>
      <c r="I845" s="9">
        <v>1</v>
      </c>
    </row>
    <row r="846">
      <c r="A846" s="259" t="s">
        <v>27542</v>
      </c>
      <c r="B846" s="9">
        <v>5</v>
      </c>
      <c r="C846" s="259" t="s">
        <v>31350</v>
      </c>
      <c r="D846" s="9">
        <v>0.067734141949304202</v>
      </c>
      <c r="E846" s="9">
        <v>1725920.3910064697</v>
      </c>
      <c r="F846" s="259" t="s">
        <v>33864</v>
      </c>
      <c r="G846" s="9"/>
      <c r="H846" s="259" t="s">
        <v>36445</v>
      </c>
      <c r="I846" s="9">
        <v>1</v>
      </c>
    </row>
    <row r="847">
      <c r="A847" s="259" t="s">
        <v>27543</v>
      </c>
      <c r="B847" s="9">
        <v>6</v>
      </c>
      <c r="C847" s="259" t="s">
        <v>31350</v>
      </c>
      <c r="D847" s="9">
        <v>0.03901512171080302</v>
      </c>
      <c r="E847" s="9">
        <v>1726033.9005508423</v>
      </c>
      <c r="F847" s="259" t="s">
        <v>33865</v>
      </c>
      <c r="G847" s="9"/>
      <c r="H847" s="259" t="s">
        <v>36446</v>
      </c>
      <c r="I847" s="9">
        <v>1</v>
      </c>
    </row>
    <row r="848">
      <c r="A848" s="259" t="s">
        <v>27544</v>
      </c>
      <c r="B848" s="9">
        <v>6</v>
      </c>
      <c r="C848" s="259" t="s">
        <v>31350</v>
      </c>
      <c r="D848" s="9">
        <v>0.079198487477757568</v>
      </c>
      <c r="E848" s="9">
        <v>1726033.9005508423</v>
      </c>
      <c r="F848" s="259" t="s">
        <v>33866</v>
      </c>
      <c r="G848" s="9"/>
      <c r="H848" s="259" t="s">
        <v>36447</v>
      </c>
      <c r="I848" s="9">
        <v>1</v>
      </c>
    </row>
    <row r="849">
      <c r="A849" s="259" t="s">
        <v>27545</v>
      </c>
      <c r="B849" s="9">
        <v>6</v>
      </c>
      <c r="C849" s="259" t="s">
        <v>31350</v>
      </c>
      <c r="D849" s="9">
        <v>0.057529159471718147</v>
      </c>
      <c r="E849" s="9">
        <v>1726033.9005508423</v>
      </c>
      <c r="F849" s="259" t="s">
        <v>33867</v>
      </c>
      <c r="G849" s="9"/>
      <c r="H849" s="259" t="s">
        <v>36448</v>
      </c>
      <c r="I849" s="9">
        <v>1</v>
      </c>
    </row>
    <row r="850">
      <c r="A850" s="259" t="s">
        <v>27546</v>
      </c>
      <c r="B850" s="9">
        <v>6</v>
      </c>
      <c r="C850" s="259" t="s">
        <v>31350</v>
      </c>
      <c r="D850" s="9">
        <v>0.072822267055008313</v>
      </c>
      <c r="E850" s="9">
        <v>1726033.9005508423</v>
      </c>
      <c r="F850" s="259" t="s">
        <v>33868</v>
      </c>
      <c r="G850" s="9"/>
      <c r="H850" s="259" t="s">
        <v>36449</v>
      </c>
      <c r="I850" s="9">
        <v>1</v>
      </c>
    </row>
    <row r="851">
      <c r="A851" s="259" t="s">
        <v>27547</v>
      </c>
      <c r="B851" s="9">
        <v>6</v>
      </c>
      <c r="C851" s="259" t="s">
        <v>31350</v>
      </c>
      <c r="D851" s="9">
        <v>0.064138519025695562</v>
      </c>
      <c r="E851" s="9">
        <v>1726033.9005508423</v>
      </c>
      <c r="F851" s="259" t="s">
        <v>33869</v>
      </c>
      <c r="G851" s="9"/>
      <c r="H851" s="259" t="s">
        <v>36450</v>
      </c>
      <c r="I851" s="9">
        <v>1</v>
      </c>
    </row>
    <row r="852">
      <c r="A852" s="259" t="s">
        <v>27548</v>
      </c>
      <c r="B852" s="9">
        <v>6</v>
      </c>
      <c r="C852" s="259" t="s">
        <v>31350</v>
      </c>
      <c r="D852" s="9">
        <v>0.072269689462774789</v>
      </c>
      <c r="E852" s="9">
        <v>1726033.9005508423</v>
      </c>
      <c r="F852" s="259" t="s">
        <v>33870</v>
      </c>
      <c r="G852" s="9"/>
      <c r="H852" s="259" t="s">
        <v>36451</v>
      </c>
      <c r="I852" s="9">
        <v>1</v>
      </c>
    </row>
    <row r="853">
      <c r="A853" s="259" t="s">
        <v>27549</v>
      </c>
      <c r="B853" s="9">
        <v>6</v>
      </c>
      <c r="C853" s="259" t="s">
        <v>31350</v>
      </c>
      <c r="D853" s="9">
        <v>0.060972994000839706</v>
      </c>
      <c r="E853" s="9">
        <v>1726033.9005508423</v>
      </c>
      <c r="F853" s="259" t="s">
        <v>33871</v>
      </c>
      <c r="G853" s="9"/>
      <c r="H853" s="259" t="s">
        <v>36452</v>
      </c>
      <c r="I853" s="9">
        <v>1</v>
      </c>
    </row>
    <row r="854">
      <c r="A854" s="259" t="s">
        <v>27550</v>
      </c>
      <c r="B854" s="9">
        <v>6</v>
      </c>
      <c r="C854" s="259" t="s">
        <v>31350</v>
      </c>
      <c r="D854" s="9">
        <v>0.074185940555804714</v>
      </c>
      <c r="E854" s="9">
        <v>1726033.9005508423</v>
      </c>
      <c r="F854" s="259" t="s">
        <v>33872</v>
      </c>
      <c r="G854" s="9"/>
      <c r="H854" s="259" t="s">
        <v>36453</v>
      </c>
      <c r="I854" s="9">
        <v>1</v>
      </c>
    </row>
    <row r="855">
      <c r="A855" s="259" t="s">
        <v>27551</v>
      </c>
      <c r="B855" s="9">
        <v>6</v>
      </c>
      <c r="C855" s="259" t="s">
        <v>31350</v>
      </c>
      <c r="D855" s="9">
        <v>0.07433387618246802</v>
      </c>
      <c r="E855" s="9">
        <v>1726033.9005508423</v>
      </c>
      <c r="F855" s="259" t="s">
        <v>33873</v>
      </c>
      <c r="G855" s="9"/>
      <c r="H855" s="259" t="s">
        <v>36454</v>
      </c>
      <c r="I855" s="9">
        <v>1</v>
      </c>
    </row>
    <row r="856">
      <c r="A856" s="259" t="s">
        <v>27552</v>
      </c>
      <c r="B856" s="9">
        <v>6</v>
      </c>
      <c r="C856" s="259" t="s">
        <v>31350</v>
      </c>
      <c r="D856" s="9">
        <v>0.071656437562521047</v>
      </c>
      <c r="E856" s="9">
        <v>1726033.9005508423</v>
      </c>
      <c r="F856" s="259" t="s">
        <v>33874</v>
      </c>
      <c r="G856" s="9"/>
      <c r="H856" s="259" t="s">
        <v>36455</v>
      </c>
      <c r="I856" s="9">
        <v>1</v>
      </c>
    </row>
    <row r="857">
      <c r="A857" s="259" t="s">
        <v>27553</v>
      </c>
      <c r="B857" s="9">
        <v>6</v>
      </c>
      <c r="C857" s="259" t="s">
        <v>31350</v>
      </c>
      <c r="D857" s="9">
        <v>0.074061938059124338</v>
      </c>
      <c r="E857" s="9">
        <v>1726033.9005508423</v>
      </c>
      <c r="F857" s="259" t="s">
        <v>33875</v>
      </c>
      <c r="G857" s="9"/>
      <c r="H857" s="259" t="s">
        <v>36456</v>
      </c>
      <c r="I857" s="9">
        <v>1</v>
      </c>
    </row>
    <row r="858">
      <c r="A858" s="259" t="s">
        <v>27554</v>
      </c>
      <c r="B858" s="9">
        <v>6</v>
      </c>
      <c r="C858" s="259" t="s">
        <v>31350</v>
      </c>
      <c r="D858" s="9">
        <v>0.078496938231539456</v>
      </c>
      <c r="E858" s="9">
        <v>1726033.9005508423</v>
      </c>
      <c r="F858" s="259" t="s">
        <v>33876</v>
      </c>
      <c r="G858" s="9"/>
      <c r="H858" s="259" t="s">
        <v>36457</v>
      </c>
      <c r="I858" s="9">
        <v>1</v>
      </c>
    </row>
    <row r="859">
      <c r="A859" s="259" t="s">
        <v>27555</v>
      </c>
      <c r="B859" s="9">
        <v>6</v>
      </c>
      <c r="C859" s="259" t="s">
        <v>31350</v>
      </c>
      <c r="D859" s="9">
        <v>0.071866945867430795</v>
      </c>
      <c r="E859" s="9">
        <v>1726033.9005508423</v>
      </c>
      <c r="F859" s="259" t="s">
        <v>33877</v>
      </c>
      <c r="G859" s="9"/>
      <c r="H859" s="259" t="s">
        <v>36458</v>
      </c>
      <c r="I859" s="9">
        <v>1</v>
      </c>
    </row>
    <row r="860">
      <c r="A860" s="259" t="s">
        <v>27556</v>
      </c>
      <c r="B860" s="9">
        <v>7</v>
      </c>
      <c r="C860" s="259" t="s">
        <v>31350</v>
      </c>
      <c r="D860" s="9">
        <v>0.09885181985341554</v>
      </c>
      <c r="E860" s="9">
        <v>1724097.6573486328</v>
      </c>
      <c r="F860" s="259" t="s">
        <v>33878</v>
      </c>
      <c r="G860" s="9"/>
      <c r="H860" s="259" t="s">
        <v>36459</v>
      </c>
      <c r="I860" s="9">
        <v>1</v>
      </c>
    </row>
    <row r="861">
      <c r="A861" s="259" t="s">
        <v>27557</v>
      </c>
      <c r="B861" s="9">
        <v>7</v>
      </c>
      <c r="C861" s="259" t="s">
        <v>31350</v>
      </c>
      <c r="D861" s="9">
        <v>0.086164673295639982</v>
      </c>
      <c r="E861" s="9">
        <v>1724097.6573486328</v>
      </c>
      <c r="F861" s="259" t="s">
        <v>33879</v>
      </c>
      <c r="G861" s="9"/>
      <c r="H861" s="259" t="s">
        <v>36460</v>
      </c>
      <c r="I861" s="9">
        <v>1</v>
      </c>
    </row>
    <row r="862">
      <c r="A862" s="259" t="s">
        <v>27558</v>
      </c>
      <c r="B862" s="9">
        <v>7</v>
      </c>
      <c r="C862" s="259" t="s">
        <v>31350</v>
      </c>
      <c r="D862" s="9">
        <v>0.076887853186122665</v>
      </c>
      <c r="E862" s="9">
        <v>1724097.6573486328</v>
      </c>
      <c r="F862" s="259" t="s">
        <v>33880</v>
      </c>
      <c r="G862" s="9"/>
      <c r="H862" s="259" t="s">
        <v>36461</v>
      </c>
      <c r="I862" s="9">
        <v>1</v>
      </c>
    </row>
    <row r="863">
      <c r="A863" s="259" t="s">
        <v>27559</v>
      </c>
      <c r="B863" s="9">
        <v>7</v>
      </c>
      <c r="C863" s="259" t="s">
        <v>31350</v>
      </c>
      <c r="D863" s="9">
        <v>0.095874157228051204</v>
      </c>
      <c r="E863" s="9">
        <v>1724097.6573486328</v>
      </c>
      <c r="F863" s="259" t="s">
        <v>33881</v>
      </c>
      <c r="G863" s="9"/>
      <c r="H863" s="259" t="s">
        <v>36462</v>
      </c>
      <c r="I863" s="9">
        <v>1</v>
      </c>
    </row>
    <row r="864">
      <c r="A864" s="259" t="s">
        <v>27560</v>
      </c>
      <c r="B864" s="9">
        <v>7</v>
      </c>
      <c r="C864" s="259" t="s">
        <v>31350</v>
      </c>
      <c r="D864" s="9">
        <v>0.1026515648763759</v>
      </c>
      <c r="E864" s="9">
        <v>1724097.6573486328</v>
      </c>
      <c r="F864" s="259" t="s">
        <v>33882</v>
      </c>
      <c r="G864" s="9"/>
      <c r="H864" s="259" t="s">
        <v>36463</v>
      </c>
      <c r="I864" s="9">
        <v>1</v>
      </c>
    </row>
    <row r="865">
      <c r="A865" s="259" t="s">
        <v>27561</v>
      </c>
      <c r="B865" s="9">
        <v>7</v>
      </c>
      <c r="C865" s="259" t="s">
        <v>31350</v>
      </c>
      <c r="D865" s="9">
        <v>0.10047945856139538</v>
      </c>
      <c r="E865" s="9">
        <v>1724097.6573486328</v>
      </c>
      <c r="F865" s="259" t="s">
        <v>33883</v>
      </c>
      <c r="G865" s="9"/>
      <c r="H865" s="259" t="s">
        <v>36464</v>
      </c>
      <c r="I865" s="9">
        <v>1</v>
      </c>
    </row>
    <row r="866">
      <c r="A866" s="259" t="s">
        <v>27562</v>
      </c>
      <c r="B866" s="9">
        <v>7</v>
      </c>
      <c r="C866" s="259" t="s">
        <v>31350</v>
      </c>
      <c r="D866" s="9">
        <v>0.095666800259262177</v>
      </c>
      <c r="E866" s="9">
        <v>1724097.6573486328</v>
      </c>
      <c r="F866" s="259" t="s">
        <v>33884</v>
      </c>
      <c r="G866" s="9"/>
      <c r="H866" s="259" t="s">
        <v>36465</v>
      </c>
      <c r="I866" s="9">
        <v>1</v>
      </c>
    </row>
    <row r="867">
      <c r="A867" s="259" t="s">
        <v>27563</v>
      </c>
      <c r="B867" s="9">
        <v>7</v>
      </c>
      <c r="C867" s="259" t="s">
        <v>31350</v>
      </c>
      <c r="D867" s="9">
        <v>0.098201306373783298</v>
      </c>
      <c r="E867" s="9">
        <v>1724097.6573486328</v>
      </c>
      <c r="F867" s="259" t="s">
        <v>33885</v>
      </c>
      <c r="G867" s="9"/>
      <c r="H867" s="259" t="s">
        <v>36466</v>
      </c>
      <c r="I867" s="9">
        <v>1</v>
      </c>
    </row>
    <row r="868">
      <c r="A868" s="259" t="s">
        <v>27564</v>
      </c>
      <c r="B868" s="9">
        <v>7</v>
      </c>
      <c r="C868" s="259" t="s">
        <v>31350</v>
      </c>
      <c r="D868" s="9">
        <v>0.10089599638985823</v>
      </c>
      <c r="E868" s="9">
        <v>1724097.6573486328</v>
      </c>
      <c r="F868" s="259" t="s">
        <v>33886</v>
      </c>
      <c r="G868" s="9"/>
      <c r="H868" s="259" t="s">
        <v>36467</v>
      </c>
      <c r="I868" s="9">
        <v>1</v>
      </c>
    </row>
    <row r="869">
      <c r="A869" s="259" t="s">
        <v>27565</v>
      </c>
      <c r="B869" s="9">
        <v>7</v>
      </c>
      <c r="C869" s="259" t="s">
        <v>31350</v>
      </c>
      <c r="D869" s="9">
        <v>0.051900290468505195</v>
      </c>
      <c r="E869" s="9">
        <v>1724097.6573486328</v>
      </c>
      <c r="F869" s="259" t="s">
        <v>33887</v>
      </c>
      <c r="G869" s="9"/>
      <c r="H869" s="259" t="s">
        <v>36468</v>
      </c>
      <c r="I869" s="9">
        <v>1</v>
      </c>
    </row>
    <row r="870">
      <c r="A870" s="259" t="s">
        <v>27566</v>
      </c>
      <c r="B870" s="9">
        <v>7</v>
      </c>
      <c r="C870" s="259" t="s">
        <v>31350</v>
      </c>
      <c r="D870" s="9">
        <v>0.097967599905649627</v>
      </c>
      <c r="E870" s="9">
        <v>1724097.6573486328</v>
      </c>
      <c r="F870" s="259" t="s">
        <v>33888</v>
      </c>
      <c r="G870" s="9"/>
      <c r="H870" s="259" t="s">
        <v>36469</v>
      </c>
      <c r="I870" s="9">
        <v>1</v>
      </c>
    </row>
    <row r="871">
      <c r="A871" s="259" t="s">
        <v>27567</v>
      </c>
      <c r="B871" s="9">
        <v>7</v>
      </c>
      <c r="C871" s="259" t="s">
        <v>31350</v>
      </c>
      <c r="D871" s="9">
        <v>0.092517604876485859</v>
      </c>
      <c r="E871" s="9">
        <v>1724097.6573486328</v>
      </c>
      <c r="F871" s="259" t="s">
        <v>33889</v>
      </c>
      <c r="G871" s="9"/>
      <c r="H871" s="259" t="s">
        <v>36470</v>
      </c>
      <c r="I871" s="9">
        <v>1</v>
      </c>
    </row>
    <row r="872">
      <c r="A872" s="259" t="s">
        <v>27568</v>
      </c>
      <c r="B872" s="9">
        <v>7</v>
      </c>
      <c r="C872" s="259" t="s">
        <v>31350</v>
      </c>
      <c r="D872" s="9">
        <v>0.072968847275674403</v>
      </c>
      <c r="E872" s="9">
        <v>1724097.6573486328</v>
      </c>
      <c r="F872" s="259" t="s">
        <v>33890</v>
      </c>
      <c r="G872" s="9"/>
      <c r="H872" s="259" t="s">
        <v>36471</v>
      </c>
      <c r="I872" s="9">
        <v>1</v>
      </c>
    </row>
    <row r="873">
      <c r="A873" s="259" t="s">
        <v>27569</v>
      </c>
      <c r="B873" s="9">
        <v>8</v>
      </c>
      <c r="C873" s="259" t="s">
        <v>31350</v>
      </c>
      <c r="D873" s="9">
        <v>0.12714230461236095</v>
      </c>
      <c r="E873" s="9">
        <v>1725958.2303409576</v>
      </c>
      <c r="F873" s="259" t="s">
        <v>33891</v>
      </c>
      <c r="G873" s="9"/>
      <c r="H873" s="259" t="s">
        <v>36472</v>
      </c>
      <c r="I873" s="9">
        <v>1</v>
      </c>
    </row>
    <row r="874">
      <c r="A874" s="259" t="s">
        <v>27570</v>
      </c>
      <c r="B874" s="9">
        <v>8</v>
      </c>
      <c r="C874" s="259" t="s">
        <v>31350</v>
      </c>
      <c r="D874" s="9">
        <v>0.1316287154552564</v>
      </c>
      <c r="E874" s="9">
        <v>1725958.2303409576</v>
      </c>
      <c r="F874" s="259" t="s">
        <v>33892</v>
      </c>
      <c r="G874" s="9"/>
      <c r="H874" s="259" t="s">
        <v>36473</v>
      </c>
      <c r="I874" s="9">
        <v>1</v>
      </c>
    </row>
    <row r="875">
      <c r="A875" s="259" t="s">
        <v>27571</v>
      </c>
      <c r="B875" s="9">
        <v>8</v>
      </c>
      <c r="C875" s="259" t="s">
        <v>31350</v>
      </c>
      <c r="D875" s="9">
        <v>0.1226968460560508</v>
      </c>
      <c r="E875" s="9">
        <v>1725958.2303409576</v>
      </c>
      <c r="F875" s="259" t="s">
        <v>33893</v>
      </c>
      <c r="G875" s="9"/>
      <c r="H875" s="259" t="s">
        <v>36474</v>
      </c>
      <c r="I875" s="9">
        <v>1</v>
      </c>
    </row>
    <row r="876">
      <c r="A876" s="259" t="s">
        <v>27572</v>
      </c>
      <c r="B876" s="9">
        <v>8</v>
      </c>
      <c r="C876" s="259" t="s">
        <v>31350</v>
      </c>
      <c r="D876" s="9">
        <v>0.079639166819635274</v>
      </c>
      <c r="E876" s="9">
        <v>1725958.2303409576</v>
      </c>
      <c r="F876" s="259" t="s">
        <v>33894</v>
      </c>
      <c r="G876" s="9"/>
      <c r="H876" s="259" t="s">
        <v>36475</v>
      </c>
      <c r="I876" s="9">
        <v>1</v>
      </c>
    </row>
    <row r="877">
      <c r="A877" s="259" t="s">
        <v>27573</v>
      </c>
      <c r="B877" s="9">
        <v>8</v>
      </c>
      <c r="C877" s="259" t="s">
        <v>31350</v>
      </c>
      <c r="D877" s="9">
        <v>0.13232427155042209</v>
      </c>
      <c r="E877" s="9">
        <v>1725958.2303409576</v>
      </c>
      <c r="F877" s="259" t="s">
        <v>33895</v>
      </c>
      <c r="G877" s="9"/>
      <c r="H877" s="259" t="s">
        <v>36476</v>
      </c>
      <c r="I877" s="9">
        <v>1</v>
      </c>
    </row>
    <row r="878">
      <c r="A878" s="259" t="s">
        <v>27574</v>
      </c>
      <c r="B878" s="9">
        <v>8</v>
      </c>
      <c r="C878" s="259" t="s">
        <v>31350</v>
      </c>
      <c r="D878" s="9">
        <v>0.12964297835498545</v>
      </c>
      <c r="E878" s="9">
        <v>1725958.2303409576</v>
      </c>
      <c r="F878" s="259" t="s">
        <v>33896</v>
      </c>
      <c r="G878" s="9"/>
      <c r="H878" s="259" t="s">
        <v>36477</v>
      </c>
      <c r="I878" s="9">
        <v>1</v>
      </c>
    </row>
    <row r="879">
      <c r="A879" s="259" t="s">
        <v>27575</v>
      </c>
      <c r="B879" s="9">
        <v>8</v>
      </c>
      <c r="C879" s="259" t="s">
        <v>31350</v>
      </c>
      <c r="D879" s="9">
        <v>0.11619279605845663</v>
      </c>
      <c r="E879" s="9">
        <v>1725958.2303409576</v>
      </c>
      <c r="F879" s="259" t="s">
        <v>33897</v>
      </c>
      <c r="G879" s="9"/>
      <c r="H879" s="259" t="s">
        <v>36478</v>
      </c>
      <c r="I879" s="9">
        <v>1</v>
      </c>
    </row>
    <row r="880">
      <c r="A880" s="259" t="s">
        <v>27576</v>
      </c>
      <c r="B880" s="9">
        <v>8</v>
      </c>
      <c r="C880" s="259" t="s">
        <v>31350</v>
      </c>
      <c r="D880" s="9">
        <v>0.13046776449224456</v>
      </c>
      <c r="E880" s="9">
        <v>1725958.2303409576</v>
      </c>
      <c r="F880" s="259" t="s">
        <v>33898</v>
      </c>
      <c r="G880" s="9"/>
      <c r="H880" s="259" t="s">
        <v>36479</v>
      </c>
      <c r="I880" s="9">
        <v>1</v>
      </c>
    </row>
    <row r="881">
      <c r="A881" s="259" t="s">
        <v>27577</v>
      </c>
      <c r="B881" s="9">
        <v>8</v>
      </c>
      <c r="C881" s="259" t="s">
        <v>31350</v>
      </c>
      <c r="D881" s="9">
        <v>0.1229922123804388</v>
      </c>
      <c r="E881" s="9">
        <v>1725958.2303409576</v>
      </c>
      <c r="F881" s="259" t="s">
        <v>33899</v>
      </c>
      <c r="G881" s="9"/>
      <c r="H881" s="259" t="s">
        <v>36480</v>
      </c>
      <c r="I881" s="9">
        <v>1</v>
      </c>
    </row>
    <row r="882">
      <c r="A882" s="259" t="s">
        <v>27578</v>
      </c>
      <c r="B882" s="9">
        <v>8</v>
      </c>
      <c r="C882" s="259" t="s">
        <v>31350</v>
      </c>
      <c r="D882" s="9">
        <v>0.12940361218007826</v>
      </c>
      <c r="E882" s="9">
        <v>1725958.2303409576</v>
      </c>
      <c r="F882" s="259" t="s">
        <v>33900</v>
      </c>
      <c r="G882" s="9"/>
      <c r="H882" s="259" t="s">
        <v>36481</v>
      </c>
      <c r="I882" s="9">
        <v>1</v>
      </c>
    </row>
    <row r="883">
      <c r="A883" s="259" t="s">
        <v>27579</v>
      </c>
      <c r="B883" s="9">
        <v>8</v>
      </c>
      <c r="C883" s="259" t="s">
        <v>31350</v>
      </c>
      <c r="D883" s="9">
        <v>0.12358349032737528</v>
      </c>
      <c r="E883" s="9">
        <v>1725958.2303409576</v>
      </c>
      <c r="F883" s="259" t="s">
        <v>33901</v>
      </c>
      <c r="G883" s="9"/>
      <c r="H883" s="259" t="s">
        <v>36482</v>
      </c>
      <c r="I883" s="9">
        <v>1</v>
      </c>
    </row>
    <row r="884">
      <c r="A884" s="259" t="s">
        <v>27580</v>
      </c>
      <c r="B884" s="9">
        <v>8</v>
      </c>
      <c r="C884" s="259" t="s">
        <v>31350</v>
      </c>
      <c r="D884" s="9">
        <v>0.12797849520283097</v>
      </c>
      <c r="E884" s="9">
        <v>1725958.2303409576</v>
      </c>
      <c r="F884" s="259" t="s">
        <v>33902</v>
      </c>
      <c r="G884" s="9"/>
      <c r="H884" s="259" t="s">
        <v>36483</v>
      </c>
      <c r="I884" s="9">
        <v>1</v>
      </c>
    </row>
    <row r="885">
      <c r="A885" s="259" t="s">
        <v>27581</v>
      </c>
      <c r="B885" s="9">
        <v>8</v>
      </c>
      <c r="C885" s="259" t="s">
        <v>31350</v>
      </c>
      <c r="D885" s="9">
        <v>0.12809562497397722</v>
      </c>
      <c r="E885" s="9">
        <v>1725958.2303409576</v>
      </c>
      <c r="F885" s="259" t="s">
        <v>33903</v>
      </c>
      <c r="G885" s="9"/>
      <c r="H885" s="259" t="s">
        <v>36484</v>
      </c>
      <c r="I885" s="9">
        <v>1</v>
      </c>
    </row>
    <row r="886">
      <c r="A886" s="259" t="s">
        <v>27582</v>
      </c>
      <c r="B886" s="9">
        <v>9</v>
      </c>
      <c r="C886" s="259" t="s">
        <v>31350</v>
      </c>
      <c r="D886" s="9">
        <v>0.12872157529823647</v>
      </c>
      <c r="E886" s="9">
        <v>1721642.4785900116</v>
      </c>
      <c r="F886" s="259" t="s">
        <v>33904</v>
      </c>
      <c r="G886" s="9"/>
      <c r="H886" s="259" t="s">
        <v>36485</v>
      </c>
      <c r="I886" s="9">
        <v>1</v>
      </c>
    </row>
    <row r="887">
      <c r="A887" s="259" t="s">
        <v>27583</v>
      </c>
      <c r="B887" s="9">
        <v>9</v>
      </c>
      <c r="C887" s="259" t="s">
        <v>31350</v>
      </c>
      <c r="D887" s="9">
        <v>0.17240481043216641</v>
      </c>
      <c r="E887" s="9">
        <v>1721642.4785900116</v>
      </c>
      <c r="F887" s="259" t="s">
        <v>33905</v>
      </c>
      <c r="G887" s="9"/>
      <c r="H887" s="259" t="s">
        <v>36486</v>
      </c>
      <c r="I887" s="9">
        <v>1</v>
      </c>
    </row>
    <row r="888">
      <c r="A888" s="259" t="s">
        <v>27584</v>
      </c>
      <c r="B888" s="9">
        <v>9</v>
      </c>
      <c r="C888" s="259" t="s">
        <v>31350</v>
      </c>
      <c r="D888" s="9">
        <v>0.16885638516904891</v>
      </c>
      <c r="E888" s="9">
        <v>1721642.4785900116</v>
      </c>
      <c r="F888" s="259" t="s">
        <v>33906</v>
      </c>
      <c r="G888" s="9"/>
      <c r="H888" s="259" t="s">
        <v>36487</v>
      </c>
      <c r="I888" s="9">
        <v>1</v>
      </c>
    </row>
    <row r="889">
      <c r="A889" s="259" t="s">
        <v>27585</v>
      </c>
      <c r="B889" s="9">
        <v>9</v>
      </c>
      <c r="C889" s="259" t="s">
        <v>31350</v>
      </c>
      <c r="D889" s="9">
        <v>0.18228187245920133</v>
      </c>
      <c r="E889" s="9">
        <v>1721642.4785900116</v>
      </c>
      <c r="F889" s="259" t="s">
        <v>33907</v>
      </c>
      <c r="G889" s="9"/>
      <c r="H889" s="259" t="s">
        <v>36488</v>
      </c>
      <c r="I889" s="9">
        <v>1</v>
      </c>
    </row>
    <row r="890">
      <c r="A890" s="259" t="s">
        <v>27586</v>
      </c>
      <c r="B890" s="9">
        <v>9</v>
      </c>
      <c r="C890" s="259" t="s">
        <v>31350</v>
      </c>
      <c r="D890" s="9">
        <v>0.18272115002441872</v>
      </c>
      <c r="E890" s="9">
        <v>1721642.4785900116</v>
      </c>
      <c r="F890" s="259" t="s">
        <v>33908</v>
      </c>
      <c r="G890" s="9"/>
      <c r="H890" s="259" t="s">
        <v>36489</v>
      </c>
      <c r="I890" s="9">
        <v>1</v>
      </c>
    </row>
    <row r="891">
      <c r="A891" s="259" t="s">
        <v>27587</v>
      </c>
      <c r="B891" s="9">
        <v>9</v>
      </c>
      <c r="C891" s="259" t="s">
        <v>31350</v>
      </c>
      <c r="D891" s="9">
        <v>0.17690870395088226</v>
      </c>
      <c r="E891" s="9">
        <v>1721642.4785900116</v>
      </c>
      <c r="F891" s="259" t="s">
        <v>33909</v>
      </c>
      <c r="G891" s="9"/>
      <c r="H891" s="259" t="s">
        <v>36490</v>
      </c>
      <c r="I891" s="9">
        <v>1</v>
      </c>
    </row>
    <row r="892">
      <c r="A892" s="259" t="s">
        <v>27588</v>
      </c>
      <c r="B892" s="9">
        <v>9</v>
      </c>
      <c r="C892" s="259" t="s">
        <v>31350</v>
      </c>
      <c r="D892" s="9">
        <v>0.17525817855019818</v>
      </c>
      <c r="E892" s="9">
        <v>1721642.4785900116</v>
      </c>
      <c r="F892" s="259" t="s">
        <v>33910</v>
      </c>
      <c r="G892" s="9"/>
      <c r="H892" s="259" t="s">
        <v>36491</v>
      </c>
      <c r="I892" s="9">
        <v>1</v>
      </c>
    </row>
    <row r="893">
      <c r="A893" s="259" t="s">
        <v>27589</v>
      </c>
      <c r="B893" s="9">
        <v>9</v>
      </c>
      <c r="C893" s="259" t="s">
        <v>31350</v>
      </c>
      <c r="D893" s="9">
        <v>0.18370536715293254</v>
      </c>
      <c r="E893" s="9">
        <v>1721642.4785900116</v>
      </c>
      <c r="F893" s="259" t="s">
        <v>33911</v>
      </c>
      <c r="G893" s="9"/>
      <c r="H893" s="259" t="s">
        <v>36492</v>
      </c>
      <c r="I893" s="9">
        <v>1</v>
      </c>
    </row>
    <row r="894">
      <c r="A894" s="259" t="s">
        <v>27590</v>
      </c>
      <c r="B894" s="9">
        <v>9</v>
      </c>
      <c r="C894" s="259" t="s">
        <v>31350</v>
      </c>
      <c r="D894" s="9">
        <v>0.17180974594792173</v>
      </c>
      <c r="E894" s="9">
        <v>1721642.4785900116</v>
      </c>
      <c r="F894" s="259" t="s">
        <v>33912</v>
      </c>
      <c r="G894" s="9"/>
      <c r="H894" s="259" t="s">
        <v>36493</v>
      </c>
      <c r="I894" s="9">
        <v>1</v>
      </c>
    </row>
    <row r="895">
      <c r="A895" s="259" t="s">
        <v>27591</v>
      </c>
      <c r="B895" s="9">
        <v>9</v>
      </c>
      <c r="C895" s="259" t="s">
        <v>31350</v>
      </c>
      <c r="D895" s="9">
        <v>0.16256171133967479</v>
      </c>
      <c r="E895" s="9">
        <v>1721642.4785900116</v>
      </c>
      <c r="F895" s="259" t="s">
        <v>33913</v>
      </c>
      <c r="G895" s="9"/>
      <c r="H895" s="259" t="s">
        <v>36494</v>
      </c>
      <c r="I895" s="9">
        <v>1</v>
      </c>
    </row>
    <row r="896">
      <c r="A896" s="259" t="s">
        <v>27592</v>
      </c>
      <c r="B896" s="9">
        <v>9</v>
      </c>
      <c r="C896" s="259" t="s">
        <v>31350</v>
      </c>
      <c r="D896" s="9">
        <v>0.17998954263984371</v>
      </c>
      <c r="E896" s="9">
        <v>1721642.4785900116</v>
      </c>
      <c r="F896" s="259" t="s">
        <v>33914</v>
      </c>
      <c r="G896" s="9"/>
      <c r="H896" s="259" t="s">
        <v>36495</v>
      </c>
      <c r="I896" s="9">
        <v>1</v>
      </c>
    </row>
    <row r="897">
      <c r="A897" s="259" t="s">
        <v>27593</v>
      </c>
      <c r="B897" s="9">
        <v>9</v>
      </c>
      <c r="C897" s="259" t="s">
        <v>31350</v>
      </c>
      <c r="D897" s="9">
        <v>0.15966674560958394</v>
      </c>
      <c r="E897" s="9">
        <v>1721642.4785900116</v>
      </c>
      <c r="F897" s="259" t="s">
        <v>33915</v>
      </c>
      <c r="G897" s="9"/>
      <c r="H897" s="259" t="s">
        <v>36496</v>
      </c>
      <c r="I897" s="9">
        <v>1</v>
      </c>
    </row>
    <row r="898">
      <c r="A898" s="259" t="s">
        <v>27594</v>
      </c>
      <c r="B898" s="9">
        <v>9</v>
      </c>
      <c r="C898" s="259" t="s">
        <v>31350</v>
      </c>
      <c r="D898" s="9">
        <v>0.16244917009072224</v>
      </c>
      <c r="E898" s="9">
        <v>1721642.4785900116</v>
      </c>
      <c r="F898" s="259" t="s">
        <v>33916</v>
      </c>
      <c r="G898" s="9"/>
      <c r="H898" s="259" t="s">
        <v>36497</v>
      </c>
      <c r="I898" s="9">
        <v>1</v>
      </c>
    </row>
    <row r="899">
      <c r="A899" s="259" t="s">
        <v>27595</v>
      </c>
      <c r="B899" s="9">
        <v>10</v>
      </c>
      <c r="C899" s="259" t="s">
        <v>31350</v>
      </c>
      <c r="D899" s="9">
        <v>0.65551337181810865</v>
      </c>
      <c r="E899" s="9">
        <v>1732307.5169143677</v>
      </c>
      <c r="F899" s="259" t="s">
        <v>33917</v>
      </c>
      <c r="G899" s="9"/>
      <c r="H899" s="259" t="s">
        <v>36498</v>
      </c>
      <c r="I899" s="9">
        <v>1</v>
      </c>
    </row>
    <row r="900">
      <c r="A900" s="259" t="s">
        <v>27596</v>
      </c>
      <c r="B900" s="9">
        <v>10</v>
      </c>
      <c r="C900" s="259" t="s">
        <v>31350</v>
      </c>
      <c r="D900" s="9">
        <v>0.35109685977154181</v>
      </c>
      <c r="E900" s="9">
        <v>1732307.5169143677</v>
      </c>
      <c r="F900" s="259" t="s">
        <v>33918</v>
      </c>
      <c r="G900" s="9"/>
      <c r="H900" s="259" t="s">
        <v>36499</v>
      </c>
      <c r="I900" s="9">
        <v>1</v>
      </c>
    </row>
    <row r="901">
      <c r="A901" s="259" t="s">
        <v>27597</v>
      </c>
      <c r="B901" s="9">
        <v>10</v>
      </c>
      <c r="C901" s="259" t="s">
        <v>31350</v>
      </c>
      <c r="D901" s="9">
        <v>0.47098623469840933</v>
      </c>
      <c r="E901" s="9">
        <v>1732307.5169143677</v>
      </c>
      <c r="F901" s="259" t="s">
        <v>33919</v>
      </c>
      <c r="G901" s="9"/>
      <c r="H901" s="259" t="s">
        <v>36500</v>
      </c>
      <c r="I901" s="9">
        <v>1</v>
      </c>
    </row>
    <row r="902">
      <c r="A902" s="259" t="s">
        <v>27598</v>
      </c>
      <c r="B902" s="9">
        <v>10</v>
      </c>
      <c r="C902" s="259" t="s">
        <v>31350</v>
      </c>
      <c r="D902" s="9">
        <v>0.32522027072706405</v>
      </c>
      <c r="E902" s="9">
        <v>1732307.5169143677</v>
      </c>
      <c r="F902" s="259" t="s">
        <v>33920</v>
      </c>
      <c r="G902" s="9"/>
      <c r="H902" s="259" t="s">
        <v>36501</v>
      </c>
      <c r="I902" s="9">
        <v>1</v>
      </c>
    </row>
    <row r="903">
      <c r="A903" s="259" t="s">
        <v>27599</v>
      </c>
      <c r="B903" s="9">
        <v>10</v>
      </c>
      <c r="C903" s="259" t="s">
        <v>31350</v>
      </c>
      <c r="D903" s="9">
        <v>0.36309692565573248</v>
      </c>
      <c r="E903" s="9">
        <v>1732307.5169143677</v>
      </c>
      <c r="F903" s="259" t="s">
        <v>33921</v>
      </c>
      <c r="G903" s="9"/>
      <c r="H903" s="259" t="s">
        <v>36502</v>
      </c>
      <c r="I903" s="9">
        <v>1</v>
      </c>
    </row>
    <row r="904">
      <c r="A904" s="259" t="s">
        <v>27600</v>
      </c>
      <c r="B904" s="9">
        <v>10</v>
      </c>
      <c r="C904" s="259" t="s">
        <v>31350</v>
      </c>
      <c r="D904" s="9">
        <v>0.34827451071043325</v>
      </c>
      <c r="E904" s="9">
        <v>1732307.5169143677</v>
      </c>
      <c r="F904" s="259" t="s">
        <v>33922</v>
      </c>
      <c r="G904" s="9"/>
      <c r="H904" s="259" t="s">
        <v>36503</v>
      </c>
      <c r="I904" s="9">
        <v>1</v>
      </c>
    </row>
    <row r="905">
      <c r="A905" s="259" t="s">
        <v>27601</v>
      </c>
      <c r="B905" s="9">
        <v>10</v>
      </c>
      <c r="C905" s="259" t="s">
        <v>31350</v>
      </c>
      <c r="D905" s="9">
        <v>0.3112473134974722</v>
      </c>
      <c r="E905" s="9">
        <v>1732307.5169143677</v>
      </c>
      <c r="F905" s="259" t="s">
        <v>33923</v>
      </c>
      <c r="G905" s="9"/>
      <c r="H905" s="259" t="s">
        <v>36504</v>
      </c>
      <c r="I905" s="9">
        <v>1</v>
      </c>
    </row>
    <row r="906">
      <c r="A906" s="259" t="s">
        <v>27602</v>
      </c>
      <c r="B906" s="9">
        <v>10</v>
      </c>
      <c r="C906" s="259" t="s">
        <v>31350</v>
      </c>
      <c r="D906" s="9">
        <v>0.40724885533374183</v>
      </c>
      <c r="E906" s="9">
        <v>1732307.5169143677</v>
      </c>
      <c r="F906" s="259" t="s">
        <v>33924</v>
      </c>
      <c r="G906" s="9"/>
      <c r="H906" s="259" t="s">
        <v>36505</v>
      </c>
      <c r="I906" s="9">
        <v>1</v>
      </c>
    </row>
    <row r="907">
      <c r="A907" s="259" t="s">
        <v>27603</v>
      </c>
      <c r="B907" s="9">
        <v>10</v>
      </c>
      <c r="C907" s="259" t="s">
        <v>31350</v>
      </c>
      <c r="D907" s="9">
        <v>0.37760613168572355</v>
      </c>
      <c r="E907" s="9">
        <v>1732307.5169143677</v>
      </c>
      <c r="F907" s="259" t="s">
        <v>33925</v>
      </c>
      <c r="G907" s="9"/>
      <c r="H907" s="259" t="s">
        <v>36506</v>
      </c>
      <c r="I907" s="9">
        <v>1</v>
      </c>
    </row>
    <row r="908">
      <c r="A908" s="259" t="s">
        <v>27604</v>
      </c>
      <c r="B908" s="9">
        <v>10</v>
      </c>
      <c r="C908" s="259" t="s">
        <v>31350</v>
      </c>
      <c r="D908" s="9">
        <v>0.4366619595414078</v>
      </c>
      <c r="E908" s="9">
        <v>1732307.5169143677</v>
      </c>
      <c r="F908" s="259" t="s">
        <v>33926</v>
      </c>
      <c r="G908" s="9"/>
      <c r="H908" s="259" t="s">
        <v>36507</v>
      </c>
      <c r="I908" s="9">
        <v>1</v>
      </c>
    </row>
    <row r="909">
      <c r="A909" s="259" t="s">
        <v>27605</v>
      </c>
      <c r="B909" s="9">
        <v>10</v>
      </c>
      <c r="C909" s="259" t="s">
        <v>31350</v>
      </c>
      <c r="D909" s="9">
        <v>0.35446393695301043</v>
      </c>
      <c r="E909" s="9">
        <v>1732307.5169143677</v>
      </c>
      <c r="F909" s="259" t="s">
        <v>33927</v>
      </c>
      <c r="G909" s="9"/>
      <c r="H909" s="259" t="s">
        <v>36508</v>
      </c>
      <c r="I909" s="9">
        <v>1</v>
      </c>
    </row>
    <row r="910">
      <c r="A910" s="259" t="s">
        <v>27606</v>
      </c>
      <c r="B910" s="9">
        <v>10</v>
      </c>
      <c r="C910" s="259" t="s">
        <v>31350</v>
      </c>
      <c r="D910" s="9">
        <v>0.36488932931211643</v>
      </c>
      <c r="E910" s="9">
        <v>1732307.5169143677</v>
      </c>
      <c r="F910" s="259" t="s">
        <v>33928</v>
      </c>
      <c r="G910" s="9"/>
      <c r="H910" s="259" t="s">
        <v>36509</v>
      </c>
      <c r="I910" s="9">
        <v>1</v>
      </c>
    </row>
    <row r="911">
      <c r="A911" s="259" t="s">
        <v>27607</v>
      </c>
      <c r="B911" s="9">
        <v>10</v>
      </c>
      <c r="C911" s="259" t="s">
        <v>31350</v>
      </c>
      <c r="D911" s="9">
        <v>0.36734856667356769</v>
      </c>
      <c r="E911" s="9">
        <v>1732307.5169143677</v>
      </c>
      <c r="F911" s="259" t="s">
        <v>33929</v>
      </c>
      <c r="G911" s="9"/>
      <c r="H911" s="259" t="s">
        <v>36510</v>
      </c>
      <c r="I911" s="9">
        <v>1</v>
      </c>
    </row>
    <row r="912">
      <c r="A912" s="259" t="s">
        <v>27608</v>
      </c>
      <c r="B912" s="9">
        <v>0</v>
      </c>
      <c r="C912" s="259" t="s">
        <v>31351</v>
      </c>
      <c r="D912" s="9">
        <v>9358875.1424636841</v>
      </c>
      <c r="E912" s="9">
        <v>17258998.467498779</v>
      </c>
      <c r="F912" s="259" t="s">
        <v>33930</v>
      </c>
      <c r="G912" s="9">
        <v>1</v>
      </c>
      <c r="H912" s="259" t="s">
        <v>36511</v>
      </c>
      <c r="I912" s="9">
        <v>1</v>
      </c>
    </row>
    <row r="913">
      <c r="A913" s="259" t="s">
        <v>27609</v>
      </c>
      <c r="B913" s="9">
        <v>0</v>
      </c>
      <c r="C913" s="259" t="s">
        <v>31352</v>
      </c>
      <c r="D913" s="9">
        <v>90136015387.870209</v>
      </c>
      <c r="E913" s="9">
        <v>17258998.467498779</v>
      </c>
      <c r="F913" s="259" t="s">
        <v>33930</v>
      </c>
      <c r="G913" s="9">
        <v>1</v>
      </c>
      <c r="H913" s="259" t="s">
        <v>36512</v>
      </c>
      <c r="I913" s="9">
        <v>1</v>
      </c>
    </row>
    <row r="914">
      <c r="A914" s="259" t="s">
        <v>27610</v>
      </c>
      <c r="B914" s="9">
        <v>0</v>
      </c>
      <c r="C914" s="259" t="s">
        <v>31353</v>
      </c>
      <c r="D914" s="9">
        <v>0.54226061611210041</v>
      </c>
      <c r="E914" s="9">
        <v>17258998.467498779</v>
      </c>
      <c r="F914" s="259" t="s">
        <v>33930</v>
      </c>
      <c r="G914" s="9">
        <v>1</v>
      </c>
      <c r="H914" s="259" t="s">
        <v>36513</v>
      </c>
      <c r="I914" s="9">
        <v>1</v>
      </c>
    </row>
    <row r="915">
      <c r="A915" s="259" t="s">
        <v>27611</v>
      </c>
      <c r="B915" s="9">
        <v>0</v>
      </c>
      <c r="C915" s="259" t="s">
        <v>31354</v>
      </c>
      <c r="D915" s="9">
        <v>5222.5519086527256</v>
      </c>
      <c r="E915" s="9">
        <v>17258998.467498779</v>
      </c>
      <c r="F915" s="259" t="s">
        <v>33930</v>
      </c>
      <c r="G915" s="9">
        <v>1</v>
      </c>
      <c r="H915" s="259" t="s">
        <v>36514</v>
      </c>
      <c r="I915" s="9">
        <v>1</v>
      </c>
    </row>
    <row r="916">
      <c r="A916" s="259" t="s">
        <v>27612</v>
      </c>
      <c r="B916" s="9">
        <v>0</v>
      </c>
      <c r="C916" s="259" t="s">
        <v>31355</v>
      </c>
      <c r="D916" s="9">
        <v>9659968.5730438232</v>
      </c>
      <c r="E916" s="9">
        <v>17258998.467498779</v>
      </c>
      <c r="F916" s="259" t="s">
        <v>33931</v>
      </c>
      <c r="G916" s="9">
        <v>1</v>
      </c>
      <c r="H916" s="259" t="s">
        <v>36515</v>
      </c>
      <c r="I916" s="9">
        <v>1</v>
      </c>
    </row>
    <row r="917">
      <c r="A917" s="259" t="s">
        <v>27613</v>
      </c>
      <c r="B917" s="9">
        <v>0</v>
      </c>
      <c r="C917" s="259" t="s">
        <v>31356</v>
      </c>
      <c r="D917" s="9">
        <v>38824818465.844193</v>
      </c>
      <c r="E917" s="9">
        <v>17258998.467498779</v>
      </c>
      <c r="F917" s="259" t="s">
        <v>33931</v>
      </c>
      <c r="G917" s="9">
        <v>1</v>
      </c>
      <c r="H917" s="259" t="s">
        <v>36516</v>
      </c>
      <c r="I917" s="9">
        <v>1</v>
      </c>
    </row>
    <row r="918">
      <c r="A918" s="259" t="s">
        <v>27614</v>
      </c>
      <c r="B918" s="9">
        <v>0</v>
      </c>
      <c r="C918" s="259" t="s">
        <v>31357</v>
      </c>
      <c r="D918" s="9">
        <v>0.55970620724226605</v>
      </c>
      <c r="E918" s="9">
        <v>17258998.467498779</v>
      </c>
      <c r="F918" s="259" t="s">
        <v>33931</v>
      </c>
      <c r="G918" s="9">
        <v>1</v>
      </c>
      <c r="H918" s="259" t="s">
        <v>36517</v>
      </c>
      <c r="I918" s="9">
        <v>1</v>
      </c>
    </row>
    <row r="919">
      <c r="A919" s="259" t="s">
        <v>27615</v>
      </c>
      <c r="B919" s="9">
        <v>0</v>
      </c>
      <c r="C919" s="259" t="s">
        <v>31358</v>
      </c>
      <c r="D919" s="9">
        <v>2249.5406404350178</v>
      </c>
      <c r="E919" s="9">
        <v>17258998.467498779</v>
      </c>
      <c r="F919" s="259" t="s">
        <v>33931</v>
      </c>
      <c r="G919" s="9">
        <v>1</v>
      </c>
      <c r="H919" s="259" t="s">
        <v>36518</v>
      </c>
      <c r="I919" s="9">
        <v>1</v>
      </c>
    </row>
    <row r="920">
      <c r="A920" s="259" t="s">
        <v>27616</v>
      </c>
      <c r="B920" s="9">
        <v>0</v>
      </c>
      <c r="C920" s="259" t="s">
        <v>31359</v>
      </c>
      <c r="D920" s="9">
        <v>17258998.467498779</v>
      </c>
      <c r="E920" s="9">
        <v>17258998.467498779</v>
      </c>
      <c r="F920" s="259" t="s">
        <v>33932</v>
      </c>
      <c r="G920" s="9">
        <v>1</v>
      </c>
      <c r="H920" s="259" t="s">
        <v>36519</v>
      </c>
      <c r="I920" s="9">
        <v>1</v>
      </c>
    </row>
    <row r="921">
      <c r="A921" s="259" t="s">
        <v>27617</v>
      </c>
      <c r="B921" s="9">
        <v>0</v>
      </c>
      <c r="C921" s="259" t="s">
        <v>31360</v>
      </c>
      <c r="D921" s="9">
        <v>337480043282.02716</v>
      </c>
      <c r="E921" s="9">
        <v>17258998.467498779</v>
      </c>
      <c r="F921" s="259" t="s">
        <v>33932</v>
      </c>
      <c r="G921" s="9">
        <v>1</v>
      </c>
      <c r="H921" s="259" t="s">
        <v>36520</v>
      </c>
      <c r="I921" s="9">
        <v>1</v>
      </c>
    </row>
    <row r="922">
      <c r="A922" s="259" t="s">
        <v>27618</v>
      </c>
      <c r="B922" s="9">
        <v>0</v>
      </c>
      <c r="C922" s="259" t="s">
        <v>31361</v>
      </c>
      <c r="D922" s="9">
        <v>1</v>
      </c>
      <c r="E922" s="9">
        <v>17258998.467498779</v>
      </c>
      <c r="F922" s="259" t="s">
        <v>33932</v>
      </c>
      <c r="G922" s="9">
        <v>1</v>
      </c>
      <c r="H922" s="259" t="s">
        <v>36521</v>
      </c>
      <c r="I922" s="9">
        <v>1</v>
      </c>
    </row>
    <row r="923">
      <c r="A923" s="259" t="s">
        <v>27619</v>
      </c>
      <c r="B923" s="9">
        <v>0</v>
      </c>
      <c r="C923" s="259" t="s">
        <v>31362</v>
      </c>
      <c r="D923" s="9">
        <v>19553.860203276075</v>
      </c>
      <c r="E923" s="9">
        <v>17258998.467498779</v>
      </c>
      <c r="F923" s="259" t="s">
        <v>33932</v>
      </c>
      <c r="G923" s="9">
        <v>1</v>
      </c>
      <c r="H923" s="259" t="s">
        <v>36522</v>
      </c>
      <c r="I923" s="9">
        <v>1</v>
      </c>
    </row>
    <row r="924">
      <c r="A924" s="259" t="s">
        <v>27620</v>
      </c>
      <c r="B924" s="9">
        <v>0</v>
      </c>
      <c r="C924" s="259" t="s">
        <v>31363</v>
      </c>
      <c r="D924" s="9">
        <v>17258998.467498779</v>
      </c>
      <c r="E924" s="9">
        <v>17258998.467498779</v>
      </c>
      <c r="F924" s="259" t="s">
        <v>33933</v>
      </c>
      <c r="G924" s="9">
        <v>1</v>
      </c>
      <c r="H924" s="259" t="s">
        <v>36523</v>
      </c>
      <c r="I924" s="9">
        <v>1</v>
      </c>
    </row>
    <row r="925">
      <c r="A925" s="259" t="s">
        <v>27621</v>
      </c>
      <c r="B925" s="9">
        <v>0</v>
      </c>
      <c r="C925" s="259" t="s">
        <v>31364</v>
      </c>
      <c r="D925" s="9">
        <v>136185368452.52869</v>
      </c>
      <c r="E925" s="9">
        <v>17258998.467498779</v>
      </c>
      <c r="F925" s="259" t="s">
        <v>33933</v>
      </c>
      <c r="G925" s="9">
        <v>1</v>
      </c>
      <c r="H925" s="259" t="s">
        <v>36524</v>
      </c>
      <c r="I925" s="9">
        <v>1</v>
      </c>
    </row>
    <row r="926">
      <c r="A926" s="259" t="s">
        <v>27622</v>
      </c>
      <c r="B926" s="9">
        <v>0</v>
      </c>
      <c r="C926" s="259" t="s">
        <v>31365</v>
      </c>
      <c r="D926" s="9">
        <v>1</v>
      </c>
      <c r="E926" s="9">
        <v>17258998.467498779</v>
      </c>
      <c r="F926" s="259" t="s">
        <v>33933</v>
      </c>
      <c r="G926" s="9">
        <v>1</v>
      </c>
      <c r="H926" s="259" t="s">
        <v>36525</v>
      </c>
      <c r="I926" s="9">
        <v>1</v>
      </c>
    </row>
    <row r="927">
      <c r="A927" s="259" t="s">
        <v>27623</v>
      </c>
      <c r="B927" s="9">
        <v>0</v>
      </c>
      <c r="C927" s="259" t="s">
        <v>31366</v>
      </c>
      <c r="D927" s="9">
        <v>7890.6877886909642</v>
      </c>
      <c r="E927" s="9">
        <v>17258998.467498779</v>
      </c>
      <c r="F927" s="259" t="s">
        <v>33933</v>
      </c>
      <c r="G927" s="9">
        <v>1</v>
      </c>
      <c r="H927" s="259" t="s">
        <v>36526</v>
      </c>
      <c r="I927" s="9">
        <v>1</v>
      </c>
    </row>
    <row r="928">
      <c r="A928" s="259" t="s">
        <v>27624</v>
      </c>
      <c r="B928" s="9">
        <v>0</v>
      </c>
      <c r="C928" s="259" t="s">
        <v>31367</v>
      </c>
      <c r="D928" s="9">
        <v>17258998.467498779</v>
      </c>
      <c r="E928" s="9">
        <v>17258998.467498779</v>
      </c>
      <c r="F928" s="259" t="s">
        <v>33934</v>
      </c>
      <c r="G928" s="9">
        <v>1</v>
      </c>
      <c r="H928" s="259" t="s">
        <v>36527</v>
      </c>
      <c r="I928" s="9">
        <v>1</v>
      </c>
    </row>
    <row r="929">
      <c r="A929" s="259" t="s">
        <v>27625</v>
      </c>
      <c r="B929" s="9">
        <v>0</v>
      </c>
      <c r="C929" s="259" t="s">
        <v>31368</v>
      </c>
      <c r="D929" s="9">
        <v>162469856363.65427</v>
      </c>
      <c r="E929" s="9">
        <v>17258998.467498779</v>
      </c>
      <c r="F929" s="259" t="s">
        <v>33934</v>
      </c>
      <c r="G929" s="9">
        <v>1</v>
      </c>
      <c r="H929" s="259" t="s">
        <v>36528</v>
      </c>
      <c r="I929" s="9">
        <v>1</v>
      </c>
    </row>
    <row r="930">
      <c r="A930" s="259" t="s">
        <v>27626</v>
      </c>
      <c r="B930" s="9">
        <v>0</v>
      </c>
      <c r="C930" s="259" t="s">
        <v>31369</v>
      </c>
      <c r="D930" s="9">
        <v>1</v>
      </c>
      <c r="E930" s="9">
        <v>17258998.467498779</v>
      </c>
      <c r="F930" s="259" t="s">
        <v>33934</v>
      </c>
      <c r="G930" s="9">
        <v>1</v>
      </c>
      <c r="H930" s="259" t="s">
        <v>36529</v>
      </c>
      <c r="I930" s="9">
        <v>1</v>
      </c>
    </row>
    <row r="931">
      <c r="A931" s="259" t="s">
        <v>27627</v>
      </c>
      <c r="B931" s="9">
        <v>0</v>
      </c>
      <c r="C931" s="259" t="s">
        <v>31370</v>
      </c>
      <c r="D931" s="9">
        <v>9413.6317741500934</v>
      </c>
      <c r="E931" s="9">
        <v>17258998.467498779</v>
      </c>
      <c r="F931" s="259" t="s">
        <v>33934</v>
      </c>
      <c r="G931" s="9">
        <v>1</v>
      </c>
      <c r="H931" s="259" t="s">
        <v>36530</v>
      </c>
      <c r="I931" s="9">
        <v>1</v>
      </c>
    </row>
    <row r="932">
      <c r="A932" s="259" t="s">
        <v>27628</v>
      </c>
      <c r="B932" s="9">
        <v>0</v>
      </c>
      <c r="C932" s="259" t="s">
        <v>31371</v>
      </c>
      <c r="D932" s="9">
        <v>17258998.467498779</v>
      </c>
      <c r="E932" s="9">
        <v>17258998.467498779</v>
      </c>
      <c r="F932" s="259" t="s">
        <v>33935</v>
      </c>
      <c r="G932" s="9">
        <v>1</v>
      </c>
      <c r="H932" s="259" t="s">
        <v>36531</v>
      </c>
      <c r="I932" s="9">
        <v>1</v>
      </c>
    </row>
    <row r="933">
      <c r="A933" s="259" t="s">
        <v>27629</v>
      </c>
      <c r="B933" s="9">
        <v>0</v>
      </c>
      <c r="C933" s="259" t="s">
        <v>31372</v>
      </c>
      <c r="D933" s="9">
        <v>105069442387.55972</v>
      </c>
      <c r="E933" s="9">
        <v>17258998.467498779</v>
      </c>
      <c r="F933" s="259" t="s">
        <v>33935</v>
      </c>
      <c r="G933" s="9">
        <v>1</v>
      </c>
      <c r="H933" s="259" t="s">
        <v>36532</v>
      </c>
      <c r="I933" s="9">
        <v>1</v>
      </c>
    </row>
    <row r="934">
      <c r="A934" s="259" t="s">
        <v>27630</v>
      </c>
      <c r="B934" s="9">
        <v>0</v>
      </c>
      <c r="C934" s="259" t="s">
        <v>31373</v>
      </c>
      <c r="D934" s="9">
        <v>1</v>
      </c>
      <c r="E934" s="9">
        <v>17258998.467498779</v>
      </c>
      <c r="F934" s="259" t="s">
        <v>33935</v>
      </c>
      <c r="G934" s="9">
        <v>1</v>
      </c>
      <c r="H934" s="259" t="s">
        <v>36533</v>
      </c>
      <c r="I934" s="9">
        <v>1</v>
      </c>
    </row>
    <row r="935">
      <c r="A935" s="259" t="s">
        <v>27631</v>
      </c>
      <c r="B935" s="9">
        <v>0</v>
      </c>
      <c r="C935" s="259" t="s">
        <v>31374</v>
      </c>
      <c r="D935" s="9">
        <v>6087.8064613900315</v>
      </c>
      <c r="E935" s="9">
        <v>17258998.467498779</v>
      </c>
      <c r="F935" s="259" t="s">
        <v>33935</v>
      </c>
      <c r="G935" s="9">
        <v>1</v>
      </c>
      <c r="H935" s="259" t="s">
        <v>36534</v>
      </c>
      <c r="I935" s="9">
        <v>1</v>
      </c>
    </row>
    <row r="936">
      <c r="A936" s="259" t="s">
        <v>27632</v>
      </c>
      <c r="B936" s="9">
        <v>0</v>
      </c>
      <c r="C936" s="259" t="s">
        <v>31375</v>
      </c>
      <c r="D936" s="9">
        <v>17258998.467498779</v>
      </c>
      <c r="E936" s="9">
        <v>17258998.467498779</v>
      </c>
      <c r="F936" s="259" t="s">
        <v>33936</v>
      </c>
      <c r="G936" s="9">
        <v>1</v>
      </c>
      <c r="H936" s="259" t="s">
        <v>36535</v>
      </c>
      <c r="I936" s="9">
        <v>1</v>
      </c>
    </row>
    <row r="937">
      <c r="A937" s="259" t="s">
        <v>27633</v>
      </c>
      <c r="B937" s="9">
        <v>0</v>
      </c>
      <c r="C937" s="259" t="s">
        <v>31376</v>
      </c>
      <c r="D937" s="9">
        <v>195205457775.42993</v>
      </c>
      <c r="E937" s="9">
        <v>17258998.467498779</v>
      </c>
      <c r="F937" s="259" t="s">
        <v>33936</v>
      </c>
      <c r="G937" s="9">
        <v>1</v>
      </c>
      <c r="H937" s="259" t="s">
        <v>36536</v>
      </c>
      <c r="I937" s="9">
        <v>1</v>
      </c>
    </row>
    <row r="938">
      <c r="A938" s="259" t="s">
        <v>27634</v>
      </c>
      <c r="B938" s="9">
        <v>0</v>
      </c>
      <c r="C938" s="259" t="s">
        <v>31377</v>
      </c>
      <c r="D938" s="9">
        <v>1</v>
      </c>
      <c r="E938" s="9">
        <v>17258998.467498779</v>
      </c>
      <c r="F938" s="259" t="s">
        <v>33936</v>
      </c>
      <c r="G938" s="9">
        <v>1</v>
      </c>
      <c r="H938" s="259" t="s">
        <v>36537</v>
      </c>
      <c r="I938" s="9">
        <v>1</v>
      </c>
    </row>
    <row r="939">
      <c r="A939" s="259" t="s">
        <v>27635</v>
      </c>
      <c r="B939" s="9">
        <v>0</v>
      </c>
      <c r="C939" s="259" t="s">
        <v>31378</v>
      </c>
      <c r="D939" s="9">
        <v>11310.358370042757</v>
      </c>
      <c r="E939" s="9">
        <v>17258998.467498779</v>
      </c>
      <c r="F939" s="259" t="s">
        <v>33936</v>
      </c>
      <c r="G939" s="9">
        <v>1</v>
      </c>
      <c r="H939" s="259" t="s">
        <v>36538</v>
      </c>
      <c r="I939" s="9">
        <v>1</v>
      </c>
    </row>
    <row r="940">
      <c r="A940" s="259" t="s">
        <v>27636</v>
      </c>
      <c r="B940" s="9">
        <v>0</v>
      </c>
      <c r="C940" s="259" t="s">
        <v>31379</v>
      </c>
      <c r="D940" s="9">
        <v>10216884.449541092</v>
      </c>
      <c r="E940" s="9">
        <v>17258998.467498779</v>
      </c>
      <c r="F940" s="259" t="s">
        <v>33937</v>
      </c>
      <c r="G940" s="9">
        <v>1</v>
      </c>
      <c r="H940" s="259" t="s">
        <v>36539</v>
      </c>
      <c r="I940" s="9">
        <v>1</v>
      </c>
    </row>
    <row r="941">
      <c r="A941" s="259" t="s">
        <v>27637</v>
      </c>
      <c r="B941" s="9">
        <v>0</v>
      </c>
      <c r="C941" s="259" t="s">
        <v>31380</v>
      </c>
      <c r="D941" s="9">
        <v>120282168368.13422</v>
      </c>
      <c r="E941" s="9">
        <v>17258998.467498779</v>
      </c>
      <c r="F941" s="259" t="s">
        <v>33937</v>
      </c>
      <c r="G941" s="9">
        <v>1</v>
      </c>
      <c r="H941" s="259" t="s">
        <v>36540</v>
      </c>
      <c r="I941" s="9">
        <v>1</v>
      </c>
    </row>
    <row r="942">
      <c r="A942" s="259" t="s">
        <v>27638</v>
      </c>
      <c r="B942" s="9">
        <v>0</v>
      </c>
      <c r="C942" s="259" t="s">
        <v>31381</v>
      </c>
      <c r="D942" s="9">
        <v>0.5919743529023993</v>
      </c>
      <c r="E942" s="9">
        <v>17258998.467498779</v>
      </c>
      <c r="F942" s="259" t="s">
        <v>33937</v>
      </c>
      <c r="G942" s="9">
        <v>1</v>
      </c>
      <c r="H942" s="259" t="s">
        <v>36541</v>
      </c>
      <c r="I942" s="9">
        <v>1</v>
      </c>
    </row>
    <row r="943">
      <c r="A943" s="259" t="s">
        <v>27639</v>
      </c>
      <c r="B943" s="9">
        <v>0</v>
      </c>
      <c r="C943" s="259" t="s">
        <v>31382</v>
      </c>
      <c r="D943" s="9">
        <v>6969.2438176318947</v>
      </c>
      <c r="E943" s="9">
        <v>17258998.467498779</v>
      </c>
      <c r="F943" s="259" t="s">
        <v>33937</v>
      </c>
      <c r="G943" s="9">
        <v>1</v>
      </c>
      <c r="H943" s="259" t="s">
        <v>36542</v>
      </c>
      <c r="I943" s="9">
        <v>1</v>
      </c>
    </row>
    <row r="944">
      <c r="A944" s="259" t="s">
        <v>27640</v>
      </c>
      <c r="B944" s="9">
        <v>0</v>
      </c>
      <c r="C944" s="259" t="s">
        <v>31383</v>
      </c>
      <c r="D944" s="9">
        <v>17258998.467498779</v>
      </c>
      <c r="E944" s="9">
        <v>17258998.467498779</v>
      </c>
      <c r="F944" s="259" t="s">
        <v>33938</v>
      </c>
      <c r="G944" s="9">
        <v>1</v>
      </c>
      <c r="H944" s="259" t="s">
        <v>36543</v>
      </c>
      <c r="I944" s="9">
        <v>1</v>
      </c>
    </row>
    <row r="945">
      <c r="A945" s="259" t="s">
        <v>27641</v>
      </c>
      <c r="B945" s="9">
        <v>0</v>
      </c>
      <c r="C945" s="259" t="s">
        <v>31384</v>
      </c>
      <c r="D945" s="9">
        <v>21992417138.463009</v>
      </c>
      <c r="E945" s="9">
        <v>17258998.467498779</v>
      </c>
      <c r="F945" s="259" t="s">
        <v>33938</v>
      </c>
      <c r="G945" s="9">
        <v>1</v>
      </c>
      <c r="H945" s="259" t="s">
        <v>36544</v>
      </c>
      <c r="I945" s="9">
        <v>1</v>
      </c>
    </row>
    <row r="946">
      <c r="A946" s="259" t="s">
        <v>27642</v>
      </c>
      <c r="B946" s="9">
        <v>0</v>
      </c>
      <c r="C946" s="259" t="s">
        <v>31385</v>
      </c>
      <c r="D946" s="9">
        <v>1</v>
      </c>
      <c r="E946" s="9">
        <v>17258998.467498779</v>
      </c>
      <c r="F946" s="259" t="s">
        <v>33938</v>
      </c>
      <c r="G946" s="9">
        <v>1</v>
      </c>
      <c r="H946" s="259" t="s">
        <v>36545</v>
      </c>
      <c r="I946" s="9">
        <v>1</v>
      </c>
    </row>
    <row r="947">
      <c r="A947" s="259" t="s">
        <v>27643</v>
      </c>
      <c r="B947" s="9">
        <v>0</v>
      </c>
      <c r="C947" s="259" t="s">
        <v>31386</v>
      </c>
      <c r="D947" s="9">
        <v>1274.2580156014237</v>
      </c>
      <c r="E947" s="9">
        <v>17258998.467498779</v>
      </c>
      <c r="F947" s="259" t="s">
        <v>33938</v>
      </c>
      <c r="G947" s="9">
        <v>1</v>
      </c>
      <c r="H947" s="259" t="s">
        <v>36546</v>
      </c>
      <c r="I947" s="9">
        <v>1</v>
      </c>
    </row>
    <row r="948">
      <c r="A948" s="259" t="s">
        <v>27644</v>
      </c>
      <c r="B948" s="9">
        <v>0</v>
      </c>
      <c r="C948" s="259" t="s">
        <v>31387</v>
      </c>
      <c r="D948" s="9">
        <v>17258998.467498779</v>
      </c>
      <c r="E948" s="9">
        <v>17258998.467498779</v>
      </c>
      <c r="F948" s="259" t="s">
        <v>33939</v>
      </c>
      <c r="G948" s="9">
        <v>1</v>
      </c>
      <c r="H948" s="259" t="s">
        <v>36547</v>
      </c>
      <c r="I948" s="9">
        <v>1</v>
      </c>
    </row>
    <row r="949">
      <c r="A949" s="259" t="s">
        <v>27645</v>
      </c>
      <c r="B949" s="9">
        <v>0</v>
      </c>
      <c r="C949" s="259" t="s">
        <v>31388</v>
      </c>
      <c r="D949" s="9">
        <v>142274585506.59723</v>
      </c>
      <c r="E949" s="9">
        <v>17258998.467498779</v>
      </c>
      <c r="F949" s="259" t="s">
        <v>33939</v>
      </c>
      <c r="G949" s="9">
        <v>1</v>
      </c>
      <c r="H949" s="259" t="s">
        <v>36548</v>
      </c>
      <c r="I949" s="9">
        <v>1</v>
      </c>
    </row>
    <row r="950">
      <c r="A950" s="259" t="s">
        <v>27646</v>
      </c>
      <c r="B950" s="9">
        <v>0</v>
      </c>
      <c r="C950" s="259" t="s">
        <v>31389</v>
      </c>
      <c r="D950" s="9">
        <v>1</v>
      </c>
      <c r="E950" s="9">
        <v>17258998.467498779</v>
      </c>
      <c r="F950" s="259" t="s">
        <v>33939</v>
      </c>
      <c r="G950" s="9">
        <v>1</v>
      </c>
      <c r="H950" s="259" t="s">
        <v>36549</v>
      </c>
      <c r="I950" s="9">
        <v>1</v>
      </c>
    </row>
    <row r="951">
      <c r="A951" s="259" t="s">
        <v>27647</v>
      </c>
      <c r="B951" s="9">
        <v>0</v>
      </c>
      <c r="C951" s="259" t="s">
        <v>31390</v>
      </c>
      <c r="D951" s="9">
        <v>8243.5018332333184</v>
      </c>
      <c r="E951" s="9">
        <v>17258998.467498779</v>
      </c>
      <c r="F951" s="259" t="s">
        <v>33939</v>
      </c>
      <c r="G951" s="9">
        <v>1</v>
      </c>
      <c r="H951" s="259" t="s">
        <v>36550</v>
      </c>
      <c r="I951" s="9">
        <v>1</v>
      </c>
    </row>
    <row r="952">
      <c r="A952" s="259" t="s">
        <v>27648</v>
      </c>
      <c r="B952" s="9">
        <v>0</v>
      </c>
      <c r="C952" s="259" t="s">
        <v>31391</v>
      </c>
      <c r="D952" s="9">
        <v>2497465.6202354431</v>
      </c>
      <c r="E952" s="9">
        <v>17258998.467498779</v>
      </c>
      <c r="F952" s="259" t="s">
        <v>33940</v>
      </c>
      <c r="G952" s="9">
        <v>1</v>
      </c>
      <c r="H952" s="259" t="s">
        <v>36551</v>
      </c>
      <c r="I952" s="9">
        <v>1</v>
      </c>
    </row>
    <row r="953">
      <c r="A953" s="259" t="s">
        <v>27649</v>
      </c>
      <c r="B953" s="9">
        <v>0</v>
      </c>
      <c r="C953" s="259" t="s">
        <v>31392</v>
      </c>
      <c r="D953" s="9">
        <v>6089217054.0685387</v>
      </c>
      <c r="E953" s="9">
        <v>17258998.467498779</v>
      </c>
      <c r="F953" s="259" t="s">
        <v>33940</v>
      </c>
      <c r="G953" s="9">
        <v>1</v>
      </c>
      <c r="H953" s="259" t="s">
        <v>36552</v>
      </c>
      <c r="I953" s="9">
        <v>1</v>
      </c>
    </row>
    <row r="954">
      <c r="A954" s="259" t="s">
        <v>27650</v>
      </c>
      <c r="B954" s="9">
        <v>0</v>
      </c>
      <c r="C954" s="259" t="s">
        <v>31393</v>
      </c>
      <c r="D954" s="9">
        <v>0.14470513019272449</v>
      </c>
      <c r="E954" s="9">
        <v>17258998.467498779</v>
      </c>
      <c r="F954" s="259" t="s">
        <v>33940</v>
      </c>
      <c r="G954" s="9">
        <v>1</v>
      </c>
      <c r="H954" s="259" t="s">
        <v>36553</v>
      </c>
      <c r="I954" s="9">
        <v>1</v>
      </c>
    </row>
    <row r="955">
      <c r="A955" s="259" t="s">
        <v>27651</v>
      </c>
      <c r="B955" s="9">
        <v>0</v>
      </c>
      <c r="C955" s="259" t="s">
        <v>31394</v>
      </c>
      <c r="D955" s="9">
        <v>352.81404454235428</v>
      </c>
      <c r="E955" s="9">
        <v>17258998.467498779</v>
      </c>
      <c r="F955" s="259" t="s">
        <v>33940</v>
      </c>
      <c r="G955" s="9">
        <v>1</v>
      </c>
      <c r="H955" s="259" t="s">
        <v>36554</v>
      </c>
      <c r="I955" s="9">
        <v>1</v>
      </c>
    </row>
    <row r="956">
      <c r="A956" s="259" t="s">
        <v>27652</v>
      </c>
      <c r="B956" s="9">
        <v>0</v>
      </c>
      <c r="C956" s="259" t="s">
        <v>31395</v>
      </c>
      <c r="D956" s="9">
        <v>9358875.1424636841</v>
      </c>
      <c r="E956" s="9">
        <v>17258998.467498779</v>
      </c>
      <c r="F956" s="259" t="s">
        <v>33941</v>
      </c>
      <c r="G956" s="9">
        <v>1</v>
      </c>
      <c r="H956" s="259" t="s">
        <v>36555</v>
      </c>
      <c r="I956" s="9">
        <v>1</v>
      </c>
    </row>
    <row r="957">
      <c r="A957" s="259" t="s">
        <v>27653</v>
      </c>
      <c r="B957" s="9">
        <v>0</v>
      </c>
      <c r="C957" s="259" t="s">
        <v>31396</v>
      </c>
      <c r="D957" s="9">
        <v>32735601411.775654</v>
      </c>
      <c r="E957" s="9">
        <v>17258998.467498779</v>
      </c>
      <c r="F957" s="259" t="s">
        <v>33941</v>
      </c>
      <c r="G957" s="9">
        <v>1</v>
      </c>
      <c r="H957" s="259" t="s">
        <v>36556</v>
      </c>
      <c r="I957" s="9">
        <v>1</v>
      </c>
    </row>
    <row r="958">
      <c r="A958" s="259" t="s">
        <v>27654</v>
      </c>
      <c r="B958" s="9">
        <v>0</v>
      </c>
      <c r="C958" s="259" t="s">
        <v>31397</v>
      </c>
      <c r="D958" s="9">
        <v>0.54226061611210041</v>
      </c>
      <c r="E958" s="9">
        <v>17258998.467498779</v>
      </c>
      <c r="F958" s="259" t="s">
        <v>33941</v>
      </c>
      <c r="G958" s="9">
        <v>1</v>
      </c>
      <c r="H958" s="259" t="s">
        <v>36557</v>
      </c>
      <c r="I958" s="9">
        <v>1</v>
      </c>
    </row>
    <row r="959">
      <c r="A959" s="259" t="s">
        <v>27655</v>
      </c>
      <c r="B959" s="9">
        <v>0</v>
      </c>
      <c r="C959" s="259" t="s">
        <v>31398</v>
      </c>
      <c r="D959" s="9">
        <v>1896.7265958926635</v>
      </c>
      <c r="E959" s="9">
        <v>17258998.467498779</v>
      </c>
      <c r="F959" s="259" t="s">
        <v>33941</v>
      </c>
      <c r="G959" s="9">
        <v>1</v>
      </c>
      <c r="H959" s="259" t="s">
        <v>36558</v>
      </c>
      <c r="I959" s="9">
        <v>1</v>
      </c>
    </row>
    <row r="960">
      <c r="A960" s="259" t="s">
        <v>27656</v>
      </c>
      <c r="B960" s="9">
        <v>0</v>
      </c>
      <c r="C960" s="259" t="s">
        <v>31399</v>
      </c>
      <c r="D960" s="9">
        <v>17258998.467498779</v>
      </c>
      <c r="E960" s="9">
        <v>17258998.467498779</v>
      </c>
      <c r="F960" s="259" t="s">
        <v>33942</v>
      </c>
      <c r="G960" s="9">
        <v>1</v>
      </c>
      <c r="H960" s="259" t="s">
        <v>36559</v>
      </c>
      <c r="I960" s="9">
        <v>1</v>
      </c>
    </row>
    <row r="961">
      <c r="A961" s="259" t="s">
        <v>27657</v>
      </c>
      <c r="B961" s="9">
        <v>0</v>
      </c>
      <c r="C961" s="259" t="s">
        <v>31400</v>
      </c>
      <c r="D961" s="9">
        <v>298655224816.18298</v>
      </c>
      <c r="E961" s="9">
        <v>17258998.467498779</v>
      </c>
      <c r="F961" s="259" t="s">
        <v>33942</v>
      </c>
      <c r="G961" s="9">
        <v>1</v>
      </c>
      <c r="H961" s="259" t="s">
        <v>36560</v>
      </c>
      <c r="I961" s="9">
        <v>1</v>
      </c>
    </row>
    <row r="962">
      <c r="A962" s="259" t="s">
        <v>27658</v>
      </c>
      <c r="B962" s="9">
        <v>0</v>
      </c>
      <c r="C962" s="259" t="s">
        <v>31401</v>
      </c>
      <c r="D962" s="9">
        <v>1</v>
      </c>
      <c r="E962" s="9">
        <v>17258998.467498779</v>
      </c>
      <c r="F962" s="259" t="s">
        <v>33942</v>
      </c>
      <c r="G962" s="9">
        <v>1</v>
      </c>
      <c r="H962" s="259" t="s">
        <v>36561</v>
      </c>
      <c r="I962" s="9">
        <v>1</v>
      </c>
    </row>
    <row r="963">
      <c r="A963" s="259" t="s">
        <v>27659</v>
      </c>
      <c r="B963" s="9">
        <v>0</v>
      </c>
      <c r="C963" s="259" t="s">
        <v>31402</v>
      </c>
      <c r="D963" s="9">
        <v>17304.319562841058</v>
      </c>
      <c r="E963" s="9">
        <v>17258998.467498779</v>
      </c>
      <c r="F963" s="259" t="s">
        <v>33942</v>
      </c>
      <c r="G963" s="9">
        <v>1</v>
      </c>
      <c r="H963" s="259" t="s">
        <v>36562</v>
      </c>
      <c r="I963" s="9">
        <v>1</v>
      </c>
    </row>
    <row r="964">
      <c r="A964" s="259" t="s">
        <v>27660</v>
      </c>
      <c r="B964" s="9">
        <v>0</v>
      </c>
      <c r="C964" s="259" t="s">
        <v>31403</v>
      </c>
      <c r="D964" s="9">
        <v>0.37851069999999998</v>
      </c>
      <c r="E964" s="9">
        <v>17258998.467498779</v>
      </c>
      <c r="F964" s="259" t="s">
        <v>33943</v>
      </c>
      <c r="G964" s="9">
        <v>1</v>
      </c>
      <c r="H964" s="259" t="s">
        <v>36563</v>
      </c>
      <c r="I964" s="9">
        <v>1</v>
      </c>
    </row>
    <row r="965">
      <c r="A965" s="259" t="s">
        <v>27661</v>
      </c>
      <c r="B965" s="9">
        <v>0</v>
      </c>
      <c r="C965" s="259" t="s">
        <v>31404</v>
      </c>
      <c r="D965" s="9">
        <v>0.2590112</v>
      </c>
      <c r="E965" s="9">
        <v>17258998.467498779</v>
      </c>
      <c r="F965" s="259" t="s">
        <v>33943</v>
      </c>
      <c r="G965" s="9">
        <v>1</v>
      </c>
      <c r="H965" s="259" t="s">
        <v>36564</v>
      </c>
      <c r="I965" s="9">
        <v>1</v>
      </c>
    </row>
    <row r="966">
      <c r="A966" s="259" t="s">
        <v>27662</v>
      </c>
      <c r="B966" s="9">
        <v>0</v>
      </c>
      <c r="C966" s="259" t="s">
        <v>31405</v>
      </c>
      <c r="D966" s="9">
        <v>0.38162869999999999</v>
      </c>
      <c r="E966" s="9">
        <v>17258998.467498779</v>
      </c>
      <c r="F966" s="259" t="s">
        <v>33944</v>
      </c>
      <c r="G966" s="9">
        <v>1</v>
      </c>
      <c r="H966" s="259" t="s">
        <v>36565</v>
      </c>
      <c r="I966" s="9">
        <v>1</v>
      </c>
    </row>
    <row r="967">
      <c r="A967" s="259" t="s">
        <v>27663</v>
      </c>
      <c r="B967" s="9">
        <v>0</v>
      </c>
      <c r="C967" s="259" t="s">
        <v>31406</v>
      </c>
      <c r="D967" s="9">
        <v>0.26313229999999999</v>
      </c>
      <c r="E967" s="9">
        <v>17258998.467498779</v>
      </c>
      <c r="F967" s="259" t="s">
        <v>33944</v>
      </c>
      <c r="G967" s="9">
        <v>1</v>
      </c>
      <c r="H967" s="259" t="s">
        <v>36566</v>
      </c>
      <c r="I967" s="9">
        <v>1</v>
      </c>
    </row>
    <row r="968">
      <c r="A968" s="259" t="s">
        <v>27664</v>
      </c>
      <c r="B968" s="9">
        <v>0</v>
      </c>
      <c r="C968" s="259" t="s">
        <v>31407</v>
      </c>
      <c r="D968" s="9">
        <v>0.36981863281920557</v>
      </c>
      <c r="E968" s="9">
        <v>17258998.467498779</v>
      </c>
      <c r="F968" s="259" t="s">
        <v>33944</v>
      </c>
      <c r="G968" s="9">
        <v>1</v>
      </c>
      <c r="H968" s="259" t="s">
        <v>36567</v>
      </c>
      <c r="I968" s="9">
        <v>1</v>
      </c>
    </row>
    <row r="969">
      <c r="A969" s="259" t="s">
        <v>27665</v>
      </c>
      <c r="B969" s="9">
        <v>0</v>
      </c>
      <c r="C969" s="259" t="s">
        <v>31408</v>
      </c>
      <c r="D969" s="9">
        <v>0.10900586665301673</v>
      </c>
      <c r="E969" s="9">
        <v>17258998.467498779</v>
      </c>
      <c r="F969" s="259" t="s">
        <v>33944</v>
      </c>
      <c r="G969" s="9">
        <v>1</v>
      </c>
      <c r="H969" s="259" t="s">
        <v>36567</v>
      </c>
      <c r="I969" s="9">
        <v>1</v>
      </c>
    </row>
    <row r="970">
      <c r="A970" s="259" t="s">
        <v>27666</v>
      </c>
      <c r="B970" s="9">
        <v>0</v>
      </c>
      <c r="C970" s="259" t="s">
        <v>31409</v>
      </c>
      <c r="D970" s="9">
        <v>0.044925519990856665</v>
      </c>
      <c r="E970" s="9">
        <v>17258998.467498779</v>
      </c>
      <c r="F970" s="259" t="s">
        <v>33944</v>
      </c>
      <c r="G970" s="9">
        <v>1</v>
      </c>
      <c r="H970" s="259" t="s">
        <v>36567</v>
      </c>
      <c r="I970" s="9">
        <v>1</v>
      </c>
    </row>
    <row r="971">
      <c r="A971" s="259" t="s">
        <v>27667</v>
      </c>
      <c r="B971" s="9">
        <v>0</v>
      </c>
      <c r="C971" s="259" t="s">
        <v>31410</v>
      </c>
      <c r="D971" s="9">
        <v>0.37770910000000002</v>
      </c>
      <c r="E971" s="9">
        <v>17258998.467498779</v>
      </c>
      <c r="F971" s="259" t="s">
        <v>33945</v>
      </c>
      <c r="G971" s="9">
        <v>1</v>
      </c>
      <c r="H971" s="259" t="s">
        <v>36568</v>
      </c>
      <c r="I971" s="9">
        <v>1</v>
      </c>
    </row>
    <row r="972">
      <c r="A972" s="259" t="s">
        <v>27668</v>
      </c>
      <c r="B972" s="9">
        <v>0</v>
      </c>
      <c r="C972" s="259" t="s">
        <v>31411</v>
      </c>
      <c r="D972" s="9">
        <v>0.25762590000000002</v>
      </c>
      <c r="E972" s="9">
        <v>17258998.467498779</v>
      </c>
      <c r="F972" s="259" t="s">
        <v>33945</v>
      </c>
      <c r="G972" s="9">
        <v>1</v>
      </c>
      <c r="H972" s="259" t="s">
        <v>36569</v>
      </c>
      <c r="I972" s="9">
        <v>1</v>
      </c>
    </row>
    <row r="973">
      <c r="A973" s="259" t="s">
        <v>27669</v>
      </c>
      <c r="B973" s="9">
        <v>0</v>
      </c>
      <c r="C973" s="259" t="s">
        <v>31412</v>
      </c>
      <c r="D973" s="9">
        <v>0.38654706219089496</v>
      </c>
      <c r="E973" s="9">
        <v>17258998.467498779</v>
      </c>
      <c r="F973" s="259" t="s">
        <v>33945</v>
      </c>
      <c r="G973" s="9">
        <v>1</v>
      </c>
      <c r="H973" s="259" t="s">
        <v>36570</v>
      </c>
      <c r="I973" s="9">
        <v>1</v>
      </c>
    </row>
    <row r="974">
      <c r="A974" s="259" t="s">
        <v>27670</v>
      </c>
      <c r="B974" s="9">
        <v>0</v>
      </c>
      <c r="C974" s="259" t="s">
        <v>31413</v>
      </c>
      <c r="D974" s="9">
        <v>0.11410538854171297</v>
      </c>
      <c r="E974" s="9">
        <v>17258998.467498779</v>
      </c>
      <c r="F974" s="259" t="s">
        <v>33945</v>
      </c>
      <c r="G974" s="9">
        <v>1</v>
      </c>
      <c r="H974" s="259" t="s">
        <v>36570</v>
      </c>
      <c r="I974" s="9">
        <v>1</v>
      </c>
    </row>
    <row r="975">
      <c r="A975" s="259" t="s">
        <v>27671</v>
      </c>
      <c r="B975" s="9">
        <v>0</v>
      </c>
      <c r="C975" s="259" t="s">
        <v>31414</v>
      </c>
      <c r="D975" s="9">
        <v>0.047189438006969939</v>
      </c>
      <c r="E975" s="9">
        <v>17258998.467498779</v>
      </c>
      <c r="F975" s="259" t="s">
        <v>33945</v>
      </c>
      <c r="G975" s="9">
        <v>1</v>
      </c>
      <c r="H975" s="259" t="s">
        <v>36570</v>
      </c>
      <c r="I975" s="9">
        <v>1</v>
      </c>
    </row>
    <row r="976">
      <c r="A976" s="259" t="s">
        <v>27672</v>
      </c>
      <c r="B976" s="9">
        <v>0</v>
      </c>
      <c r="C976" s="259" t="s">
        <v>31415</v>
      </c>
      <c r="D976" s="9">
        <v>0.38242280000000001</v>
      </c>
      <c r="E976" s="9">
        <v>17258998.467498779</v>
      </c>
      <c r="F976" s="259" t="s">
        <v>33946</v>
      </c>
      <c r="G976" s="9">
        <v>1</v>
      </c>
      <c r="H976" s="259" t="s">
        <v>36571</v>
      </c>
      <c r="I976" s="9">
        <v>1</v>
      </c>
    </row>
    <row r="977">
      <c r="A977" s="259" t="s">
        <v>27673</v>
      </c>
      <c r="B977" s="9">
        <v>0</v>
      </c>
      <c r="C977" s="259" t="s">
        <v>31416</v>
      </c>
      <c r="D977" s="9">
        <v>0.26451669999999999</v>
      </c>
      <c r="E977" s="9">
        <v>17258998.467498779</v>
      </c>
      <c r="F977" s="259" t="s">
        <v>33946</v>
      </c>
      <c r="G977" s="9">
        <v>1</v>
      </c>
      <c r="H977" s="259" t="s">
        <v>36572</v>
      </c>
      <c r="I977" s="9">
        <v>1</v>
      </c>
    </row>
    <row r="978">
      <c r="A978" s="259" t="s">
        <v>27674</v>
      </c>
      <c r="B978" s="9">
        <v>0</v>
      </c>
      <c r="C978" s="259" t="s">
        <v>31417</v>
      </c>
      <c r="D978" s="9">
        <v>0.36847388403464426</v>
      </c>
      <c r="E978" s="9">
        <v>17258998.467498779</v>
      </c>
      <c r="F978" s="259" t="s">
        <v>33946</v>
      </c>
      <c r="G978" s="9">
        <v>1</v>
      </c>
      <c r="H978" s="259" t="s">
        <v>36573</v>
      </c>
      <c r="I978" s="9">
        <v>1</v>
      </c>
    </row>
    <row r="979">
      <c r="A979" s="259" t="s">
        <v>27675</v>
      </c>
      <c r="B979" s="9">
        <v>0</v>
      </c>
      <c r="C979" s="259" t="s">
        <v>31418</v>
      </c>
      <c r="D979" s="9">
        <v>0.10860115847068037</v>
      </c>
      <c r="E979" s="9">
        <v>17258998.467498779</v>
      </c>
      <c r="F979" s="259" t="s">
        <v>33946</v>
      </c>
      <c r="G979" s="9">
        <v>1</v>
      </c>
      <c r="H979" s="259" t="s">
        <v>36573</v>
      </c>
      <c r="I979" s="9">
        <v>1</v>
      </c>
    </row>
    <row r="980">
      <c r="A980" s="259" t="s">
        <v>27676</v>
      </c>
      <c r="B980" s="9">
        <v>0</v>
      </c>
      <c r="C980" s="259" t="s">
        <v>31419</v>
      </c>
      <c r="D980" s="9">
        <v>0.044738189552971229</v>
      </c>
      <c r="E980" s="9">
        <v>17258998.467498779</v>
      </c>
      <c r="F980" s="259" t="s">
        <v>33946</v>
      </c>
      <c r="G980" s="9">
        <v>1</v>
      </c>
      <c r="H980" s="259" t="s">
        <v>36573</v>
      </c>
      <c r="I980" s="9">
        <v>1</v>
      </c>
    </row>
    <row r="981">
      <c r="A981" s="259" t="s">
        <v>27677</v>
      </c>
      <c r="B981" s="9">
        <v>0</v>
      </c>
      <c r="C981" s="259" t="s">
        <v>31420</v>
      </c>
      <c r="D981" s="9">
        <v>0.38017719999999999</v>
      </c>
      <c r="E981" s="9">
        <v>17258998.467498779</v>
      </c>
      <c r="F981" s="259" t="s">
        <v>33947</v>
      </c>
      <c r="G981" s="9">
        <v>1</v>
      </c>
      <c r="H981" s="259" t="s">
        <v>36574</v>
      </c>
      <c r="I981" s="9">
        <v>1</v>
      </c>
    </row>
    <row r="982">
      <c r="A982" s="259" t="s">
        <v>27678</v>
      </c>
      <c r="B982" s="9">
        <v>0</v>
      </c>
      <c r="C982" s="259" t="s">
        <v>31421</v>
      </c>
      <c r="D982" s="9">
        <v>0.26121620000000001</v>
      </c>
      <c r="E982" s="9">
        <v>17258998.467498779</v>
      </c>
      <c r="F982" s="259" t="s">
        <v>33947</v>
      </c>
      <c r="G982" s="9">
        <v>1</v>
      </c>
      <c r="H982" s="259" t="s">
        <v>36575</v>
      </c>
      <c r="I982" s="9">
        <v>1</v>
      </c>
    </row>
    <row r="983">
      <c r="A983" s="259" t="s">
        <v>27679</v>
      </c>
      <c r="B983" s="9">
        <v>0</v>
      </c>
      <c r="C983" s="259" t="s">
        <v>31422</v>
      </c>
      <c r="D983" s="9">
        <v>0.37816449408977193</v>
      </c>
      <c r="E983" s="9">
        <v>17258998.467498779</v>
      </c>
      <c r="F983" s="259" t="s">
        <v>33947</v>
      </c>
      <c r="G983" s="9">
        <v>1</v>
      </c>
      <c r="H983" s="259" t="s">
        <v>36576</v>
      </c>
      <c r="I983" s="9">
        <v>1</v>
      </c>
    </row>
    <row r="984">
      <c r="A984" s="259" t="s">
        <v>27680</v>
      </c>
      <c r="B984" s="9">
        <v>0</v>
      </c>
      <c r="C984" s="259" t="s">
        <v>31423</v>
      </c>
      <c r="D984" s="9">
        <v>0.11173335833673502</v>
      </c>
      <c r="E984" s="9">
        <v>17258998.467498779</v>
      </c>
      <c r="F984" s="259" t="s">
        <v>33947</v>
      </c>
      <c r="G984" s="9">
        <v>1</v>
      </c>
      <c r="H984" s="259" t="s">
        <v>36576</v>
      </c>
      <c r="I984" s="9">
        <v>1</v>
      </c>
    </row>
    <row r="985">
      <c r="A985" s="259" t="s">
        <v>27681</v>
      </c>
      <c r="B985" s="9">
        <v>0</v>
      </c>
      <c r="C985" s="259" t="s">
        <v>31424</v>
      </c>
      <c r="D985" s="9">
        <v>0.04617037556581817</v>
      </c>
      <c r="E985" s="9">
        <v>17258998.467498779</v>
      </c>
      <c r="F985" s="259" t="s">
        <v>33947</v>
      </c>
      <c r="G985" s="9">
        <v>1</v>
      </c>
      <c r="H985" s="259" t="s">
        <v>36576</v>
      </c>
      <c r="I985" s="9">
        <v>1</v>
      </c>
    </row>
    <row r="986">
      <c r="A986" s="259" t="s">
        <v>27682</v>
      </c>
      <c r="B986" s="9">
        <v>0</v>
      </c>
      <c r="C986" s="259" t="s">
        <v>31425</v>
      </c>
      <c r="D986" s="9">
        <v>0.37999080000000002</v>
      </c>
      <c r="E986" s="9">
        <v>17258998.467498779</v>
      </c>
      <c r="F986" s="259" t="s">
        <v>33948</v>
      </c>
      <c r="G986" s="9">
        <v>1</v>
      </c>
      <c r="H986" s="259" t="s">
        <v>36577</v>
      </c>
      <c r="I986" s="9">
        <v>1</v>
      </c>
    </row>
    <row r="987">
      <c r="A987" s="259" t="s">
        <v>27683</v>
      </c>
      <c r="B987" s="9">
        <v>0</v>
      </c>
      <c r="C987" s="259" t="s">
        <v>31426</v>
      </c>
      <c r="D987" s="9">
        <v>0.2609592</v>
      </c>
      <c r="E987" s="9">
        <v>17258998.467498779</v>
      </c>
      <c r="F987" s="259" t="s">
        <v>33948</v>
      </c>
      <c r="G987" s="9">
        <v>1</v>
      </c>
      <c r="H987" s="259" t="s">
        <v>36578</v>
      </c>
      <c r="I987" s="9">
        <v>1</v>
      </c>
    </row>
    <row r="988">
      <c r="A988" s="259" t="s">
        <v>27684</v>
      </c>
      <c r="B988" s="9">
        <v>0</v>
      </c>
      <c r="C988" s="259" t="s">
        <v>31427</v>
      </c>
      <c r="D988" s="9">
        <v>0.37779322867526727</v>
      </c>
      <c r="E988" s="9">
        <v>17258998.467498779</v>
      </c>
      <c r="F988" s="259" t="s">
        <v>33948</v>
      </c>
      <c r="G988" s="9">
        <v>1</v>
      </c>
      <c r="H988" s="259" t="s">
        <v>36579</v>
      </c>
      <c r="I988" s="9">
        <v>1</v>
      </c>
    </row>
    <row r="989">
      <c r="A989" s="259" t="s">
        <v>27685</v>
      </c>
      <c r="B989" s="9">
        <v>0</v>
      </c>
      <c r="C989" s="259" t="s">
        <v>31428</v>
      </c>
      <c r="D989" s="9">
        <v>0.11081257610334976</v>
      </c>
      <c r="E989" s="9">
        <v>17258998.467498779</v>
      </c>
      <c r="F989" s="259" t="s">
        <v>33948</v>
      </c>
      <c r="G989" s="9">
        <v>1</v>
      </c>
      <c r="H989" s="259" t="s">
        <v>36579</v>
      </c>
      <c r="I989" s="9">
        <v>1</v>
      </c>
    </row>
    <row r="990">
      <c r="A990" s="259" t="s">
        <v>27686</v>
      </c>
      <c r="B990" s="9">
        <v>0</v>
      </c>
      <c r="C990" s="259" t="s">
        <v>31429</v>
      </c>
      <c r="D990" s="9">
        <v>0.045685335826745173</v>
      </c>
      <c r="E990" s="9">
        <v>17258998.467498779</v>
      </c>
      <c r="F990" s="259" t="s">
        <v>33948</v>
      </c>
      <c r="G990" s="9">
        <v>1</v>
      </c>
      <c r="H990" s="259" t="s">
        <v>36579</v>
      </c>
      <c r="I990" s="9">
        <v>1</v>
      </c>
    </row>
    <row r="991">
      <c r="A991" s="259" t="s">
        <v>27687</v>
      </c>
      <c r="B991" s="9">
        <v>0</v>
      </c>
      <c r="C991" s="259" t="s">
        <v>31430</v>
      </c>
      <c r="D991" s="9">
        <v>0.38494498958556933</v>
      </c>
      <c r="E991" s="9">
        <v>17258998.467498779</v>
      </c>
      <c r="F991" s="259" t="s">
        <v>33949</v>
      </c>
      <c r="G991" s="9">
        <v>1</v>
      </c>
      <c r="H991" s="259" t="s">
        <v>36579</v>
      </c>
      <c r="I991" s="9">
        <v>1</v>
      </c>
    </row>
    <row r="992">
      <c r="A992" s="259" t="s">
        <v>27688</v>
      </c>
      <c r="B992" s="9">
        <v>0</v>
      </c>
      <c r="C992" s="259" t="s">
        <v>31431</v>
      </c>
      <c r="D992" s="9">
        <v>0.1136472713939958</v>
      </c>
      <c r="E992" s="9">
        <v>17258998.467498779</v>
      </c>
      <c r="F992" s="259" t="s">
        <v>33949</v>
      </c>
      <c r="G992" s="9">
        <v>1</v>
      </c>
      <c r="H992" s="259" t="s">
        <v>36579</v>
      </c>
      <c r="I992" s="9">
        <v>1</v>
      </c>
    </row>
    <row r="993">
      <c r="A993" s="259" t="s">
        <v>27689</v>
      </c>
      <c r="B993" s="9">
        <v>0</v>
      </c>
      <c r="C993" s="259" t="s">
        <v>31432</v>
      </c>
      <c r="D993" s="9">
        <v>0.046971522504119109</v>
      </c>
      <c r="E993" s="9">
        <v>17258998.467498779</v>
      </c>
      <c r="F993" s="259" t="s">
        <v>33949</v>
      </c>
      <c r="G993" s="9">
        <v>1</v>
      </c>
      <c r="H993" s="259" t="s">
        <v>36579</v>
      </c>
      <c r="I993" s="9">
        <v>1</v>
      </c>
    </row>
    <row r="994">
      <c r="A994" s="259" t="s">
        <v>27690</v>
      </c>
      <c r="B994" s="9">
        <v>0</v>
      </c>
      <c r="C994" s="259" t="s">
        <v>31433</v>
      </c>
      <c r="D994" s="9">
        <v>0.37828830000000002</v>
      </c>
      <c r="E994" s="9">
        <v>17258998.467498779</v>
      </c>
      <c r="F994" s="259" t="s">
        <v>33950</v>
      </c>
      <c r="G994" s="9">
        <v>1</v>
      </c>
      <c r="H994" s="259" t="s">
        <v>36580</v>
      </c>
      <c r="I994" s="9">
        <v>1</v>
      </c>
    </row>
    <row r="995">
      <c r="A995" s="259" t="s">
        <v>27691</v>
      </c>
      <c r="B995" s="9">
        <v>0</v>
      </c>
      <c r="C995" s="259" t="s">
        <v>31434</v>
      </c>
      <c r="D995" s="9">
        <v>0.25854539999999998</v>
      </c>
      <c r="E995" s="9">
        <v>17258998.467498779</v>
      </c>
      <c r="F995" s="259" t="s">
        <v>33950</v>
      </c>
      <c r="G995" s="9">
        <v>1</v>
      </c>
      <c r="H995" s="259" t="s">
        <v>36581</v>
      </c>
      <c r="I995" s="9">
        <v>1</v>
      </c>
    </row>
    <row r="996">
      <c r="A996" s="259" t="s">
        <v>27692</v>
      </c>
      <c r="B996" s="9">
        <v>0</v>
      </c>
      <c r="C996" s="259" t="s">
        <v>31435</v>
      </c>
      <c r="D996" s="9">
        <v>0.38517819713341844</v>
      </c>
      <c r="E996" s="9">
        <v>17258998.467498779</v>
      </c>
      <c r="F996" s="259" t="s">
        <v>33950</v>
      </c>
      <c r="G996" s="9">
        <v>1</v>
      </c>
      <c r="H996" s="259" t="s">
        <v>36582</v>
      </c>
      <c r="I996" s="9">
        <v>1</v>
      </c>
    </row>
    <row r="997">
      <c r="A997" s="259" t="s">
        <v>27693</v>
      </c>
      <c r="B997" s="9">
        <v>0</v>
      </c>
      <c r="C997" s="259" t="s">
        <v>31436</v>
      </c>
      <c r="D997" s="9">
        <v>0.1136780617643995</v>
      </c>
      <c r="E997" s="9">
        <v>17258998.467498779</v>
      </c>
      <c r="F997" s="259" t="s">
        <v>33950</v>
      </c>
      <c r="G997" s="9">
        <v>1</v>
      </c>
      <c r="H997" s="259" t="s">
        <v>36582</v>
      </c>
      <c r="I997" s="9">
        <v>1</v>
      </c>
    </row>
    <row r="998">
      <c r="A998" s="259" t="s">
        <v>27694</v>
      </c>
      <c r="B998" s="9">
        <v>0</v>
      </c>
      <c r="C998" s="259" t="s">
        <v>31437</v>
      </c>
      <c r="D998" s="9">
        <v>0.046984817374016469</v>
      </c>
      <c r="E998" s="9">
        <v>17258998.467498779</v>
      </c>
      <c r="F998" s="259" t="s">
        <v>33950</v>
      </c>
      <c r="G998" s="9">
        <v>1</v>
      </c>
      <c r="H998" s="259" t="s">
        <v>36582</v>
      </c>
      <c r="I998" s="9">
        <v>1</v>
      </c>
    </row>
    <row r="999">
      <c r="A999" s="259" t="s">
        <v>27695</v>
      </c>
      <c r="B999" s="9">
        <v>0</v>
      </c>
      <c r="C999" s="259" t="s">
        <v>31438</v>
      </c>
      <c r="D999" s="9">
        <v>0.3779324</v>
      </c>
      <c r="E999" s="9">
        <v>17258998.467498779</v>
      </c>
      <c r="F999" s="259" t="s">
        <v>33951</v>
      </c>
      <c r="G999" s="9">
        <v>1</v>
      </c>
      <c r="H999" s="259" t="s">
        <v>36583</v>
      </c>
      <c r="I999" s="9">
        <v>1</v>
      </c>
    </row>
    <row r="1000">
      <c r="A1000" s="259" t="s">
        <v>27696</v>
      </c>
      <c r="B1000" s="9">
        <v>0</v>
      </c>
      <c r="C1000" s="259" t="s">
        <v>31439</v>
      </c>
      <c r="D1000" s="9">
        <v>0.25809280000000001</v>
      </c>
      <c r="E1000" s="9">
        <v>17258998.467498779</v>
      </c>
      <c r="F1000" s="259" t="s">
        <v>33951</v>
      </c>
      <c r="G1000" s="9">
        <v>1</v>
      </c>
      <c r="H1000" s="259" t="s">
        <v>36584</v>
      </c>
      <c r="I1000" s="9">
        <v>1</v>
      </c>
    </row>
    <row r="1001">
      <c r="A1001" s="259" t="s">
        <v>27697</v>
      </c>
      <c r="B1001" s="9">
        <v>0</v>
      </c>
      <c r="C1001" s="259" t="s">
        <v>31440</v>
      </c>
      <c r="D1001" s="9">
        <v>0.3863138546430458</v>
      </c>
      <c r="E1001" s="9">
        <v>17258998.467498779</v>
      </c>
      <c r="F1001" s="259" t="s">
        <v>33951</v>
      </c>
      <c r="G1001" s="9">
        <v>1</v>
      </c>
      <c r="H1001" s="259" t="s">
        <v>36585</v>
      </c>
      <c r="I1001" s="9">
        <v>1</v>
      </c>
    </row>
    <row r="1002">
      <c r="A1002" s="259" t="s">
        <v>27698</v>
      </c>
      <c r="B1002" s="9">
        <v>0</v>
      </c>
      <c r="C1002" s="259" t="s">
        <v>31441</v>
      </c>
      <c r="D1002" s="9">
        <v>0.11407459817130926</v>
      </c>
      <c r="E1002" s="9">
        <v>17258998.467498779</v>
      </c>
      <c r="F1002" s="259" t="s">
        <v>33951</v>
      </c>
      <c r="G1002" s="9">
        <v>1</v>
      </c>
      <c r="H1002" s="259" t="s">
        <v>36585</v>
      </c>
      <c r="I1002" s="9">
        <v>1</v>
      </c>
    </row>
    <row r="1003">
      <c r="A1003" s="259" t="s">
        <v>27699</v>
      </c>
      <c r="B1003" s="9">
        <v>0</v>
      </c>
      <c r="C1003" s="259" t="s">
        <v>31442</v>
      </c>
      <c r="D1003" s="9">
        <v>0.047176057193051353</v>
      </c>
      <c r="E1003" s="9">
        <v>17258998.467498779</v>
      </c>
      <c r="F1003" s="259" t="s">
        <v>33951</v>
      </c>
      <c r="G1003" s="9">
        <v>1</v>
      </c>
      <c r="H1003" s="259" t="s">
        <v>36585</v>
      </c>
      <c r="I1003" s="9">
        <v>1</v>
      </c>
    </row>
    <row r="1004">
      <c r="A1004" s="259" t="s">
        <v>27700</v>
      </c>
      <c r="B1004" s="9">
        <v>0</v>
      </c>
      <c r="C1004" s="259" t="s">
        <v>31443</v>
      </c>
      <c r="D1004" s="9">
        <v>0.38008510000000001</v>
      </c>
      <c r="E1004" s="9">
        <v>17258998.467498779</v>
      </c>
      <c r="F1004" s="259" t="s">
        <v>33952</v>
      </c>
      <c r="G1004" s="9">
        <v>1</v>
      </c>
      <c r="H1004" s="259" t="s">
        <v>36586</v>
      </c>
      <c r="I1004" s="9">
        <v>1</v>
      </c>
    </row>
    <row r="1005">
      <c r="A1005" s="259" t="s">
        <v>27701</v>
      </c>
      <c r="B1005" s="9">
        <v>0</v>
      </c>
      <c r="C1005" s="259" t="s">
        <v>31444</v>
      </c>
      <c r="D1005" s="9">
        <v>0.26123790000000002</v>
      </c>
      <c r="E1005" s="9">
        <v>17258998.467498779</v>
      </c>
      <c r="F1005" s="259" t="s">
        <v>33952</v>
      </c>
      <c r="G1005" s="9">
        <v>1</v>
      </c>
      <c r="H1005" s="259" t="s">
        <v>36587</v>
      </c>
      <c r="I1005" s="9">
        <v>1</v>
      </c>
    </row>
    <row r="1006">
      <c r="A1006" s="259" t="s">
        <v>27702</v>
      </c>
      <c r="B1006" s="9">
        <v>0</v>
      </c>
      <c r="C1006" s="259" t="s">
        <v>31445</v>
      </c>
      <c r="D1006" s="9">
        <v>0.38221985000350284</v>
      </c>
      <c r="E1006" s="9">
        <v>17258998.467498779</v>
      </c>
      <c r="F1006" s="259" t="s">
        <v>33952</v>
      </c>
      <c r="G1006" s="9">
        <v>1</v>
      </c>
      <c r="H1006" s="259" t="s">
        <v>36588</v>
      </c>
      <c r="I1006" s="9">
        <v>1</v>
      </c>
    </row>
    <row r="1007">
      <c r="A1007" s="259" t="s">
        <v>27703</v>
      </c>
      <c r="B1007" s="9">
        <v>0</v>
      </c>
      <c r="C1007" s="259" t="s">
        <v>31446</v>
      </c>
      <c r="D1007" s="9">
        <v>0.1126094562322181</v>
      </c>
      <c r="E1007" s="9">
        <v>17258998.467498779</v>
      </c>
      <c r="F1007" s="259" t="s">
        <v>33952</v>
      </c>
      <c r="G1007" s="9">
        <v>1</v>
      </c>
      <c r="H1007" s="259" t="s">
        <v>36588</v>
      </c>
      <c r="I1007" s="9">
        <v>1</v>
      </c>
    </row>
    <row r="1008">
      <c r="A1008" s="259" t="s">
        <v>27704</v>
      </c>
      <c r="B1008" s="9">
        <v>0</v>
      </c>
      <c r="C1008" s="259" t="s">
        <v>31447</v>
      </c>
      <c r="D1008" s="9">
        <v>0.046524047828965527</v>
      </c>
      <c r="E1008" s="9">
        <v>17258998.467498779</v>
      </c>
      <c r="F1008" s="259" t="s">
        <v>33952</v>
      </c>
      <c r="G1008" s="9">
        <v>1</v>
      </c>
      <c r="H1008" s="259" t="s">
        <v>36588</v>
      </c>
      <c r="I1008" s="9">
        <v>1</v>
      </c>
    </row>
    <row r="1009">
      <c r="A1009" s="259" t="s">
        <v>27705</v>
      </c>
      <c r="B1009" s="9">
        <v>0</v>
      </c>
      <c r="C1009" s="259" t="s">
        <v>31448</v>
      </c>
      <c r="D1009" s="9">
        <v>0.37902130000000001</v>
      </c>
      <c r="E1009" s="9">
        <v>17258998.467498779</v>
      </c>
      <c r="F1009" s="259" t="s">
        <v>33953</v>
      </c>
      <c r="G1009" s="9">
        <v>1</v>
      </c>
      <c r="H1009" s="259" t="s">
        <v>36589</v>
      </c>
      <c r="I1009" s="9">
        <v>1</v>
      </c>
    </row>
    <row r="1010">
      <c r="A1010" s="259" t="s">
        <v>27706</v>
      </c>
      <c r="B1010" s="9">
        <v>0</v>
      </c>
      <c r="C1010" s="259" t="s">
        <v>31449</v>
      </c>
      <c r="D1010" s="9">
        <v>0.25969360000000002</v>
      </c>
      <c r="E1010" s="9">
        <v>17258998.467498779</v>
      </c>
      <c r="F1010" s="259" t="s">
        <v>33953</v>
      </c>
      <c r="G1010" s="9">
        <v>1</v>
      </c>
      <c r="H1010" s="259" t="s">
        <v>36590</v>
      </c>
      <c r="I1010" s="9">
        <v>1</v>
      </c>
    </row>
    <row r="1011">
      <c r="A1011" s="259" t="s">
        <v>27707</v>
      </c>
      <c r="B1011" s="9">
        <v>0</v>
      </c>
      <c r="C1011" s="259" t="s">
        <v>31450</v>
      </c>
      <c r="D1011" s="9">
        <v>0.37955089828649019</v>
      </c>
      <c r="E1011" s="9">
        <v>17258998.467498779</v>
      </c>
      <c r="F1011" s="259" t="s">
        <v>33953</v>
      </c>
      <c r="G1011" s="9">
        <v>1</v>
      </c>
      <c r="H1011" s="259" t="s">
        <v>36591</v>
      </c>
      <c r="I1011" s="9">
        <v>1</v>
      </c>
    </row>
    <row r="1012">
      <c r="A1012" s="259" t="s">
        <v>27708</v>
      </c>
      <c r="B1012" s="9">
        <v>0</v>
      </c>
      <c r="C1012" s="259" t="s">
        <v>31451</v>
      </c>
      <c r="D1012" s="9">
        <v>0.1114237686606869</v>
      </c>
      <c r="E1012" s="9">
        <v>17258998.467498779</v>
      </c>
      <c r="F1012" s="259" t="s">
        <v>33953</v>
      </c>
      <c r="G1012" s="9">
        <v>1</v>
      </c>
      <c r="H1012" s="259" t="s">
        <v>36591</v>
      </c>
      <c r="I1012" s="9">
        <v>1</v>
      </c>
    </row>
    <row r="1013">
      <c r="A1013" s="259" t="s">
        <v>27709</v>
      </c>
      <c r="B1013" s="9">
        <v>0</v>
      </c>
      <c r="C1013" s="259" t="s">
        <v>31452</v>
      </c>
      <c r="D1013" s="9">
        <v>0.045935438476100592</v>
      </c>
      <c r="E1013" s="9">
        <v>17258998.467498779</v>
      </c>
      <c r="F1013" s="259" t="s">
        <v>33953</v>
      </c>
      <c r="G1013" s="9">
        <v>1</v>
      </c>
      <c r="H1013" s="259" t="s">
        <v>36591</v>
      </c>
      <c r="I1013" s="9">
        <v>1</v>
      </c>
    </row>
    <row r="1014">
      <c r="A1014" s="259" t="s">
        <v>27710</v>
      </c>
      <c r="B1014" s="9">
        <v>0</v>
      </c>
      <c r="C1014" s="259" t="s">
        <v>31453</v>
      </c>
      <c r="D1014" s="9">
        <v>0.38057970000000002</v>
      </c>
      <c r="E1014" s="9">
        <v>17258998.467498779</v>
      </c>
      <c r="F1014" s="259" t="s">
        <v>33954</v>
      </c>
      <c r="G1014" s="9">
        <v>1</v>
      </c>
      <c r="H1014" s="259" t="s">
        <v>36592</v>
      </c>
      <c r="I1014" s="9">
        <v>1</v>
      </c>
    </row>
    <row r="1015">
      <c r="A1015" s="259" t="s">
        <v>27711</v>
      </c>
      <c r="B1015" s="9">
        <v>0</v>
      </c>
      <c r="C1015" s="259" t="s">
        <v>31454</v>
      </c>
      <c r="D1015" s="9">
        <v>0.2618992</v>
      </c>
      <c r="E1015" s="9">
        <v>17258998.467498779</v>
      </c>
      <c r="F1015" s="259" t="s">
        <v>33954</v>
      </c>
      <c r="G1015" s="9">
        <v>1</v>
      </c>
      <c r="H1015" s="259" t="s">
        <v>36593</v>
      </c>
      <c r="I1015" s="9">
        <v>1</v>
      </c>
    </row>
    <row r="1016">
      <c r="A1016" s="259" t="s">
        <v>27712</v>
      </c>
      <c r="B1016" s="9">
        <v>0</v>
      </c>
      <c r="C1016" s="259" t="s">
        <v>31455</v>
      </c>
      <c r="D1016" s="9">
        <v>0.37678203621109746</v>
      </c>
      <c r="E1016" s="9">
        <v>17258998.467498779</v>
      </c>
      <c r="F1016" s="259" t="s">
        <v>33954</v>
      </c>
      <c r="G1016" s="9">
        <v>1</v>
      </c>
      <c r="H1016" s="259" t="s">
        <v>36594</v>
      </c>
      <c r="I1016" s="9">
        <v>1</v>
      </c>
    </row>
    <row r="1017">
      <c r="A1017" s="259" t="s">
        <v>27713</v>
      </c>
      <c r="B1017" s="9">
        <v>0</v>
      </c>
      <c r="C1017" s="259" t="s">
        <v>31456</v>
      </c>
      <c r="D1017" s="9">
        <v>0.11042078474257155</v>
      </c>
      <c r="E1017" s="9">
        <v>17258998.467498779</v>
      </c>
      <c r="F1017" s="259" t="s">
        <v>33954</v>
      </c>
      <c r="G1017" s="9">
        <v>1</v>
      </c>
      <c r="H1017" s="259" t="s">
        <v>36594</v>
      </c>
      <c r="I1017" s="9">
        <v>1</v>
      </c>
    </row>
    <row r="1018">
      <c r="A1018" s="259" t="s">
        <v>27714</v>
      </c>
      <c r="B1018" s="9">
        <v>0</v>
      </c>
      <c r="C1018" s="259" t="s">
        <v>31457</v>
      </c>
      <c r="D1018" s="9">
        <v>0.045503531963815957</v>
      </c>
      <c r="E1018" s="9">
        <v>17258998.467498779</v>
      </c>
      <c r="F1018" s="259" t="s">
        <v>33954</v>
      </c>
      <c r="G1018" s="9">
        <v>1</v>
      </c>
      <c r="H1018" s="259" t="s">
        <v>36594</v>
      </c>
      <c r="I1018" s="9">
        <v>1</v>
      </c>
    </row>
    <row r="1019">
      <c r="A1019" s="259" t="s">
        <v>27715</v>
      </c>
      <c r="B1019" s="9">
        <v>0</v>
      </c>
      <c r="C1019" s="259" t="s">
        <v>31458</v>
      </c>
      <c r="D1019" s="9">
        <v>0.38034279999999998</v>
      </c>
      <c r="E1019" s="9">
        <v>17258998.467498779</v>
      </c>
      <c r="F1019" s="259" t="s">
        <v>33955</v>
      </c>
      <c r="G1019" s="9">
        <v>1</v>
      </c>
      <c r="H1019" s="259" t="s">
        <v>36595</v>
      </c>
      <c r="I1019" s="9">
        <v>1</v>
      </c>
    </row>
    <row r="1020">
      <c r="A1020" s="259" t="s">
        <v>27716</v>
      </c>
      <c r="B1020" s="9">
        <v>0</v>
      </c>
      <c r="C1020" s="259" t="s">
        <v>31459</v>
      </c>
      <c r="D1020" s="9">
        <v>0.26161000000000001</v>
      </c>
      <c r="E1020" s="9">
        <v>17258998.467498779</v>
      </c>
      <c r="F1020" s="259" t="s">
        <v>33955</v>
      </c>
      <c r="G1020" s="9">
        <v>1</v>
      </c>
      <c r="H1020" s="259" t="s">
        <v>36596</v>
      </c>
      <c r="I1020" s="9">
        <v>1</v>
      </c>
    </row>
    <row r="1021">
      <c r="A1021" s="259" t="s">
        <v>27717</v>
      </c>
      <c r="B1021" s="9">
        <v>0</v>
      </c>
      <c r="C1021" s="259" t="s">
        <v>31460</v>
      </c>
      <c r="D1021" s="9">
        <v>0.3810554409206548</v>
      </c>
      <c r="E1021" s="9">
        <v>17258998.467498779</v>
      </c>
      <c r="F1021" s="259" t="s">
        <v>33955</v>
      </c>
      <c r="G1021" s="9">
        <v>1</v>
      </c>
      <c r="H1021" s="259" t="s">
        <v>36597</v>
      </c>
      <c r="I1021" s="9">
        <v>1</v>
      </c>
    </row>
    <row r="1022">
      <c r="A1022" s="259" t="s">
        <v>27718</v>
      </c>
      <c r="B1022" s="9">
        <v>0</v>
      </c>
      <c r="C1022" s="259" t="s">
        <v>31461</v>
      </c>
      <c r="D1022" s="9">
        <v>0.11220273983763356</v>
      </c>
      <c r="E1022" s="9">
        <v>17258998.467498779</v>
      </c>
      <c r="F1022" s="259" t="s">
        <v>33955</v>
      </c>
      <c r="G1022" s="9">
        <v>1</v>
      </c>
      <c r="H1022" s="259" t="s">
        <v>36597</v>
      </c>
      <c r="I1022" s="9">
        <v>1</v>
      </c>
    </row>
    <row r="1023">
      <c r="A1023" s="259" t="s">
        <v>27719</v>
      </c>
      <c r="B1023" s="9">
        <v>0</v>
      </c>
      <c r="C1023" s="259" t="s">
        <v>31462</v>
      </c>
      <c r="D1023" s="9">
        <v>0.046397569694028432</v>
      </c>
      <c r="E1023" s="9">
        <v>17258998.467498779</v>
      </c>
      <c r="F1023" s="259" t="s">
        <v>33955</v>
      </c>
      <c r="G1023" s="9">
        <v>1</v>
      </c>
      <c r="H1023" s="259" t="s">
        <v>36597</v>
      </c>
      <c r="I1023" s="9">
        <v>1</v>
      </c>
    </row>
    <row r="1024">
      <c r="A1024" s="259" t="s">
        <v>27720</v>
      </c>
      <c r="B1024" s="9">
        <v>0</v>
      </c>
      <c r="C1024" s="259" t="s">
        <v>31463</v>
      </c>
      <c r="D1024" s="9">
        <v>0.37857180000000001</v>
      </c>
      <c r="E1024" s="9">
        <v>17258998.467498779</v>
      </c>
      <c r="F1024" s="259" t="s">
        <v>33956</v>
      </c>
      <c r="G1024" s="9">
        <v>1</v>
      </c>
      <c r="H1024" s="259" t="s">
        <v>36598</v>
      </c>
      <c r="I1024" s="9">
        <v>1</v>
      </c>
    </row>
    <row r="1025">
      <c r="A1025" s="259" t="s">
        <v>27721</v>
      </c>
      <c r="B1025" s="9">
        <v>0</v>
      </c>
      <c r="C1025" s="259" t="s">
        <v>31464</v>
      </c>
      <c r="D1025" s="9">
        <v>0.2590906</v>
      </c>
      <c r="E1025" s="9">
        <v>17258998.467498779</v>
      </c>
      <c r="F1025" s="259" t="s">
        <v>33956</v>
      </c>
      <c r="G1025" s="9">
        <v>1</v>
      </c>
      <c r="H1025" s="259" t="s">
        <v>36599</v>
      </c>
      <c r="I1025" s="9">
        <v>1</v>
      </c>
    </row>
    <row r="1026">
      <c r="A1026" s="259" t="s">
        <v>27722</v>
      </c>
      <c r="B1026" s="9">
        <v>0</v>
      </c>
      <c r="C1026" s="259" t="s">
        <v>31465</v>
      </c>
      <c r="D1026" s="9">
        <v>0.3824811201458474</v>
      </c>
      <c r="E1026" s="9">
        <v>17258998.467498779</v>
      </c>
      <c r="F1026" s="259" t="s">
        <v>33956</v>
      </c>
      <c r="G1026" s="9">
        <v>1</v>
      </c>
      <c r="H1026" s="259" t="s">
        <v>36600</v>
      </c>
      <c r="I1026" s="9">
        <v>1</v>
      </c>
    </row>
    <row r="1027">
      <c r="A1027" s="259" t="s">
        <v>27723</v>
      </c>
      <c r="B1027" s="9">
        <v>0</v>
      </c>
      <c r="C1027" s="259" t="s">
        <v>31466</v>
      </c>
      <c r="D1027" s="9">
        <v>0.11314032114961686</v>
      </c>
      <c r="E1027" s="9">
        <v>17258998.467498779</v>
      </c>
      <c r="F1027" s="259" t="s">
        <v>33956</v>
      </c>
      <c r="G1027" s="9">
        <v>1</v>
      </c>
      <c r="H1027" s="259" t="s">
        <v>36600</v>
      </c>
      <c r="I1027" s="9">
        <v>1</v>
      </c>
    </row>
    <row r="1028">
      <c r="A1028" s="259" t="s">
        <v>27724</v>
      </c>
      <c r="B1028" s="9">
        <v>0</v>
      </c>
      <c r="C1028" s="259" t="s">
        <v>31467</v>
      </c>
      <c r="D1028" s="9">
        <v>0.04672886263175878</v>
      </c>
      <c r="E1028" s="9">
        <v>17258998.467498779</v>
      </c>
      <c r="F1028" s="259" t="s">
        <v>33956</v>
      </c>
      <c r="G1028" s="9">
        <v>1</v>
      </c>
      <c r="H1028" s="259" t="s">
        <v>36600</v>
      </c>
      <c r="I1028" s="9">
        <v>1</v>
      </c>
    </row>
    <row r="1029">
      <c r="A1029" s="259" t="s">
        <v>27725</v>
      </c>
      <c r="B1029" s="9">
        <v>0</v>
      </c>
      <c r="C1029" s="259" t="s">
        <v>31468</v>
      </c>
      <c r="D1029" s="9">
        <v>0.3803996</v>
      </c>
      <c r="E1029" s="9">
        <v>17258998.467498779</v>
      </c>
      <c r="F1029" s="259" t="s">
        <v>33957</v>
      </c>
      <c r="G1029" s="9">
        <v>1</v>
      </c>
      <c r="H1029" s="259" t="s">
        <v>36601</v>
      </c>
      <c r="I1029" s="9">
        <v>1</v>
      </c>
    </row>
    <row r="1030">
      <c r="A1030" s="259" t="s">
        <v>27726</v>
      </c>
      <c r="B1030" s="9">
        <v>0</v>
      </c>
      <c r="C1030" s="259" t="s">
        <v>31469</v>
      </c>
      <c r="D1030" s="9">
        <v>0.26168360000000002</v>
      </c>
      <c r="E1030" s="9">
        <v>17258998.467498779</v>
      </c>
      <c r="F1030" s="259" t="s">
        <v>33957</v>
      </c>
      <c r="G1030" s="9">
        <v>1</v>
      </c>
      <c r="H1030" s="259" t="s">
        <v>36602</v>
      </c>
      <c r="I1030" s="9">
        <v>1</v>
      </c>
    </row>
    <row r="1031">
      <c r="A1031" s="259" t="s">
        <v>27727</v>
      </c>
      <c r="B1031" s="9">
        <v>0</v>
      </c>
      <c r="C1031" s="259" t="s">
        <v>31470</v>
      </c>
      <c r="D1031" s="9">
        <v>0.37816449408977193</v>
      </c>
      <c r="E1031" s="9">
        <v>17258998.467498779</v>
      </c>
      <c r="F1031" s="259" t="s">
        <v>33957</v>
      </c>
      <c r="G1031" s="9">
        <v>1</v>
      </c>
      <c r="H1031" s="259" t="s">
        <v>36603</v>
      </c>
      <c r="I1031" s="9">
        <v>1</v>
      </c>
    </row>
    <row r="1032">
      <c r="A1032" s="259" t="s">
        <v>27728</v>
      </c>
      <c r="B1032" s="9">
        <v>0</v>
      </c>
      <c r="C1032" s="259" t="s">
        <v>31471</v>
      </c>
      <c r="D1032" s="9">
        <v>0.11170402180880054</v>
      </c>
      <c r="E1032" s="9">
        <v>17258998.467498779</v>
      </c>
      <c r="F1032" s="259" t="s">
        <v>33957</v>
      </c>
      <c r="G1032" s="9">
        <v>1</v>
      </c>
      <c r="H1032" s="259" t="s">
        <v>36603</v>
      </c>
      <c r="I1032" s="9">
        <v>1</v>
      </c>
    </row>
    <row r="1033">
      <c r="A1033" s="259" t="s">
        <v>27729</v>
      </c>
      <c r="B1033" s="9">
        <v>0</v>
      </c>
      <c r="C1033" s="259" t="s">
        <v>31472</v>
      </c>
      <c r="D1033" s="9">
        <v>0.046159331490320386</v>
      </c>
      <c r="E1033" s="9">
        <v>17258998.467498779</v>
      </c>
      <c r="F1033" s="259" t="s">
        <v>33957</v>
      </c>
      <c r="G1033" s="9">
        <v>1</v>
      </c>
      <c r="H1033" s="259" t="s">
        <v>36603</v>
      </c>
      <c r="I1033" s="9">
        <v>1</v>
      </c>
    </row>
    <row r="1034">
      <c r="A1034" s="259" t="s">
        <v>27730</v>
      </c>
      <c r="B1034" s="9">
        <v>1</v>
      </c>
      <c r="C1034" s="259" t="s">
        <v>31473</v>
      </c>
      <c r="D1034" s="9">
        <v>231369.07879638672</v>
      </c>
      <c r="E1034" s="9">
        <v>1716646.7221679688</v>
      </c>
      <c r="F1034" s="259" t="s">
        <v>33958</v>
      </c>
      <c r="G1034" s="9"/>
      <c r="H1034" s="259" t="s">
        <v>36604</v>
      </c>
      <c r="I1034" s="9">
        <v>2</v>
      </c>
    </row>
    <row r="1035">
      <c r="A1035" s="259" t="s">
        <v>27731</v>
      </c>
      <c r="B1035" s="9">
        <v>1</v>
      </c>
      <c r="C1035" s="259" t="s">
        <v>31474</v>
      </c>
      <c r="D1035" s="9">
        <v>626925538.50915527</v>
      </c>
      <c r="E1035" s="9">
        <v>1716646.7221679688</v>
      </c>
      <c r="F1035" s="259" t="s">
        <v>33958</v>
      </c>
      <c r="G1035" s="9"/>
      <c r="H1035" s="259" t="s">
        <v>36605</v>
      </c>
      <c r="I1035" s="9">
        <v>2</v>
      </c>
    </row>
    <row r="1036">
      <c r="A1036" s="259" t="s">
        <v>27732</v>
      </c>
      <c r="B1036" s="9">
        <v>1</v>
      </c>
      <c r="C1036" s="259" t="s">
        <v>31475</v>
      </c>
      <c r="D1036" s="9">
        <v>0.13477967004427596</v>
      </c>
      <c r="E1036" s="9">
        <v>1716646.7221679688</v>
      </c>
      <c r="F1036" s="259" t="s">
        <v>33958</v>
      </c>
      <c r="G1036" s="9"/>
      <c r="H1036" s="259" t="s">
        <v>36606</v>
      </c>
      <c r="I1036" s="9">
        <v>2</v>
      </c>
    </row>
    <row r="1037">
      <c r="A1037" s="259" t="s">
        <v>27733</v>
      </c>
      <c r="B1037" s="9">
        <v>1</v>
      </c>
      <c r="C1037" s="259" t="s">
        <v>31476</v>
      </c>
      <c r="D1037" s="9">
        <v>365.20358581258074</v>
      </c>
      <c r="E1037" s="9">
        <v>1716646.7221679688</v>
      </c>
      <c r="F1037" s="259" t="s">
        <v>33958</v>
      </c>
      <c r="G1037" s="9"/>
      <c r="H1037" s="259" t="s">
        <v>36607</v>
      </c>
      <c r="I1037" s="9">
        <v>2</v>
      </c>
    </row>
    <row r="1038">
      <c r="A1038" s="259" t="s">
        <v>27734</v>
      </c>
      <c r="B1038" s="9">
        <v>1</v>
      </c>
      <c r="C1038" s="259" t="s">
        <v>31477</v>
      </c>
      <c r="D1038" s="9">
        <v>240333.54522705078</v>
      </c>
      <c r="E1038" s="9">
        <v>1716646.7221679688</v>
      </c>
      <c r="F1038" s="259" t="s">
        <v>33959</v>
      </c>
      <c r="G1038" s="9"/>
      <c r="H1038" s="259" t="s">
        <v>36608</v>
      </c>
      <c r="I1038" s="9">
        <v>2</v>
      </c>
    </row>
    <row r="1039">
      <c r="A1039" s="259" t="s">
        <v>27735</v>
      </c>
      <c r="B1039" s="9">
        <v>1</v>
      </c>
      <c r="C1039" s="259" t="s">
        <v>31478</v>
      </c>
      <c r="D1039" s="9">
        <v>398379512.02309561</v>
      </c>
      <c r="E1039" s="9">
        <v>1716646.7221679688</v>
      </c>
      <c r="F1039" s="259" t="s">
        <v>33959</v>
      </c>
      <c r="G1039" s="9"/>
      <c r="H1039" s="259" t="s">
        <v>36609</v>
      </c>
      <c r="I1039" s="9">
        <v>2</v>
      </c>
    </row>
    <row r="1040">
      <c r="A1040" s="259" t="s">
        <v>27736</v>
      </c>
      <c r="B1040" s="9">
        <v>1</v>
      </c>
      <c r="C1040" s="259" t="s">
        <v>31479</v>
      </c>
      <c r="D1040" s="9">
        <v>0.14000174999520656</v>
      </c>
      <c r="E1040" s="9">
        <v>1716646.7221679688</v>
      </c>
      <c r="F1040" s="259" t="s">
        <v>33959</v>
      </c>
      <c r="G1040" s="9"/>
      <c r="H1040" s="259" t="s">
        <v>36610</v>
      </c>
      <c r="I1040" s="9">
        <v>2</v>
      </c>
    </row>
    <row r="1041">
      <c r="A1041" s="259" t="s">
        <v>27737</v>
      </c>
      <c r="B1041" s="9">
        <v>1</v>
      </c>
      <c r="C1041" s="259" t="s">
        <v>31480</v>
      </c>
      <c r="D1041" s="9">
        <v>232.06843136599386</v>
      </c>
      <c r="E1041" s="9">
        <v>1716646.7221679688</v>
      </c>
      <c r="F1041" s="259" t="s">
        <v>33959</v>
      </c>
      <c r="G1041" s="9"/>
      <c r="H1041" s="259" t="s">
        <v>36611</v>
      </c>
      <c r="I1041" s="9">
        <v>2</v>
      </c>
    </row>
    <row r="1042">
      <c r="A1042" s="259" t="s">
        <v>27738</v>
      </c>
      <c r="B1042" s="9">
        <v>1</v>
      </c>
      <c r="C1042" s="259" t="s">
        <v>31481</v>
      </c>
      <c r="D1042" s="9">
        <v>1716646.7221679688</v>
      </c>
      <c r="E1042" s="9">
        <v>1716646.7221679688</v>
      </c>
      <c r="F1042" s="259" t="s">
        <v>33960</v>
      </c>
      <c r="G1042" s="9"/>
      <c r="H1042" s="259" t="s">
        <v>36612</v>
      </c>
      <c r="I1042" s="9">
        <v>2</v>
      </c>
    </row>
    <row r="1043">
      <c r="A1043" s="259" t="s">
        <v>27739</v>
      </c>
      <c r="B1043" s="9">
        <v>1</v>
      </c>
      <c r="C1043" s="259" t="s">
        <v>31482</v>
      </c>
      <c r="D1043" s="9">
        <v>2860014361.5830774</v>
      </c>
      <c r="E1043" s="9">
        <v>1716646.7221679688</v>
      </c>
      <c r="F1043" s="259" t="s">
        <v>33960</v>
      </c>
      <c r="G1043" s="9"/>
      <c r="H1043" s="259" t="s">
        <v>36613</v>
      </c>
      <c r="I1043" s="9">
        <v>2</v>
      </c>
    </row>
    <row r="1044">
      <c r="A1044" s="259" t="s">
        <v>27740</v>
      </c>
      <c r="B1044" s="9">
        <v>1</v>
      </c>
      <c r="C1044" s="259" t="s">
        <v>31483</v>
      </c>
      <c r="D1044" s="9">
        <v>1</v>
      </c>
      <c r="E1044" s="9">
        <v>1716646.7221679688</v>
      </c>
      <c r="F1044" s="259" t="s">
        <v>33960</v>
      </c>
      <c r="G1044" s="9"/>
      <c r="H1044" s="259" t="s">
        <v>36614</v>
      </c>
      <c r="I1044" s="9">
        <v>2</v>
      </c>
    </row>
    <row r="1045">
      <c r="A1045" s="259" t="s">
        <v>27741</v>
      </c>
      <c r="B1045" s="9">
        <v>1</v>
      </c>
      <c r="C1045" s="259" t="s">
        <v>31484</v>
      </c>
      <c r="D1045" s="9">
        <v>1666.0471398396633</v>
      </c>
      <c r="E1045" s="9">
        <v>1716646.7221679688</v>
      </c>
      <c r="F1045" s="259" t="s">
        <v>33960</v>
      </c>
      <c r="G1045" s="9"/>
      <c r="H1045" s="259" t="s">
        <v>36615</v>
      </c>
      <c r="I1045" s="9">
        <v>2</v>
      </c>
    </row>
    <row r="1046">
      <c r="A1046" s="259" t="s">
        <v>27742</v>
      </c>
      <c r="B1046" s="9">
        <v>1</v>
      </c>
      <c r="C1046" s="259" t="s">
        <v>31485</v>
      </c>
      <c r="D1046" s="9">
        <v>282692.05639648438</v>
      </c>
      <c r="E1046" s="9">
        <v>1716646.7221679688</v>
      </c>
      <c r="F1046" s="259" t="s">
        <v>33961</v>
      </c>
      <c r="G1046" s="9"/>
      <c r="H1046" s="259" t="s">
        <v>36616</v>
      </c>
      <c r="I1046" s="9">
        <v>2</v>
      </c>
    </row>
    <row r="1047">
      <c r="A1047" s="259" t="s">
        <v>27743</v>
      </c>
      <c r="B1047" s="9">
        <v>1</v>
      </c>
      <c r="C1047" s="259" t="s">
        <v>31486</v>
      </c>
      <c r="D1047" s="9">
        <v>613492961.48073673</v>
      </c>
      <c r="E1047" s="9">
        <v>1716646.7221679688</v>
      </c>
      <c r="F1047" s="259" t="s">
        <v>33961</v>
      </c>
      <c r="G1047" s="9"/>
      <c r="H1047" s="259" t="s">
        <v>36617</v>
      </c>
      <c r="I1047" s="9">
        <v>2</v>
      </c>
    </row>
    <row r="1048">
      <c r="A1048" s="259" t="s">
        <v>27744</v>
      </c>
      <c r="B1048" s="9">
        <v>1</v>
      </c>
      <c r="C1048" s="259" t="s">
        <v>31487</v>
      </c>
      <c r="D1048" s="9">
        <v>0.16467689755028339</v>
      </c>
      <c r="E1048" s="9">
        <v>1716646.7221679688</v>
      </c>
      <c r="F1048" s="259" t="s">
        <v>33961</v>
      </c>
      <c r="G1048" s="9"/>
      <c r="H1048" s="259" t="s">
        <v>36618</v>
      </c>
      <c r="I1048" s="9">
        <v>2</v>
      </c>
    </row>
    <row r="1049">
      <c r="A1049" s="259" t="s">
        <v>27745</v>
      </c>
      <c r="B1049" s="9">
        <v>1</v>
      </c>
      <c r="C1049" s="259" t="s">
        <v>31488</v>
      </c>
      <c r="D1049" s="9">
        <v>357.37869274928676</v>
      </c>
      <c r="E1049" s="9">
        <v>1716646.7221679688</v>
      </c>
      <c r="F1049" s="259" t="s">
        <v>33961</v>
      </c>
      <c r="G1049" s="9"/>
      <c r="H1049" s="259" t="s">
        <v>36619</v>
      </c>
      <c r="I1049" s="9">
        <v>2</v>
      </c>
    </row>
    <row r="1050">
      <c r="A1050" s="259" t="s">
        <v>27746</v>
      </c>
      <c r="B1050" s="9">
        <v>1</v>
      </c>
      <c r="C1050" s="259" t="s">
        <v>31489</v>
      </c>
      <c r="D1050" s="9">
        <v>1716646.7221679688</v>
      </c>
      <c r="E1050" s="9">
        <v>1716646.7221679688</v>
      </c>
      <c r="F1050" s="259" t="s">
        <v>33962</v>
      </c>
      <c r="G1050" s="9"/>
      <c r="H1050" s="259" t="s">
        <v>36620</v>
      </c>
      <c r="I1050" s="9">
        <v>2</v>
      </c>
    </row>
    <row r="1051">
      <c r="A1051" s="259" t="s">
        <v>27747</v>
      </c>
      <c r="B1051" s="9">
        <v>1</v>
      </c>
      <c r="C1051" s="259" t="s">
        <v>31490</v>
      </c>
      <c r="D1051" s="9">
        <v>1848141888.0792453</v>
      </c>
      <c r="E1051" s="9">
        <v>1716646.7221679688</v>
      </c>
      <c r="F1051" s="259" t="s">
        <v>33962</v>
      </c>
      <c r="G1051" s="9"/>
      <c r="H1051" s="259" t="s">
        <v>36621</v>
      </c>
      <c r="I1051" s="9">
        <v>2</v>
      </c>
    </row>
    <row r="1052">
      <c r="A1052" s="259" t="s">
        <v>27748</v>
      </c>
      <c r="B1052" s="9">
        <v>1</v>
      </c>
      <c r="C1052" s="259" t="s">
        <v>31491</v>
      </c>
      <c r="D1052" s="9">
        <v>1</v>
      </c>
      <c r="E1052" s="9">
        <v>1716646.7221679688</v>
      </c>
      <c r="F1052" s="259" t="s">
        <v>33962</v>
      </c>
      <c r="G1052" s="9"/>
      <c r="H1052" s="259" t="s">
        <v>36622</v>
      </c>
      <c r="I1052" s="9">
        <v>2</v>
      </c>
    </row>
    <row r="1053">
      <c r="A1053" s="259" t="s">
        <v>27749</v>
      </c>
      <c r="B1053" s="9">
        <v>1</v>
      </c>
      <c r="C1053" s="259" t="s">
        <v>31492</v>
      </c>
      <c r="D1053" s="9">
        <v>1076.6000157243827</v>
      </c>
      <c r="E1053" s="9">
        <v>1716646.7221679688</v>
      </c>
      <c r="F1053" s="259" t="s">
        <v>33962</v>
      </c>
      <c r="G1053" s="9"/>
      <c r="H1053" s="259" t="s">
        <v>36623</v>
      </c>
      <c r="I1053" s="9">
        <v>2</v>
      </c>
    </row>
    <row r="1054">
      <c r="A1054" s="259" t="s">
        <v>27750</v>
      </c>
      <c r="B1054" s="9">
        <v>1</v>
      </c>
      <c r="C1054" s="259" t="s">
        <v>31493</v>
      </c>
      <c r="D1054" s="9">
        <v>1716646.7221679688</v>
      </c>
      <c r="E1054" s="9">
        <v>1716646.7221679688</v>
      </c>
      <c r="F1054" s="259" t="s">
        <v>33963</v>
      </c>
      <c r="G1054" s="9"/>
      <c r="H1054" s="259" t="s">
        <v>36624</v>
      </c>
      <c r="I1054" s="9">
        <v>2</v>
      </c>
    </row>
    <row r="1055">
      <c r="A1055" s="259" t="s">
        <v>27751</v>
      </c>
      <c r="B1055" s="9">
        <v>1</v>
      </c>
      <c r="C1055" s="259" t="s">
        <v>31494</v>
      </c>
      <c r="D1055" s="9">
        <v>1609822048.4342842</v>
      </c>
      <c r="E1055" s="9">
        <v>1716646.7221679688</v>
      </c>
      <c r="F1055" s="259" t="s">
        <v>33963</v>
      </c>
      <c r="G1055" s="9"/>
      <c r="H1055" s="259" t="s">
        <v>36625</v>
      </c>
      <c r="I1055" s="9">
        <v>2</v>
      </c>
    </row>
    <row r="1056">
      <c r="A1056" s="259" t="s">
        <v>27752</v>
      </c>
      <c r="B1056" s="9">
        <v>1</v>
      </c>
      <c r="C1056" s="259" t="s">
        <v>31495</v>
      </c>
      <c r="D1056" s="9">
        <v>1</v>
      </c>
      <c r="E1056" s="9">
        <v>1716646.7221679688</v>
      </c>
      <c r="F1056" s="259" t="s">
        <v>33963</v>
      </c>
      <c r="G1056" s="9"/>
      <c r="H1056" s="259" t="s">
        <v>36626</v>
      </c>
      <c r="I1056" s="9">
        <v>2</v>
      </c>
    </row>
    <row r="1057">
      <c r="A1057" s="259" t="s">
        <v>27753</v>
      </c>
      <c r="B1057" s="9">
        <v>1</v>
      </c>
      <c r="C1057" s="259" t="s">
        <v>31496</v>
      </c>
      <c r="D1057" s="9">
        <v>937.77131173572241</v>
      </c>
      <c r="E1057" s="9">
        <v>1716646.7221679688</v>
      </c>
      <c r="F1057" s="259" t="s">
        <v>33963</v>
      </c>
      <c r="G1057" s="9"/>
      <c r="H1057" s="259" t="s">
        <v>36627</v>
      </c>
      <c r="I1057" s="9">
        <v>2</v>
      </c>
    </row>
    <row r="1058">
      <c r="A1058" s="259" t="s">
        <v>27754</v>
      </c>
      <c r="B1058" s="9">
        <v>1</v>
      </c>
      <c r="C1058" s="259" t="s">
        <v>31497</v>
      </c>
      <c r="D1058" s="9">
        <v>1716646.7221679688</v>
      </c>
      <c r="E1058" s="9">
        <v>1716646.7221679688</v>
      </c>
      <c r="F1058" s="259" t="s">
        <v>33964</v>
      </c>
      <c r="G1058" s="9"/>
      <c r="H1058" s="259" t="s">
        <v>36628</v>
      </c>
      <c r="I1058" s="9">
        <v>2</v>
      </c>
    </row>
    <row r="1059">
      <c r="A1059" s="259" t="s">
        <v>27755</v>
      </c>
      <c r="B1059" s="9">
        <v>1</v>
      </c>
      <c r="C1059" s="259" t="s">
        <v>31498</v>
      </c>
      <c r="D1059" s="9">
        <v>2236747586.9434395</v>
      </c>
      <c r="E1059" s="9">
        <v>1716646.7221679688</v>
      </c>
      <c r="F1059" s="259" t="s">
        <v>33964</v>
      </c>
      <c r="G1059" s="9"/>
      <c r="H1059" s="259" t="s">
        <v>36629</v>
      </c>
      <c r="I1059" s="9">
        <v>2</v>
      </c>
    </row>
    <row r="1060">
      <c r="A1060" s="259" t="s">
        <v>27756</v>
      </c>
      <c r="B1060" s="9">
        <v>1</v>
      </c>
      <c r="C1060" s="259" t="s">
        <v>31499</v>
      </c>
      <c r="D1060" s="9">
        <v>1</v>
      </c>
      <c r="E1060" s="9">
        <v>1716646.7221679688</v>
      </c>
      <c r="F1060" s="259" t="s">
        <v>33964</v>
      </c>
      <c r="G1060" s="9"/>
      <c r="H1060" s="259" t="s">
        <v>36630</v>
      </c>
      <c r="I1060" s="9">
        <v>2</v>
      </c>
    </row>
    <row r="1061">
      <c r="A1061" s="259" t="s">
        <v>27757</v>
      </c>
      <c r="B1061" s="9">
        <v>1</v>
      </c>
      <c r="C1061" s="259" t="s">
        <v>31500</v>
      </c>
      <c r="D1061" s="9">
        <v>1302.974897548303</v>
      </c>
      <c r="E1061" s="9">
        <v>1716646.7221679688</v>
      </c>
      <c r="F1061" s="259" t="s">
        <v>33964</v>
      </c>
      <c r="G1061" s="9"/>
      <c r="H1061" s="259" t="s">
        <v>36631</v>
      </c>
      <c r="I1061" s="9">
        <v>2</v>
      </c>
    </row>
    <row r="1062">
      <c r="A1062" s="259" t="s">
        <v>27758</v>
      </c>
      <c r="B1062" s="9">
        <v>1</v>
      </c>
      <c r="C1062" s="259" t="s">
        <v>31501</v>
      </c>
      <c r="D1062" s="9">
        <v>284764.52172851563</v>
      </c>
      <c r="E1062" s="9">
        <v>1716646.7221679688</v>
      </c>
      <c r="F1062" s="259" t="s">
        <v>33965</v>
      </c>
      <c r="G1062" s="9"/>
      <c r="H1062" s="259" t="s">
        <v>36632</v>
      </c>
      <c r="I1062" s="9">
        <v>2</v>
      </c>
    </row>
    <row r="1063">
      <c r="A1063" s="259" t="s">
        <v>27759</v>
      </c>
      <c r="B1063" s="9">
        <v>1</v>
      </c>
      <c r="C1063" s="259" t="s">
        <v>31502</v>
      </c>
      <c r="D1063" s="9">
        <v>888684413.98239601</v>
      </c>
      <c r="E1063" s="9">
        <v>1716646.7221679688</v>
      </c>
      <c r="F1063" s="259" t="s">
        <v>33965</v>
      </c>
      <c r="G1063" s="9"/>
      <c r="H1063" s="259" t="s">
        <v>36633</v>
      </c>
      <c r="I1063" s="9">
        <v>2</v>
      </c>
    </row>
    <row r="1064">
      <c r="A1064" s="259" t="s">
        <v>27760</v>
      </c>
      <c r="B1064" s="9">
        <v>1</v>
      </c>
      <c r="C1064" s="259" t="s">
        <v>31503</v>
      </c>
      <c r="D1064" s="9">
        <v>0.16588417293506022</v>
      </c>
      <c r="E1064" s="9">
        <v>1716646.7221679688</v>
      </c>
      <c r="F1064" s="259" t="s">
        <v>33965</v>
      </c>
      <c r="G1064" s="9"/>
      <c r="H1064" s="259" t="s">
        <v>36634</v>
      </c>
      <c r="I1064" s="9">
        <v>2</v>
      </c>
    </row>
    <row r="1065">
      <c r="A1065" s="259" t="s">
        <v>27761</v>
      </c>
      <c r="B1065" s="9">
        <v>1</v>
      </c>
      <c r="C1065" s="259" t="s">
        <v>31504</v>
      </c>
      <c r="D1065" s="9">
        <v>517.6862557137373</v>
      </c>
      <c r="E1065" s="9">
        <v>1716646.7221679688</v>
      </c>
      <c r="F1065" s="259" t="s">
        <v>33965</v>
      </c>
      <c r="G1065" s="9"/>
      <c r="H1065" s="259" t="s">
        <v>36635</v>
      </c>
      <c r="I1065" s="9">
        <v>2</v>
      </c>
    </row>
    <row r="1066">
      <c r="A1066" s="259" t="s">
        <v>27762</v>
      </c>
      <c r="B1066" s="9">
        <v>1</v>
      </c>
      <c r="C1066" s="259" t="s">
        <v>31505</v>
      </c>
      <c r="D1066" s="9">
        <v>0</v>
      </c>
      <c r="E1066" s="9">
        <v>1716646.7221679688</v>
      </c>
      <c r="F1066" s="259" t="s">
        <v>33966</v>
      </c>
      <c r="G1066" s="9"/>
      <c r="H1066" s="259" t="s">
        <v>36636</v>
      </c>
      <c r="I1066" s="9">
        <v>2</v>
      </c>
    </row>
    <row r="1067">
      <c r="A1067" s="259" t="s">
        <v>27763</v>
      </c>
      <c r="B1067" s="9">
        <v>1</v>
      </c>
      <c r="C1067" s="259" t="s">
        <v>31506</v>
      </c>
      <c r="D1067" s="9">
        <v>-265417639.34275797</v>
      </c>
      <c r="E1067" s="9">
        <v>1716646.7221679688</v>
      </c>
      <c r="F1067" s="259" t="s">
        <v>33966</v>
      </c>
      <c r="G1067" s="9"/>
      <c r="H1067" s="259" t="s">
        <v>36637</v>
      </c>
      <c r="I1067" s="9">
        <v>2</v>
      </c>
    </row>
    <row r="1068">
      <c r="A1068" s="259" t="s">
        <v>27764</v>
      </c>
      <c r="B1068" s="9">
        <v>1</v>
      </c>
      <c r="C1068" s="259" t="s">
        <v>31507</v>
      </c>
      <c r="D1068" s="9">
        <v>0</v>
      </c>
      <c r="E1068" s="9">
        <v>1716646.7221679688</v>
      </c>
      <c r="F1068" s="259" t="s">
        <v>33966</v>
      </c>
      <c r="G1068" s="9"/>
      <c r="H1068" s="259" t="s">
        <v>36638</v>
      </c>
      <c r="I1068" s="9">
        <v>2</v>
      </c>
    </row>
    <row r="1069">
      <c r="A1069" s="259" t="s">
        <v>27765</v>
      </c>
      <c r="B1069" s="9">
        <v>1</v>
      </c>
      <c r="C1069" s="259" t="s">
        <v>31508</v>
      </c>
      <c r="D1069" s="9">
        <v>-154.6140134223771</v>
      </c>
      <c r="E1069" s="9">
        <v>1716646.7221679688</v>
      </c>
      <c r="F1069" s="259" t="s">
        <v>33966</v>
      </c>
      <c r="G1069" s="9"/>
      <c r="H1069" s="259" t="s">
        <v>36639</v>
      </c>
      <c r="I1069" s="9">
        <v>2</v>
      </c>
    </row>
    <row r="1070">
      <c r="A1070" s="259" t="s">
        <v>27766</v>
      </c>
      <c r="B1070" s="9">
        <v>1</v>
      </c>
      <c r="C1070" s="259" t="s">
        <v>31509</v>
      </c>
      <c r="D1070" s="9">
        <v>282692.05639648438</v>
      </c>
      <c r="E1070" s="9">
        <v>1716646.7221679688</v>
      </c>
      <c r="F1070" s="259" t="s">
        <v>33967</v>
      </c>
      <c r="G1070" s="9"/>
      <c r="H1070" s="259" t="s">
        <v>36640</v>
      </c>
      <c r="I1070" s="9">
        <v>2</v>
      </c>
    </row>
    <row r="1071">
      <c r="A1071" s="259" t="s">
        <v>27767</v>
      </c>
      <c r="B1071" s="9">
        <v>1</v>
      </c>
      <c r="C1071" s="259" t="s">
        <v>31510</v>
      </c>
      <c r="D1071" s="9">
        <v>623266774.63963807</v>
      </c>
      <c r="E1071" s="9">
        <v>1716646.7221679688</v>
      </c>
      <c r="F1071" s="259" t="s">
        <v>33967</v>
      </c>
      <c r="G1071" s="9"/>
      <c r="H1071" s="259" t="s">
        <v>36641</v>
      </c>
      <c r="I1071" s="9">
        <v>2</v>
      </c>
    </row>
    <row r="1072">
      <c r="A1072" s="259" t="s">
        <v>27768</v>
      </c>
      <c r="B1072" s="9">
        <v>1</v>
      </c>
      <c r="C1072" s="259" t="s">
        <v>31511</v>
      </c>
      <c r="D1072" s="9">
        <v>0.16467689755028339</v>
      </c>
      <c r="E1072" s="9">
        <v>1716646.7221679688</v>
      </c>
      <c r="F1072" s="259" t="s">
        <v>33967</v>
      </c>
      <c r="G1072" s="9"/>
      <c r="H1072" s="259" t="s">
        <v>36642</v>
      </c>
      <c r="I1072" s="9">
        <v>2</v>
      </c>
    </row>
    <row r="1073">
      <c r="A1073" s="259" t="s">
        <v>27769</v>
      </c>
      <c r="B1073" s="9">
        <v>1</v>
      </c>
      <c r="C1073" s="259" t="s">
        <v>31512</v>
      </c>
      <c r="D1073" s="9">
        <v>363.07224229136023</v>
      </c>
      <c r="E1073" s="9">
        <v>1716646.7221679688</v>
      </c>
      <c r="F1073" s="259" t="s">
        <v>33967</v>
      </c>
      <c r="G1073" s="9"/>
      <c r="H1073" s="259" t="s">
        <v>36643</v>
      </c>
      <c r="I1073" s="9">
        <v>2</v>
      </c>
    </row>
    <row r="1074">
      <c r="A1074" s="259" t="s">
        <v>27770</v>
      </c>
      <c r="B1074" s="9">
        <v>1</v>
      </c>
      <c r="C1074" s="259" t="s">
        <v>31513</v>
      </c>
      <c r="D1074" s="9">
        <v>13207.776977539063</v>
      </c>
      <c r="E1074" s="9">
        <v>1716646.7221679688</v>
      </c>
      <c r="F1074" s="259" t="s">
        <v>33968</v>
      </c>
      <c r="G1074" s="9"/>
      <c r="H1074" s="259" t="s">
        <v>36644</v>
      </c>
      <c r="I1074" s="9">
        <v>2</v>
      </c>
    </row>
    <row r="1075">
      <c r="A1075" s="259" t="s">
        <v>27771</v>
      </c>
      <c r="B1075" s="9">
        <v>1</v>
      </c>
      <c r="C1075" s="259" t="s">
        <v>31514</v>
      </c>
      <c r="D1075" s="9">
        <v>9773813.1589013245</v>
      </c>
      <c r="E1075" s="9">
        <v>1716646.7221679688</v>
      </c>
      <c r="F1075" s="259" t="s">
        <v>33968</v>
      </c>
      <c r="G1075" s="9"/>
      <c r="H1075" s="259" t="s">
        <v>36645</v>
      </c>
      <c r="I1075" s="9">
        <v>2</v>
      </c>
    </row>
    <row r="1076">
      <c r="A1076" s="259" t="s">
        <v>27772</v>
      </c>
      <c r="B1076" s="9">
        <v>1</v>
      </c>
      <c r="C1076" s="259" t="s">
        <v>31515</v>
      </c>
      <c r="D1076" s="9">
        <v>0.0076939400559125183</v>
      </c>
      <c r="E1076" s="9">
        <v>1716646.7221679688</v>
      </c>
      <c r="F1076" s="259" t="s">
        <v>33968</v>
      </c>
      <c r="G1076" s="9"/>
      <c r="H1076" s="259" t="s">
        <v>36646</v>
      </c>
      <c r="I1076" s="9">
        <v>2</v>
      </c>
    </row>
    <row r="1077">
      <c r="A1077" s="259" t="s">
        <v>27773</v>
      </c>
      <c r="B1077" s="9">
        <v>1</v>
      </c>
      <c r="C1077" s="259" t="s">
        <v>31516</v>
      </c>
      <c r="D1077" s="9">
        <v>5.6935495420734483</v>
      </c>
      <c r="E1077" s="9">
        <v>1716646.7221679688</v>
      </c>
      <c r="F1077" s="259" t="s">
        <v>33968</v>
      </c>
      <c r="G1077" s="9"/>
      <c r="H1077" s="259" t="s">
        <v>36647</v>
      </c>
      <c r="I1077" s="9">
        <v>2</v>
      </c>
    </row>
    <row r="1078">
      <c r="A1078" s="259" t="s">
        <v>27774</v>
      </c>
      <c r="B1078" s="9">
        <v>1</v>
      </c>
      <c r="C1078" s="259" t="s">
        <v>31517</v>
      </c>
      <c r="D1078" s="9">
        <v>231369.07879638672</v>
      </c>
      <c r="E1078" s="9">
        <v>1716646.7221679688</v>
      </c>
      <c r="F1078" s="259" t="s">
        <v>33969</v>
      </c>
      <c r="G1078" s="9"/>
      <c r="H1078" s="259" t="s">
        <v>36648</v>
      </c>
      <c r="I1078" s="9">
        <v>2</v>
      </c>
    </row>
    <row r="1079">
      <c r="A1079" s="259" t="s">
        <v>27775</v>
      </c>
      <c r="B1079" s="9">
        <v>1</v>
      </c>
      <c r="C1079" s="259" t="s">
        <v>31518</v>
      </c>
      <c r="D1079" s="9">
        <v>388605698.86419427</v>
      </c>
      <c r="E1079" s="9">
        <v>1716646.7221679688</v>
      </c>
      <c r="F1079" s="259" t="s">
        <v>33969</v>
      </c>
      <c r="G1079" s="9"/>
      <c r="H1079" s="259" t="s">
        <v>36649</v>
      </c>
      <c r="I1079" s="9">
        <v>2</v>
      </c>
    </row>
    <row r="1080">
      <c r="A1080" s="259" t="s">
        <v>27776</v>
      </c>
      <c r="B1080" s="9">
        <v>1</v>
      </c>
      <c r="C1080" s="259" t="s">
        <v>31519</v>
      </c>
      <c r="D1080" s="9">
        <v>0.13477967004427596</v>
      </c>
      <c r="E1080" s="9">
        <v>1716646.7221679688</v>
      </c>
      <c r="F1080" s="259" t="s">
        <v>33969</v>
      </c>
      <c r="G1080" s="9"/>
      <c r="H1080" s="259" t="s">
        <v>36650</v>
      </c>
      <c r="I1080" s="9">
        <v>2</v>
      </c>
    </row>
    <row r="1081">
      <c r="A1081" s="259" t="s">
        <v>27777</v>
      </c>
      <c r="B1081" s="9">
        <v>1</v>
      </c>
      <c r="C1081" s="259" t="s">
        <v>31520</v>
      </c>
      <c r="D1081" s="9">
        <v>226.37488182392042</v>
      </c>
      <c r="E1081" s="9">
        <v>1716646.7221679688</v>
      </c>
      <c r="F1081" s="259" t="s">
        <v>33969</v>
      </c>
      <c r="G1081" s="9"/>
      <c r="H1081" s="259" t="s">
        <v>36651</v>
      </c>
      <c r="I1081" s="9">
        <v>2</v>
      </c>
    </row>
    <row r="1082">
      <c r="A1082" s="259" t="s">
        <v>27778</v>
      </c>
      <c r="B1082" s="9">
        <v>1</v>
      </c>
      <c r="C1082" s="259" t="s">
        <v>31521</v>
      </c>
      <c r="D1082" s="9">
        <v>1716646.7221679688</v>
      </c>
      <c r="E1082" s="9">
        <v>1716646.7221679688</v>
      </c>
      <c r="F1082" s="259" t="s">
        <v>33970</v>
      </c>
      <c r="G1082" s="9"/>
      <c r="H1082" s="259" t="s">
        <v>36652</v>
      </c>
      <c r="I1082" s="9">
        <v>2</v>
      </c>
    </row>
    <row r="1083">
      <c r="A1083" s="259" t="s">
        <v>27779</v>
      </c>
      <c r="B1083" s="9">
        <v>1</v>
      </c>
      <c r="C1083" s="259" t="s">
        <v>31522</v>
      </c>
      <c r="D1083" s="9">
        <v>2461634849.5599818</v>
      </c>
      <c r="E1083" s="9">
        <v>1716646.7221679688</v>
      </c>
      <c r="F1083" s="259" t="s">
        <v>33970</v>
      </c>
      <c r="G1083" s="9"/>
      <c r="H1083" s="259" t="s">
        <v>36653</v>
      </c>
      <c r="I1083" s="9">
        <v>2</v>
      </c>
    </row>
    <row r="1084">
      <c r="A1084" s="259" t="s">
        <v>27780</v>
      </c>
      <c r="B1084" s="9">
        <v>1</v>
      </c>
      <c r="C1084" s="259" t="s">
        <v>31523</v>
      </c>
      <c r="D1084" s="9">
        <v>1</v>
      </c>
      <c r="E1084" s="9">
        <v>1716646.7221679688</v>
      </c>
      <c r="F1084" s="259" t="s">
        <v>33970</v>
      </c>
      <c r="G1084" s="9"/>
      <c r="H1084" s="259" t="s">
        <v>36654</v>
      </c>
      <c r="I1084" s="9">
        <v>2</v>
      </c>
    </row>
    <row r="1085">
      <c r="A1085" s="259" t="s">
        <v>27781</v>
      </c>
      <c r="B1085" s="9">
        <v>1</v>
      </c>
      <c r="C1085" s="259" t="s">
        <v>31524</v>
      </c>
      <c r="D1085" s="9">
        <v>1433.9787084736695</v>
      </c>
      <c r="E1085" s="9">
        <v>1716646.7221679688</v>
      </c>
      <c r="F1085" s="259" t="s">
        <v>33970</v>
      </c>
      <c r="G1085" s="9"/>
      <c r="H1085" s="259" t="s">
        <v>36655</v>
      </c>
      <c r="I1085" s="9">
        <v>2</v>
      </c>
    </row>
    <row r="1086">
      <c r="A1086" s="259" t="s">
        <v>27782</v>
      </c>
      <c r="B1086" s="9">
        <v>2</v>
      </c>
      <c r="C1086" s="259" t="s">
        <v>31525</v>
      </c>
      <c r="D1086" s="9">
        <v>370422.09780883789</v>
      </c>
      <c r="E1086" s="9">
        <v>1733937.8127441406</v>
      </c>
      <c r="F1086" s="259" t="s">
        <v>33971</v>
      </c>
      <c r="G1086" s="9"/>
      <c r="H1086" s="259" t="s">
        <v>36656</v>
      </c>
      <c r="I1086" s="9">
        <v>2</v>
      </c>
    </row>
    <row r="1087">
      <c r="A1087" s="259" t="s">
        <v>27783</v>
      </c>
      <c r="B1087" s="9">
        <v>2</v>
      </c>
      <c r="C1087" s="259" t="s">
        <v>31526</v>
      </c>
      <c r="D1087" s="9">
        <v>1507371495.2007654</v>
      </c>
      <c r="E1087" s="9">
        <v>1733937.8127441406</v>
      </c>
      <c r="F1087" s="259" t="s">
        <v>33971</v>
      </c>
      <c r="G1087" s="9"/>
      <c r="H1087" s="259" t="s">
        <v>36657</v>
      </c>
      <c r="I1087" s="9">
        <v>2</v>
      </c>
    </row>
    <row r="1088">
      <c r="A1088" s="259" t="s">
        <v>27784</v>
      </c>
      <c r="B1088" s="9">
        <v>2</v>
      </c>
      <c r="C1088" s="259" t="s">
        <v>31527</v>
      </c>
      <c r="D1088" s="9">
        <v>0.21363055530959649</v>
      </c>
      <c r="E1088" s="9">
        <v>1733937.8127441406</v>
      </c>
      <c r="F1088" s="259" t="s">
        <v>33971</v>
      </c>
      <c r="G1088" s="9"/>
      <c r="H1088" s="259" t="s">
        <v>36658</v>
      </c>
      <c r="I1088" s="9">
        <v>2</v>
      </c>
    </row>
    <row r="1089">
      <c r="A1089" s="259" t="s">
        <v>27785</v>
      </c>
      <c r="B1089" s="9">
        <v>2</v>
      </c>
      <c r="C1089" s="259" t="s">
        <v>31528</v>
      </c>
      <c r="D1089" s="9">
        <v>869.33423109055445</v>
      </c>
      <c r="E1089" s="9">
        <v>1733937.8127441406</v>
      </c>
      <c r="F1089" s="259" t="s">
        <v>33971</v>
      </c>
      <c r="G1089" s="9"/>
      <c r="H1089" s="259" t="s">
        <v>36659</v>
      </c>
      <c r="I1089" s="9">
        <v>2</v>
      </c>
    </row>
    <row r="1090">
      <c r="A1090" s="259" t="s">
        <v>27786</v>
      </c>
      <c r="B1090" s="9">
        <v>2</v>
      </c>
      <c r="C1090" s="259" t="s">
        <v>31529</v>
      </c>
      <c r="D1090" s="9">
        <v>406666.99868774414</v>
      </c>
      <c r="E1090" s="9">
        <v>1733937.8127441406</v>
      </c>
      <c r="F1090" s="259" t="s">
        <v>33972</v>
      </c>
      <c r="G1090" s="9"/>
      <c r="H1090" s="259" t="s">
        <v>36660</v>
      </c>
      <c r="I1090" s="9">
        <v>2</v>
      </c>
    </row>
    <row r="1091">
      <c r="A1091" s="259" t="s">
        <v>27787</v>
      </c>
      <c r="B1091" s="9">
        <v>2</v>
      </c>
      <c r="C1091" s="259" t="s">
        <v>31530</v>
      </c>
      <c r="D1091" s="9">
        <v>862733527.3292532</v>
      </c>
      <c r="E1091" s="9">
        <v>1733937.8127441406</v>
      </c>
      <c r="F1091" s="259" t="s">
        <v>33972</v>
      </c>
      <c r="G1091" s="9"/>
      <c r="H1091" s="259" t="s">
        <v>36661</v>
      </c>
      <c r="I1091" s="9">
        <v>2</v>
      </c>
    </row>
    <row r="1092">
      <c r="A1092" s="259" t="s">
        <v>27788</v>
      </c>
      <c r="B1092" s="9">
        <v>2</v>
      </c>
      <c r="C1092" s="259" t="s">
        <v>31531</v>
      </c>
      <c r="D1092" s="9">
        <v>0.23453378529426638</v>
      </c>
      <c r="E1092" s="9">
        <v>1733937.8127441406</v>
      </c>
      <c r="F1092" s="259" t="s">
        <v>33972</v>
      </c>
      <c r="G1092" s="9"/>
      <c r="H1092" s="259" t="s">
        <v>36662</v>
      </c>
      <c r="I1092" s="9">
        <v>2</v>
      </c>
    </row>
    <row r="1093">
      <c r="A1093" s="259" t="s">
        <v>27789</v>
      </c>
      <c r="B1093" s="9">
        <v>2</v>
      </c>
      <c r="C1093" s="259" t="s">
        <v>31532</v>
      </c>
      <c r="D1093" s="9">
        <v>497.55736393099693</v>
      </c>
      <c r="E1093" s="9">
        <v>1733937.8127441406</v>
      </c>
      <c r="F1093" s="259" t="s">
        <v>33972</v>
      </c>
      <c r="G1093" s="9"/>
      <c r="H1093" s="259" t="s">
        <v>36663</v>
      </c>
      <c r="I1093" s="9">
        <v>2</v>
      </c>
    </row>
    <row r="1094">
      <c r="A1094" s="259" t="s">
        <v>27790</v>
      </c>
      <c r="B1094" s="9">
        <v>2</v>
      </c>
      <c r="C1094" s="259" t="s">
        <v>31533</v>
      </c>
      <c r="D1094" s="9">
        <v>1733937.8127441406</v>
      </c>
      <c r="E1094" s="9">
        <v>1733937.8127441406</v>
      </c>
      <c r="F1094" s="259" t="s">
        <v>33973</v>
      </c>
      <c r="G1094" s="9"/>
      <c r="H1094" s="259" t="s">
        <v>36664</v>
      </c>
      <c r="I1094" s="9">
        <v>2</v>
      </c>
    </row>
    <row r="1095">
      <c r="A1095" s="259" t="s">
        <v>27791</v>
      </c>
      <c r="B1095" s="9">
        <v>2</v>
      </c>
      <c r="C1095" s="259" t="s">
        <v>31534</v>
      </c>
      <c r="D1095" s="9">
        <v>5474960844.5958948</v>
      </c>
      <c r="E1095" s="9">
        <v>1733937.8127441406</v>
      </c>
      <c r="F1095" s="259" t="s">
        <v>33973</v>
      </c>
      <c r="G1095" s="9"/>
      <c r="H1095" s="259" t="s">
        <v>36665</v>
      </c>
      <c r="I1095" s="9">
        <v>2</v>
      </c>
    </row>
    <row r="1096">
      <c r="A1096" s="259" t="s">
        <v>27792</v>
      </c>
      <c r="B1096" s="9">
        <v>2</v>
      </c>
      <c r="C1096" s="259" t="s">
        <v>31535</v>
      </c>
      <c r="D1096" s="9">
        <v>1</v>
      </c>
      <c r="E1096" s="9">
        <v>1733937.8127441406</v>
      </c>
      <c r="F1096" s="259" t="s">
        <v>33973</v>
      </c>
      <c r="G1096" s="9"/>
      <c r="H1096" s="259" t="s">
        <v>36666</v>
      </c>
      <c r="I1096" s="9">
        <v>2</v>
      </c>
    </row>
    <row r="1097">
      <c r="A1097" s="259" t="s">
        <v>27793</v>
      </c>
      <c r="B1097" s="9">
        <v>2</v>
      </c>
      <c r="C1097" s="259" t="s">
        <v>31536</v>
      </c>
      <c r="D1097" s="9">
        <v>3157.5301053797243</v>
      </c>
      <c r="E1097" s="9">
        <v>1733937.8127441406</v>
      </c>
      <c r="F1097" s="259" t="s">
        <v>33973</v>
      </c>
      <c r="G1097" s="9"/>
      <c r="H1097" s="259" t="s">
        <v>36667</v>
      </c>
      <c r="I1097" s="9">
        <v>2</v>
      </c>
    </row>
    <row r="1098">
      <c r="A1098" s="259" t="s">
        <v>27794</v>
      </c>
      <c r="B1098" s="9">
        <v>2</v>
      </c>
      <c r="C1098" s="259" t="s">
        <v>31537</v>
      </c>
      <c r="D1098" s="9">
        <v>466139.29582214355</v>
      </c>
      <c r="E1098" s="9">
        <v>1733937.8127441406</v>
      </c>
      <c r="F1098" s="259" t="s">
        <v>33974</v>
      </c>
      <c r="G1098" s="9"/>
      <c r="H1098" s="259" t="s">
        <v>36668</v>
      </c>
      <c r="I1098" s="9">
        <v>2</v>
      </c>
    </row>
    <row r="1099">
      <c r="A1099" s="259" t="s">
        <v>27795</v>
      </c>
      <c r="B1099" s="9">
        <v>2</v>
      </c>
      <c r="C1099" s="259" t="s">
        <v>31538</v>
      </c>
      <c r="D1099" s="9">
        <v>1286868573.3750648</v>
      </c>
      <c r="E1099" s="9">
        <v>1733937.8127441406</v>
      </c>
      <c r="F1099" s="259" t="s">
        <v>33974</v>
      </c>
      <c r="G1099" s="9"/>
      <c r="H1099" s="259" t="s">
        <v>36669</v>
      </c>
      <c r="I1099" s="9">
        <v>2</v>
      </c>
    </row>
    <row r="1100">
      <c r="A1100" s="259" t="s">
        <v>27796</v>
      </c>
      <c r="B1100" s="9">
        <v>2</v>
      </c>
      <c r="C1100" s="259" t="s">
        <v>31539</v>
      </c>
      <c r="D1100" s="9">
        <v>0.26883276458711552</v>
      </c>
      <c r="E1100" s="9">
        <v>1733937.8127441406</v>
      </c>
      <c r="F1100" s="259" t="s">
        <v>33974</v>
      </c>
      <c r="G1100" s="9"/>
      <c r="H1100" s="259" t="s">
        <v>36670</v>
      </c>
      <c r="I1100" s="9">
        <v>2</v>
      </c>
    </row>
    <row r="1101">
      <c r="A1101" s="259" t="s">
        <v>27797</v>
      </c>
      <c r="B1101" s="9">
        <v>2</v>
      </c>
      <c r="C1101" s="259" t="s">
        <v>31540</v>
      </c>
      <c r="D1101" s="9">
        <v>742.16535559511146</v>
      </c>
      <c r="E1101" s="9">
        <v>1733937.8127441406</v>
      </c>
      <c r="F1101" s="259" t="s">
        <v>33974</v>
      </c>
      <c r="G1101" s="9"/>
      <c r="H1101" s="259" t="s">
        <v>36671</v>
      </c>
      <c r="I1101" s="9">
        <v>2</v>
      </c>
    </row>
    <row r="1102">
      <c r="A1102" s="259" t="s">
        <v>27798</v>
      </c>
      <c r="B1102" s="9">
        <v>2</v>
      </c>
      <c r="C1102" s="259" t="s">
        <v>31541</v>
      </c>
      <c r="D1102" s="9">
        <v>1733937.8127441406</v>
      </c>
      <c r="E1102" s="9">
        <v>1733937.8127441406</v>
      </c>
      <c r="F1102" s="259" t="s">
        <v>33975</v>
      </c>
      <c r="G1102" s="9"/>
      <c r="H1102" s="259" t="s">
        <v>36672</v>
      </c>
      <c r="I1102" s="9">
        <v>2</v>
      </c>
    </row>
    <row r="1103">
      <c r="A1103" s="259" t="s">
        <v>27799</v>
      </c>
      <c r="B1103" s="9">
        <v>2</v>
      </c>
      <c r="C1103" s="259" t="s">
        <v>31542</v>
      </c>
      <c r="D1103" s="9">
        <v>3325358743.8915768</v>
      </c>
      <c r="E1103" s="9">
        <v>1733937.8127441406</v>
      </c>
      <c r="F1103" s="259" t="s">
        <v>33975</v>
      </c>
      <c r="G1103" s="9"/>
      <c r="H1103" s="259" t="s">
        <v>36673</v>
      </c>
      <c r="I1103" s="9">
        <v>2</v>
      </c>
    </row>
    <row r="1104">
      <c r="A1104" s="259" t="s">
        <v>27800</v>
      </c>
      <c r="B1104" s="9">
        <v>2</v>
      </c>
      <c r="C1104" s="259" t="s">
        <v>31543</v>
      </c>
      <c r="D1104" s="9">
        <v>1</v>
      </c>
      <c r="E1104" s="9">
        <v>1733937.8127441406</v>
      </c>
      <c r="F1104" s="259" t="s">
        <v>33975</v>
      </c>
      <c r="G1104" s="9"/>
      <c r="H1104" s="259" t="s">
        <v>36674</v>
      </c>
      <c r="I1104" s="9">
        <v>2</v>
      </c>
    </row>
    <row r="1105">
      <c r="A1105" s="259" t="s">
        <v>27801</v>
      </c>
      <c r="B1105" s="9">
        <v>2</v>
      </c>
      <c r="C1105" s="259" t="s">
        <v>31544</v>
      </c>
      <c r="D1105" s="9">
        <v>1917.8073858536159</v>
      </c>
      <c r="E1105" s="9">
        <v>1733937.8127441406</v>
      </c>
      <c r="F1105" s="259" t="s">
        <v>33975</v>
      </c>
      <c r="G1105" s="9"/>
      <c r="H1105" s="259" t="s">
        <v>36675</v>
      </c>
      <c r="I1105" s="9">
        <v>2</v>
      </c>
    </row>
    <row r="1106">
      <c r="A1106" s="259" t="s">
        <v>27802</v>
      </c>
      <c r="B1106" s="9">
        <v>2</v>
      </c>
      <c r="C1106" s="259" t="s">
        <v>31545</v>
      </c>
      <c r="D1106" s="9">
        <v>1733937.8127441406</v>
      </c>
      <c r="E1106" s="9">
        <v>1733937.8127441406</v>
      </c>
      <c r="F1106" s="259" t="s">
        <v>33976</v>
      </c>
      <c r="G1106" s="9"/>
      <c r="H1106" s="259" t="s">
        <v>36676</v>
      </c>
      <c r="I1106" s="9">
        <v>2</v>
      </c>
    </row>
    <row r="1107">
      <c r="A1107" s="259" t="s">
        <v>27803</v>
      </c>
      <c r="B1107" s="9">
        <v>2</v>
      </c>
      <c r="C1107" s="259" t="s">
        <v>31546</v>
      </c>
      <c r="D1107" s="9">
        <v>2610842729.1234231</v>
      </c>
      <c r="E1107" s="9">
        <v>1733937.8127441406</v>
      </c>
      <c r="F1107" s="259" t="s">
        <v>33976</v>
      </c>
      <c r="G1107" s="9"/>
      <c r="H1107" s="259" t="s">
        <v>36677</v>
      </c>
      <c r="I1107" s="9">
        <v>2</v>
      </c>
    </row>
    <row r="1108">
      <c r="A1108" s="259" t="s">
        <v>27804</v>
      </c>
      <c r="B1108" s="9">
        <v>2</v>
      </c>
      <c r="C1108" s="259" t="s">
        <v>31547</v>
      </c>
      <c r="D1108" s="9">
        <v>1</v>
      </c>
      <c r="E1108" s="9">
        <v>1733937.8127441406</v>
      </c>
      <c r="F1108" s="259" t="s">
        <v>33976</v>
      </c>
      <c r="G1108" s="9"/>
      <c r="H1108" s="259" t="s">
        <v>36678</v>
      </c>
      <c r="I1108" s="9">
        <v>2</v>
      </c>
    </row>
    <row r="1109">
      <c r="A1109" s="259" t="s">
        <v>27805</v>
      </c>
      <c r="B1109" s="9">
        <v>2</v>
      </c>
      <c r="C1109" s="259" t="s">
        <v>31548</v>
      </c>
      <c r="D1109" s="9">
        <v>1505.7303150863797</v>
      </c>
      <c r="E1109" s="9">
        <v>1733937.8127441406</v>
      </c>
      <c r="F1109" s="259" t="s">
        <v>33976</v>
      </c>
      <c r="G1109" s="9"/>
      <c r="H1109" s="259" t="s">
        <v>36679</v>
      </c>
      <c r="I1109" s="9">
        <v>2</v>
      </c>
    </row>
    <row r="1110">
      <c r="A1110" s="259" t="s">
        <v>27806</v>
      </c>
      <c r="B1110" s="9">
        <v>2</v>
      </c>
      <c r="C1110" s="259" t="s">
        <v>31549</v>
      </c>
      <c r="D1110" s="9">
        <v>1733937.8127441406</v>
      </c>
      <c r="E1110" s="9">
        <v>1733937.8127441406</v>
      </c>
      <c r="F1110" s="259" t="s">
        <v>33977</v>
      </c>
      <c r="G1110" s="9"/>
      <c r="H1110" s="259" t="s">
        <v>36680</v>
      </c>
      <c r="I1110" s="9">
        <v>2</v>
      </c>
    </row>
    <row r="1111">
      <c r="A1111" s="259" t="s">
        <v>27807</v>
      </c>
      <c r="B1111" s="9">
        <v>2</v>
      </c>
      <c r="C1111" s="259" t="s">
        <v>31550</v>
      </c>
      <c r="D1111" s="9">
        <v>4118214224.3241887</v>
      </c>
      <c r="E1111" s="9">
        <v>1733937.8127441406</v>
      </c>
      <c r="F1111" s="259" t="s">
        <v>33977</v>
      </c>
      <c r="G1111" s="9"/>
      <c r="H1111" s="259" t="s">
        <v>36681</v>
      </c>
      <c r="I1111" s="9">
        <v>2</v>
      </c>
    </row>
    <row r="1112">
      <c r="A1112" s="259" t="s">
        <v>27808</v>
      </c>
      <c r="B1112" s="9">
        <v>2</v>
      </c>
      <c r="C1112" s="259" t="s">
        <v>31551</v>
      </c>
      <c r="D1112" s="9">
        <v>1</v>
      </c>
      <c r="E1112" s="9">
        <v>1733937.8127441406</v>
      </c>
      <c r="F1112" s="259" t="s">
        <v>33977</v>
      </c>
      <c r="G1112" s="9"/>
      <c r="H1112" s="259" t="s">
        <v>36682</v>
      </c>
      <c r="I1112" s="9">
        <v>2</v>
      </c>
    </row>
    <row r="1113">
      <c r="A1113" s="259" t="s">
        <v>27809</v>
      </c>
      <c r="B1113" s="9">
        <v>2</v>
      </c>
      <c r="C1113" s="259" t="s">
        <v>31552</v>
      </c>
      <c r="D1113" s="9">
        <v>2375.0645461769345</v>
      </c>
      <c r="E1113" s="9">
        <v>1733937.8127441406</v>
      </c>
      <c r="F1113" s="259" t="s">
        <v>33977</v>
      </c>
      <c r="G1113" s="9"/>
      <c r="H1113" s="259" t="s">
        <v>36683</v>
      </c>
      <c r="I1113" s="9">
        <v>2</v>
      </c>
    </row>
    <row r="1114">
      <c r="A1114" s="259" t="s">
        <v>27810</v>
      </c>
      <c r="B1114" s="9">
        <v>2</v>
      </c>
      <c r="C1114" s="259" t="s">
        <v>31553</v>
      </c>
      <c r="D1114" s="9">
        <v>468658.25480651855</v>
      </c>
      <c r="E1114" s="9">
        <v>1733937.8127441406</v>
      </c>
      <c r="F1114" s="259" t="s">
        <v>33978</v>
      </c>
      <c r="G1114" s="9"/>
      <c r="H1114" s="259" t="s">
        <v>36684</v>
      </c>
      <c r="I1114" s="9">
        <v>2</v>
      </c>
    </row>
    <row r="1115">
      <c r="A1115" s="259" t="s">
        <v>27811</v>
      </c>
      <c r="B1115" s="9">
        <v>2</v>
      </c>
      <c r="C1115" s="259" t="s">
        <v>31554</v>
      </c>
      <c r="D1115" s="9">
        <v>1775803124.9263632</v>
      </c>
      <c r="E1115" s="9">
        <v>1733937.8127441406</v>
      </c>
      <c r="F1115" s="259" t="s">
        <v>33978</v>
      </c>
      <c r="G1115" s="9"/>
      <c r="H1115" s="259" t="s">
        <v>36685</v>
      </c>
      <c r="I1115" s="9">
        <v>2</v>
      </c>
    </row>
    <row r="1116">
      <c r="A1116" s="259" t="s">
        <v>27812</v>
      </c>
      <c r="B1116" s="9">
        <v>2</v>
      </c>
      <c r="C1116" s="259" t="s">
        <v>31555</v>
      </c>
      <c r="D1116" s="9">
        <v>0.2702855035295742</v>
      </c>
      <c r="E1116" s="9">
        <v>1733937.8127441406</v>
      </c>
      <c r="F1116" s="259" t="s">
        <v>33978</v>
      </c>
      <c r="G1116" s="9"/>
      <c r="H1116" s="259" t="s">
        <v>36686</v>
      </c>
      <c r="I1116" s="9">
        <v>2</v>
      </c>
    </row>
    <row r="1117">
      <c r="A1117" s="259" t="s">
        <v>27813</v>
      </c>
      <c r="B1117" s="9">
        <v>2</v>
      </c>
      <c r="C1117" s="259" t="s">
        <v>31556</v>
      </c>
      <c r="D1117" s="9">
        <v>1024.1446445625211</v>
      </c>
      <c r="E1117" s="9">
        <v>1733937.8127441406</v>
      </c>
      <c r="F1117" s="259" t="s">
        <v>33978</v>
      </c>
      <c r="G1117" s="9"/>
      <c r="H1117" s="259" t="s">
        <v>36687</v>
      </c>
      <c r="I1117" s="9">
        <v>2</v>
      </c>
    </row>
    <row r="1118">
      <c r="A1118" s="259" t="s">
        <v>27814</v>
      </c>
      <c r="B1118" s="9">
        <v>2</v>
      </c>
      <c r="C1118" s="259" t="s">
        <v>31557</v>
      </c>
      <c r="D1118" s="9">
        <v>0</v>
      </c>
      <c r="E1118" s="9">
        <v>1733937.8127441406</v>
      </c>
      <c r="F1118" s="259" t="s">
        <v>33979</v>
      </c>
      <c r="G1118" s="9"/>
      <c r="H1118" s="259" t="s">
        <v>36688</v>
      </c>
      <c r="I1118" s="9">
        <v>2</v>
      </c>
    </row>
    <row r="1119">
      <c r="A1119" s="259" t="s">
        <v>27815</v>
      </c>
      <c r="B1119" s="9">
        <v>2</v>
      </c>
      <c r="C1119" s="259" t="s">
        <v>31558</v>
      </c>
      <c r="D1119" s="9">
        <v>-419056504.65465742</v>
      </c>
      <c r="E1119" s="9">
        <v>1733937.8127441406</v>
      </c>
      <c r="F1119" s="259" t="s">
        <v>33979</v>
      </c>
      <c r="G1119" s="9"/>
      <c r="H1119" s="259" t="s">
        <v>36689</v>
      </c>
      <c r="I1119" s="9">
        <v>2</v>
      </c>
    </row>
    <row r="1120">
      <c r="A1120" s="259" t="s">
        <v>27816</v>
      </c>
      <c r="B1120" s="9">
        <v>2</v>
      </c>
      <c r="C1120" s="259" t="s">
        <v>31559</v>
      </c>
      <c r="D1120" s="9">
        <v>0</v>
      </c>
      <c r="E1120" s="9">
        <v>1733937.8127441406</v>
      </c>
      <c r="F1120" s="259" t="s">
        <v>33979</v>
      </c>
      <c r="G1120" s="9"/>
      <c r="H1120" s="259" t="s">
        <v>36690</v>
      </c>
      <c r="I1120" s="9">
        <v>2</v>
      </c>
    </row>
    <row r="1121">
      <c r="A1121" s="259" t="s">
        <v>27817</v>
      </c>
      <c r="B1121" s="9">
        <v>2</v>
      </c>
      <c r="C1121" s="259" t="s">
        <v>31560</v>
      </c>
      <c r="D1121" s="9">
        <v>-241.67908535973157</v>
      </c>
      <c r="E1121" s="9">
        <v>1733937.8127441406</v>
      </c>
      <c r="F1121" s="259" t="s">
        <v>33979</v>
      </c>
      <c r="G1121" s="9"/>
      <c r="H1121" s="259" t="s">
        <v>36691</v>
      </c>
      <c r="I1121" s="9">
        <v>2</v>
      </c>
    </row>
    <row r="1122">
      <c r="A1122" s="259" t="s">
        <v>27818</v>
      </c>
      <c r="B1122" s="9">
        <v>2</v>
      </c>
      <c r="C1122" s="259" t="s">
        <v>31561</v>
      </c>
      <c r="D1122" s="9">
        <v>466139.29582214355</v>
      </c>
      <c r="E1122" s="9">
        <v>1733937.8127441406</v>
      </c>
      <c r="F1122" s="259" t="s">
        <v>33980</v>
      </c>
      <c r="G1122" s="9"/>
      <c r="H1122" s="259" t="s">
        <v>36692</v>
      </c>
      <c r="I1122" s="9">
        <v>2</v>
      </c>
    </row>
    <row r="1123">
      <c r="A1123" s="259" t="s">
        <v>27819</v>
      </c>
      <c r="B1123" s="9">
        <v>2</v>
      </c>
      <c r="C1123" s="259" t="s">
        <v>31562</v>
      </c>
      <c r="D1123" s="9">
        <v>1356746620.2717059</v>
      </c>
      <c r="E1123" s="9">
        <v>1733937.8127441406</v>
      </c>
      <c r="F1123" s="259" t="s">
        <v>33980</v>
      </c>
      <c r="G1123" s="9"/>
      <c r="H1123" s="259" t="s">
        <v>36693</v>
      </c>
      <c r="I1123" s="9">
        <v>2</v>
      </c>
    </row>
    <row r="1124">
      <c r="A1124" s="259" t="s">
        <v>27820</v>
      </c>
      <c r="B1124" s="9">
        <v>2</v>
      </c>
      <c r="C1124" s="259" t="s">
        <v>31563</v>
      </c>
      <c r="D1124" s="9">
        <v>0.26883276458711552</v>
      </c>
      <c r="E1124" s="9">
        <v>1733937.8127441406</v>
      </c>
      <c r="F1124" s="259" t="s">
        <v>33980</v>
      </c>
      <c r="G1124" s="9"/>
      <c r="H1124" s="259" t="s">
        <v>36694</v>
      </c>
      <c r="I1124" s="9">
        <v>2</v>
      </c>
    </row>
    <row r="1125">
      <c r="A1125" s="259" t="s">
        <v>27821</v>
      </c>
      <c r="B1125" s="9">
        <v>2</v>
      </c>
      <c r="C1125" s="259" t="s">
        <v>31564</v>
      </c>
      <c r="D1125" s="9">
        <v>782.46555920278956</v>
      </c>
      <c r="E1125" s="9">
        <v>1733937.8127441406</v>
      </c>
      <c r="F1125" s="259" t="s">
        <v>33980</v>
      </c>
      <c r="G1125" s="9"/>
      <c r="H1125" s="259" t="s">
        <v>36695</v>
      </c>
      <c r="I1125" s="9">
        <v>2</v>
      </c>
    </row>
    <row r="1126">
      <c r="A1126" s="259" t="s">
        <v>27822</v>
      </c>
      <c r="B1126" s="9">
        <v>2</v>
      </c>
      <c r="C1126" s="259" t="s">
        <v>31565</v>
      </c>
      <c r="D1126" s="9">
        <v>51071.08203125</v>
      </c>
      <c r="E1126" s="9">
        <v>1733937.8127441406</v>
      </c>
      <c r="F1126" s="259" t="s">
        <v>33981</v>
      </c>
      <c r="G1126" s="9"/>
      <c r="H1126" s="259" t="s">
        <v>36696</v>
      </c>
      <c r="I1126" s="9">
        <v>2</v>
      </c>
    </row>
    <row r="1127">
      <c r="A1127" s="259" t="s">
        <v>27823</v>
      </c>
      <c r="B1127" s="9">
        <v>2</v>
      </c>
      <c r="C1127" s="259" t="s">
        <v>31566</v>
      </c>
      <c r="D1127" s="9">
        <v>69878046.896640986</v>
      </c>
      <c r="E1127" s="9">
        <v>1733937.8127441406</v>
      </c>
      <c r="F1127" s="259" t="s">
        <v>33981</v>
      </c>
      <c r="G1127" s="9"/>
      <c r="H1127" s="259" t="s">
        <v>36697</v>
      </c>
      <c r="I1127" s="9">
        <v>2</v>
      </c>
    </row>
    <row r="1128">
      <c r="A1128" s="259" t="s">
        <v>27824</v>
      </c>
      <c r="B1128" s="9">
        <v>2</v>
      </c>
      <c r="C1128" s="259" t="s">
        <v>31567</v>
      </c>
      <c r="D1128" s="9">
        <v>0.029453814119449067</v>
      </c>
      <c r="E1128" s="9">
        <v>1733937.8127441406</v>
      </c>
      <c r="F1128" s="259" t="s">
        <v>33981</v>
      </c>
      <c r="G1128" s="9"/>
      <c r="H1128" s="259" t="s">
        <v>36698</v>
      </c>
      <c r="I1128" s="9">
        <v>2</v>
      </c>
    </row>
    <row r="1129">
      <c r="A1129" s="259" t="s">
        <v>27825</v>
      </c>
      <c r="B1129" s="9">
        <v>2</v>
      </c>
      <c r="C1129" s="259" t="s">
        <v>31568</v>
      </c>
      <c r="D1129" s="9">
        <v>40.300203607678156</v>
      </c>
      <c r="E1129" s="9">
        <v>1733937.8127441406</v>
      </c>
      <c r="F1129" s="259" t="s">
        <v>33981</v>
      </c>
      <c r="G1129" s="9"/>
      <c r="H1129" s="259" t="s">
        <v>36699</v>
      </c>
      <c r="I1129" s="9">
        <v>2</v>
      </c>
    </row>
    <row r="1130">
      <c r="A1130" s="259" t="s">
        <v>27826</v>
      </c>
      <c r="B1130" s="9">
        <v>2</v>
      </c>
      <c r="C1130" s="259" t="s">
        <v>31569</v>
      </c>
      <c r="D1130" s="9">
        <v>370422.09780883789</v>
      </c>
      <c r="E1130" s="9">
        <v>1733937.8127441406</v>
      </c>
      <c r="F1130" s="259" t="s">
        <v>33982</v>
      </c>
      <c r="G1130" s="9"/>
      <c r="H1130" s="259" t="s">
        <v>36700</v>
      </c>
      <c r="I1130" s="9">
        <v>2</v>
      </c>
    </row>
    <row r="1131">
      <c r="A1131" s="259" t="s">
        <v>27827</v>
      </c>
      <c r="B1131" s="9">
        <v>2</v>
      </c>
      <c r="C1131" s="259" t="s">
        <v>31570</v>
      </c>
      <c r="D1131" s="9">
        <v>792855480.43261218</v>
      </c>
      <c r="E1131" s="9">
        <v>1733937.8127441406</v>
      </c>
      <c r="F1131" s="259" t="s">
        <v>33982</v>
      </c>
      <c r="G1131" s="9"/>
      <c r="H1131" s="259" t="s">
        <v>36701</v>
      </c>
      <c r="I1131" s="9">
        <v>2</v>
      </c>
    </row>
    <row r="1132">
      <c r="A1132" s="259" t="s">
        <v>27828</v>
      </c>
      <c r="B1132" s="9">
        <v>2</v>
      </c>
      <c r="C1132" s="259" t="s">
        <v>31571</v>
      </c>
      <c r="D1132" s="9">
        <v>0.21363055530959649</v>
      </c>
      <c r="E1132" s="9">
        <v>1733937.8127441406</v>
      </c>
      <c r="F1132" s="259" t="s">
        <v>33982</v>
      </c>
      <c r="G1132" s="9"/>
      <c r="H1132" s="259" t="s">
        <v>36702</v>
      </c>
      <c r="I1132" s="9">
        <v>2</v>
      </c>
    </row>
    <row r="1133">
      <c r="A1133" s="259" t="s">
        <v>27829</v>
      </c>
      <c r="B1133" s="9">
        <v>2</v>
      </c>
      <c r="C1133" s="259" t="s">
        <v>31572</v>
      </c>
      <c r="D1133" s="9">
        <v>457.25716032331877</v>
      </c>
      <c r="E1133" s="9">
        <v>1733937.8127441406</v>
      </c>
      <c r="F1133" s="259" t="s">
        <v>33982</v>
      </c>
      <c r="G1133" s="9"/>
      <c r="H1133" s="259" t="s">
        <v>36703</v>
      </c>
      <c r="I1133" s="9">
        <v>2</v>
      </c>
    </row>
    <row r="1134">
      <c r="A1134" s="259" t="s">
        <v>27830</v>
      </c>
      <c r="B1134" s="9">
        <v>2</v>
      </c>
      <c r="C1134" s="259" t="s">
        <v>31573</v>
      </c>
      <c r="D1134" s="9">
        <v>1733937.8127441406</v>
      </c>
      <c r="E1134" s="9">
        <v>1733937.8127441406</v>
      </c>
      <c r="F1134" s="259" t="s">
        <v>33983</v>
      </c>
      <c r="G1134" s="9"/>
      <c r="H1134" s="259" t="s">
        <v>36704</v>
      </c>
      <c r="I1134" s="9">
        <v>2</v>
      </c>
    </row>
    <row r="1135">
      <c r="A1135" s="259" t="s">
        <v>27831</v>
      </c>
      <c r="B1135" s="9">
        <v>2</v>
      </c>
      <c r="C1135" s="259" t="s">
        <v>31574</v>
      </c>
      <c r="D1135" s="9">
        <v>4612227317.2666416</v>
      </c>
      <c r="E1135" s="9">
        <v>1733937.8127441406</v>
      </c>
      <c r="F1135" s="259" t="s">
        <v>33983</v>
      </c>
      <c r="G1135" s="9"/>
      <c r="H1135" s="259" t="s">
        <v>36705</v>
      </c>
      <c r="I1135" s="9">
        <v>2</v>
      </c>
    </row>
    <row r="1136">
      <c r="A1136" s="259" t="s">
        <v>27832</v>
      </c>
      <c r="B1136" s="9">
        <v>2</v>
      </c>
      <c r="C1136" s="259" t="s">
        <v>31575</v>
      </c>
      <c r="D1136" s="9">
        <v>1</v>
      </c>
      <c r="E1136" s="9">
        <v>1733937.8127441406</v>
      </c>
      <c r="F1136" s="259" t="s">
        <v>33983</v>
      </c>
      <c r="G1136" s="9"/>
      <c r="H1136" s="259" t="s">
        <v>36706</v>
      </c>
      <c r="I1136" s="9">
        <v>2</v>
      </c>
    </row>
    <row r="1137">
      <c r="A1137" s="259" t="s">
        <v>27833</v>
      </c>
      <c r="B1137" s="9">
        <v>2</v>
      </c>
      <c r="C1137" s="259" t="s">
        <v>31576</v>
      </c>
      <c r="D1137" s="9">
        <v>2659.9727414487274</v>
      </c>
      <c r="E1137" s="9">
        <v>1733937.8127441406</v>
      </c>
      <c r="F1137" s="259" t="s">
        <v>33983</v>
      </c>
      <c r="G1137" s="9"/>
      <c r="H1137" s="259" t="s">
        <v>36707</v>
      </c>
      <c r="I1137" s="9">
        <v>2</v>
      </c>
    </row>
    <row r="1138">
      <c r="A1138" s="259" t="s">
        <v>27834</v>
      </c>
      <c r="B1138" s="9">
        <v>3</v>
      </c>
      <c r="C1138" s="259" t="s">
        <v>31577</v>
      </c>
      <c r="D1138" s="9">
        <v>560735.39372253418</v>
      </c>
      <c r="E1138" s="9">
        <v>1719001.3589553833</v>
      </c>
      <c r="F1138" s="259" t="s">
        <v>33984</v>
      </c>
      <c r="G1138" s="9"/>
      <c r="H1138" s="259" t="s">
        <v>36708</v>
      </c>
      <c r="I1138" s="9">
        <v>2</v>
      </c>
    </row>
    <row r="1139">
      <c r="A1139" s="259" t="s">
        <v>27835</v>
      </c>
      <c r="B1139" s="9">
        <v>3</v>
      </c>
      <c r="C1139" s="259" t="s">
        <v>31578</v>
      </c>
      <c r="D1139" s="9">
        <v>1880648131.0108936</v>
      </c>
      <c r="E1139" s="9">
        <v>1719001.3589553833</v>
      </c>
      <c r="F1139" s="259" t="s">
        <v>33984</v>
      </c>
      <c r="G1139" s="9"/>
      <c r="H1139" s="259" t="s">
        <v>36709</v>
      </c>
      <c r="I1139" s="9">
        <v>2</v>
      </c>
    </row>
    <row r="1140">
      <c r="A1140" s="259" t="s">
        <v>27836</v>
      </c>
      <c r="B1140" s="9">
        <v>3</v>
      </c>
      <c r="C1140" s="259" t="s">
        <v>31579</v>
      </c>
      <c r="D1140" s="9">
        <v>0.3261983423115421</v>
      </c>
      <c r="E1140" s="9">
        <v>1719001.3589553833</v>
      </c>
      <c r="F1140" s="259" t="s">
        <v>33984</v>
      </c>
      <c r="G1140" s="9"/>
      <c r="H1140" s="259" t="s">
        <v>36710</v>
      </c>
      <c r="I1140" s="9">
        <v>2</v>
      </c>
    </row>
    <row r="1141">
      <c r="A1141" s="259" t="s">
        <v>27837</v>
      </c>
      <c r="B1141" s="9">
        <v>3</v>
      </c>
      <c r="C1141" s="259" t="s">
        <v>31580</v>
      </c>
      <c r="D1141" s="9">
        <v>1094.0352788049809</v>
      </c>
      <c r="E1141" s="9">
        <v>1719001.3589553833</v>
      </c>
      <c r="F1141" s="259" t="s">
        <v>33984</v>
      </c>
      <c r="G1141" s="9"/>
      <c r="H1141" s="259" t="s">
        <v>36711</v>
      </c>
      <c r="I1141" s="9">
        <v>2</v>
      </c>
    </row>
    <row r="1142">
      <c r="A1142" s="259" t="s">
        <v>27838</v>
      </c>
      <c r="B1142" s="9">
        <v>3</v>
      </c>
      <c r="C1142" s="259" t="s">
        <v>31581</v>
      </c>
      <c r="D1142" s="9">
        <v>597312.19090270996</v>
      </c>
      <c r="E1142" s="9">
        <v>1719001.3589553833</v>
      </c>
      <c r="F1142" s="259" t="s">
        <v>33985</v>
      </c>
      <c r="G1142" s="9"/>
      <c r="H1142" s="259" t="s">
        <v>36712</v>
      </c>
      <c r="I1142" s="9">
        <v>2</v>
      </c>
    </row>
    <row r="1143">
      <c r="A1143" s="259" t="s">
        <v>27839</v>
      </c>
      <c r="B1143" s="9">
        <v>3</v>
      </c>
      <c r="C1143" s="259" t="s">
        <v>31582</v>
      </c>
      <c r="D1143" s="9">
        <v>919765568.32222533</v>
      </c>
      <c r="E1143" s="9">
        <v>1719001.3589553833</v>
      </c>
      <c r="F1143" s="259" t="s">
        <v>33985</v>
      </c>
      <c r="G1143" s="9"/>
      <c r="H1143" s="259" t="s">
        <v>36713</v>
      </c>
      <c r="I1143" s="9">
        <v>2</v>
      </c>
    </row>
    <row r="1144">
      <c r="A1144" s="259" t="s">
        <v>27840</v>
      </c>
      <c r="B1144" s="9">
        <v>3</v>
      </c>
      <c r="C1144" s="259" t="s">
        <v>31583</v>
      </c>
      <c r="D1144" s="9">
        <v>0.34747627614773352</v>
      </c>
      <c r="E1144" s="9">
        <v>1719001.3589553833</v>
      </c>
      <c r="F1144" s="259" t="s">
        <v>33985</v>
      </c>
      <c r="G1144" s="9"/>
      <c r="H1144" s="259" t="s">
        <v>36714</v>
      </c>
      <c r="I1144" s="9">
        <v>2</v>
      </c>
    </row>
    <row r="1145">
      <c r="A1145" s="259" t="s">
        <v>27841</v>
      </c>
      <c r="B1145" s="9">
        <v>3</v>
      </c>
      <c r="C1145" s="259" t="s">
        <v>31584</v>
      </c>
      <c r="D1145" s="9">
        <v>535.05808097857232</v>
      </c>
      <c r="E1145" s="9">
        <v>1719001.3589553833</v>
      </c>
      <c r="F1145" s="259" t="s">
        <v>33985</v>
      </c>
      <c r="G1145" s="9"/>
      <c r="H1145" s="259" t="s">
        <v>36715</v>
      </c>
      <c r="I1145" s="9">
        <v>2</v>
      </c>
    </row>
    <row r="1146">
      <c r="A1146" s="259" t="s">
        <v>27842</v>
      </c>
      <c r="B1146" s="9">
        <v>3</v>
      </c>
      <c r="C1146" s="259" t="s">
        <v>31585</v>
      </c>
      <c r="D1146" s="9">
        <v>1719001.3589553833</v>
      </c>
      <c r="E1146" s="9">
        <v>1719001.3589553833</v>
      </c>
      <c r="F1146" s="259" t="s">
        <v>33986</v>
      </c>
      <c r="G1146" s="9"/>
      <c r="H1146" s="259" t="s">
        <v>36716</v>
      </c>
      <c r="I1146" s="9">
        <v>2</v>
      </c>
    </row>
    <row r="1147">
      <c r="A1147" s="259" t="s">
        <v>27843</v>
      </c>
      <c r="B1147" s="9">
        <v>3</v>
      </c>
      <c r="C1147" s="259" t="s">
        <v>31586</v>
      </c>
      <c r="D1147" s="9">
        <v>7437374625.2069178</v>
      </c>
      <c r="E1147" s="9">
        <v>1719001.3589553833</v>
      </c>
      <c r="F1147" s="259" t="s">
        <v>33986</v>
      </c>
      <c r="G1147" s="9"/>
      <c r="H1147" s="259" t="s">
        <v>36717</v>
      </c>
      <c r="I1147" s="9">
        <v>2</v>
      </c>
    </row>
    <row r="1148">
      <c r="A1148" s="259" t="s">
        <v>27844</v>
      </c>
      <c r="B1148" s="9">
        <v>3</v>
      </c>
      <c r="C1148" s="259" t="s">
        <v>31587</v>
      </c>
      <c r="D1148" s="9">
        <v>1</v>
      </c>
      <c r="E1148" s="9">
        <v>1719001.3589553833</v>
      </c>
      <c r="F1148" s="259" t="s">
        <v>33986</v>
      </c>
      <c r="G1148" s="9"/>
      <c r="H1148" s="259" t="s">
        <v>36718</v>
      </c>
      <c r="I1148" s="9">
        <v>2</v>
      </c>
    </row>
    <row r="1149">
      <c r="A1149" s="259" t="s">
        <v>27845</v>
      </c>
      <c r="B1149" s="9">
        <v>3</v>
      </c>
      <c r="C1149" s="259" t="s">
        <v>31588</v>
      </c>
      <c r="D1149" s="9">
        <v>4326.5670422311487</v>
      </c>
      <c r="E1149" s="9">
        <v>1719001.3589553833</v>
      </c>
      <c r="F1149" s="259" t="s">
        <v>33986</v>
      </c>
      <c r="G1149" s="9"/>
      <c r="H1149" s="259" t="s">
        <v>36719</v>
      </c>
      <c r="I1149" s="9">
        <v>2</v>
      </c>
    </row>
    <row r="1150">
      <c r="A1150" s="259" t="s">
        <v>27846</v>
      </c>
      <c r="B1150" s="9">
        <v>3</v>
      </c>
      <c r="C1150" s="259" t="s">
        <v>31589</v>
      </c>
      <c r="D1150" s="9">
        <v>598173.82638549805</v>
      </c>
      <c r="E1150" s="9">
        <v>1719001.3589553833</v>
      </c>
      <c r="F1150" s="259" t="s">
        <v>33987</v>
      </c>
      <c r="G1150" s="9"/>
      <c r="H1150" s="259" t="s">
        <v>36720</v>
      </c>
      <c r="I1150" s="9">
        <v>2</v>
      </c>
    </row>
    <row r="1151">
      <c r="A1151" s="259" t="s">
        <v>27847</v>
      </c>
      <c r="B1151" s="9">
        <v>3</v>
      </c>
      <c r="C1151" s="259" t="s">
        <v>31590</v>
      </c>
      <c r="D1151" s="9">
        <v>2099161149.6423752</v>
      </c>
      <c r="E1151" s="9">
        <v>1719001.3589553833</v>
      </c>
      <c r="F1151" s="259" t="s">
        <v>33987</v>
      </c>
      <c r="G1151" s="9"/>
      <c r="H1151" s="259" t="s">
        <v>36721</v>
      </c>
      <c r="I1151" s="9">
        <v>2</v>
      </c>
    </row>
    <row r="1152">
      <c r="A1152" s="259" t="s">
        <v>27848</v>
      </c>
      <c r="B1152" s="9">
        <v>3</v>
      </c>
      <c r="C1152" s="259" t="s">
        <v>31591</v>
      </c>
      <c r="D1152" s="9">
        <v>0.34797751803349425</v>
      </c>
      <c r="E1152" s="9">
        <v>1719001.3589553833</v>
      </c>
      <c r="F1152" s="259" t="s">
        <v>33987</v>
      </c>
      <c r="G1152" s="9"/>
      <c r="H1152" s="259" t="s">
        <v>36722</v>
      </c>
      <c r="I1152" s="9">
        <v>2</v>
      </c>
    </row>
    <row r="1153">
      <c r="A1153" s="259" t="s">
        <v>27849</v>
      </c>
      <c r="B1153" s="9">
        <v>3</v>
      </c>
      <c r="C1153" s="259" t="s">
        <v>31592</v>
      </c>
      <c r="D1153" s="9">
        <v>1221.1515358649922</v>
      </c>
      <c r="E1153" s="9">
        <v>1719001.3589553833</v>
      </c>
      <c r="F1153" s="259" t="s">
        <v>33987</v>
      </c>
      <c r="G1153" s="9"/>
      <c r="H1153" s="259" t="s">
        <v>36723</v>
      </c>
      <c r="I1153" s="9">
        <v>2</v>
      </c>
    </row>
    <row r="1154">
      <c r="A1154" s="259" t="s">
        <v>27850</v>
      </c>
      <c r="B1154" s="9">
        <v>3</v>
      </c>
      <c r="C1154" s="259" t="s">
        <v>31593</v>
      </c>
      <c r="D1154" s="9">
        <v>1719001.3589553833</v>
      </c>
      <c r="E1154" s="9">
        <v>1719001.3589553833</v>
      </c>
      <c r="F1154" s="259" t="s">
        <v>33988</v>
      </c>
      <c r="G1154" s="9"/>
      <c r="H1154" s="259" t="s">
        <v>36724</v>
      </c>
      <c r="I1154" s="9">
        <v>2</v>
      </c>
    </row>
    <row r="1155">
      <c r="A1155" s="259" t="s">
        <v>27851</v>
      </c>
      <c r="B1155" s="9">
        <v>3</v>
      </c>
      <c r="C1155" s="259" t="s">
        <v>31594</v>
      </c>
      <c r="D1155" s="9">
        <v>4418447907.2423172</v>
      </c>
      <c r="E1155" s="9">
        <v>1719001.3589553833</v>
      </c>
      <c r="F1155" s="259" t="s">
        <v>33988</v>
      </c>
      <c r="G1155" s="9"/>
      <c r="H1155" s="259" t="s">
        <v>36725</v>
      </c>
      <c r="I1155" s="9">
        <v>2</v>
      </c>
    </row>
    <row r="1156">
      <c r="A1156" s="259" t="s">
        <v>27852</v>
      </c>
      <c r="B1156" s="9">
        <v>3</v>
      </c>
      <c r="C1156" s="259" t="s">
        <v>31595</v>
      </c>
      <c r="D1156" s="9">
        <v>1</v>
      </c>
      <c r="E1156" s="9">
        <v>1719001.3589553833</v>
      </c>
      <c r="F1156" s="259" t="s">
        <v>33988</v>
      </c>
      <c r="G1156" s="9"/>
      <c r="H1156" s="259" t="s">
        <v>36726</v>
      </c>
      <c r="I1156" s="9">
        <v>2</v>
      </c>
    </row>
    <row r="1157">
      <c r="A1157" s="259" t="s">
        <v>27853</v>
      </c>
      <c r="B1157" s="9">
        <v>3</v>
      </c>
      <c r="C1157" s="259" t="s">
        <v>31596</v>
      </c>
      <c r="D1157" s="9">
        <v>2570.357425387584</v>
      </c>
      <c r="E1157" s="9">
        <v>1719001.3589553833</v>
      </c>
      <c r="F1157" s="259" t="s">
        <v>33988</v>
      </c>
      <c r="G1157" s="9"/>
      <c r="H1157" s="259" t="s">
        <v>36727</v>
      </c>
      <c r="I1157" s="9">
        <v>2</v>
      </c>
    </row>
    <row r="1158">
      <c r="A1158" s="259" t="s">
        <v>27854</v>
      </c>
      <c r="B1158" s="9">
        <v>3</v>
      </c>
      <c r="C1158" s="259" t="s">
        <v>31597</v>
      </c>
      <c r="D1158" s="9">
        <v>1719001.3589553833</v>
      </c>
      <c r="E1158" s="9">
        <v>1719001.3589553833</v>
      </c>
      <c r="F1158" s="259" t="s">
        <v>33989</v>
      </c>
      <c r="G1158" s="9"/>
      <c r="H1158" s="259" t="s">
        <v>36728</v>
      </c>
      <c r="I1158" s="9">
        <v>2</v>
      </c>
    </row>
    <row r="1159">
      <c r="A1159" s="259" t="s">
        <v>27855</v>
      </c>
      <c r="B1159" s="9">
        <v>3</v>
      </c>
      <c r="C1159" s="259" t="s">
        <v>31598</v>
      </c>
      <c r="D1159" s="9">
        <v>3343895417.3839474</v>
      </c>
      <c r="E1159" s="9">
        <v>1719001.3589553833</v>
      </c>
      <c r="F1159" s="259" t="s">
        <v>33989</v>
      </c>
      <c r="G1159" s="9"/>
      <c r="H1159" s="259" t="s">
        <v>36729</v>
      </c>
      <c r="I1159" s="9">
        <v>2</v>
      </c>
    </row>
    <row r="1160">
      <c r="A1160" s="259" t="s">
        <v>27856</v>
      </c>
      <c r="B1160" s="9">
        <v>3</v>
      </c>
      <c r="C1160" s="259" t="s">
        <v>31599</v>
      </c>
      <c r="D1160" s="9">
        <v>1</v>
      </c>
      <c r="E1160" s="9">
        <v>1719001.3589553833</v>
      </c>
      <c r="F1160" s="259" t="s">
        <v>33989</v>
      </c>
      <c r="G1160" s="9"/>
      <c r="H1160" s="259" t="s">
        <v>36730</v>
      </c>
      <c r="I1160" s="9">
        <v>2</v>
      </c>
    </row>
    <row r="1161">
      <c r="A1161" s="259" t="s">
        <v>27857</v>
      </c>
      <c r="B1161" s="9">
        <v>3</v>
      </c>
      <c r="C1161" s="259" t="s">
        <v>31600</v>
      </c>
      <c r="D1161" s="9">
        <v>1945.2546677543019</v>
      </c>
      <c r="E1161" s="9">
        <v>1719001.3589553833</v>
      </c>
      <c r="F1161" s="259" t="s">
        <v>33989</v>
      </c>
      <c r="G1161" s="9"/>
      <c r="H1161" s="259" t="s">
        <v>36731</v>
      </c>
      <c r="I1161" s="9">
        <v>2</v>
      </c>
    </row>
    <row r="1162">
      <c r="A1162" s="259" t="s">
        <v>27858</v>
      </c>
      <c r="B1162" s="9">
        <v>3</v>
      </c>
      <c r="C1162" s="259" t="s">
        <v>31601</v>
      </c>
      <c r="D1162" s="9">
        <v>1719001.3589553833</v>
      </c>
      <c r="E1162" s="9">
        <v>1719001.3589553833</v>
      </c>
      <c r="F1162" s="259" t="s">
        <v>33990</v>
      </c>
      <c r="G1162" s="9"/>
      <c r="H1162" s="259" t="s">
        <v>36732</v>
      </c>
      <c r="I1162" s="9">
        <v>2</v>
      </c>
    </row>
    <row r="1163">
      <c r="A1163" s="259" t="s">
        <v>27859</v>
      </c>
      <c r="B1163" s="9">
        <v>3</v>
      </c>
      <c r="C1163" s="259" t="s">
        <v>31602</v>
      </c>
      <c r="D1163" s="9">
        <v>5224543548.3948402</v>
      </c>
      <c r="E1163" s="9">
        <v>1719001.3589553833</v>
      </c>
      <c r="F1163" s="259" t="s">
        <v>33990</v>
      </c>
      <c r="G1163" s="9"/>
      <c r="H1163" s="259" t="s">
        <v>36733</v>
      </c>
      <c r="I1163" s="9">
        <v>2</v>
      </c>
    </row>
    <row r="1164">
      <c r="A1164" s="259" t="s">
        <v>27860</v>
      </c>
      <c r="B1164" s="9">
        <v>3</v>
      </c>
      <c r="C1164" s="259" t="s">
        <v>31603</v>
      </c>
      <c r="D1164" s="9">
        <v>1</v>
      </c>
      <c r="E1164" s="9">
        <v>1719001.3589553833</v>
      </c>
      <c r="F1164" s="259" t="s">
        <v>33990</v>
      </c>
      <c r="G1164" s="9"/>
      <c r="H1164" s="259" t="s">
        <v>36734</v>
      </c>
      <c r="I1164" s="9">
        <v>2</v>
      </c>
    </row>
    <row r="1165">
      <c r="A1165" s="259" t="s">
        <v>27861</v>
      </c>
      <c r="B1165" s="9">
        <v>3</v>
      </c>
      <c r="C1165" s="259" t="s">
        <v>31604</v>
      </c>
      <c r="D1165" s="9">
        <v>3039.2899465592823</v>
      </c>
      <c r="E1165" s="9">
        <v>1719001.3589553833</v>
      </c>
      <c r="F1165" s="259" t="s">
        <v>33990</v>
      </c>
      <c r="G1165" s="9"/>
      <c r="H1165" s="259" t="s">
        <v>36735</v>
      </c>
      <c r="I1165" s="9">
        <v>2</v>
      </c>
    </row>
    <row r="1166">
      <c r="A1166" s="259" t="s">
        <v>27862</v>
      </c>
      <c r="B1166" s="9">
        <v>3</v>
      </c>
      <c r="C1166" s="259" t="s">
        <v>31605</v>
      </c>
      <c r="D1166" s="9">
        <v>604957.71780395508</v>
      </c>
      <c r="E1166" s="9">
        <v>1719001.3589553833</v>
      </c>
      <c r="F1166" s="259" t="s">
        <v>33991</v>
      </c>
      <c r="G1166" s="9"/>
      <c r="H1166" s="259" t="s">
        <v>36736</v>
      </c>
      <c r="I1166" s="9">
        <v>2</v>
      </c>
    </row>
    <row r="1167">
      <c r="A1167" s="259" t="s">
        <v>27863</v>
      </c>
      <c r="B1167" s="9">
        <v>3</v>
      </c>
      <c r="C1167" s="259" t="s">
        <v>31606</v>
      </c>
      <c r="D1167" s="9">
        <v>2725492723.7487736</v>
      </c>
      <c r="E1167" s="9">
        <v>1719001.3589553833</v>
      </c>
      <c r="F1167" s="259" t="s">
        <v>33991</v>
      </c>
      <c r="G1167" s="9"/>
      <c r="H1167" s="259" t="s">
        <v>36737</v>
      </c>
      <c r="I1167" s="9">
        <v>2</v>
      </c>
    </row>
    <row r="1168">
      <c r="A1168" s="259" t="s">
        <v>27864</v>
      </c>
      <c r="B1168" s="9">
        <v>3</v>
      </c>
      <c r="C1168" s="259" t="s">
        <v>31607</v>
      </c>
      <c r="D1168" s="9">
        <v>0.35192393226005397</v>
      </c>
      <c r="E1168" s="9">
        <v>1719001.3589553833</v>
      </c>
      <c r="F1168" s="259" t="s">
        <v>33991</v>
      </c>
      <c r="G1168" s="9"/>
      <c r="H1168" s="259" t="s">
        <v>36738</v>
      </c>
      <c r="I1168" s="9">
        <v>2</v>
      </c>
    </row>
    <row r="1169">
      <c r="A1169" s="259" t="s">
        <v>27865</v>
      </c>
      <c r="B1169" s="9">
        <v>3</v>
      </c>
      <c r="C1169" s="259" t="s">
        <v>31608</v>
      </c>
      <c r="D1169" s="9">
        <v>1585.509347942007</v>
      </c>
      <c r="E1169" s="9">
        <v>1719001.3589553833</v>
      </c>
      <c r="F1169" s="259" t="s">
        <v>33991</v>
      </c>
      <c r="G1169" s="9"/>
      <c r="H1169" s="259" t="s">
        <v>36739</v>
      </c>
      <c r="I1169" s="9">
        <v>2</v>
      </c>
    </row>
    <row r="1170">
      <c r="A1170" s="259" t="s">
        <v>27866</v>
      </c>
      <c r="B1170" s="9">
        <v>3</v>
      </c>
      <c r="C1170" s="259" t="s">
        <v>31609</v>
      </c>
      <c r="D1170" s="9">
        <v>0</v>
      </c>
      <c r="E1170" s="9">
        <v>1719001.3589553833</v>
      </c>
      <c r="F1170" s="259" t="s">
        <v>33992</v>
      </c>
      <c r="G1170" s="9"/>
      <c r="H1170" s="259" t="s">
        <v>36740</v>
      </c>
      <c r="I1170" s="9">
        <v>2</v>
      </c>
    </row>
    <row r="1171">
      <c r="A1171" s="259" t="s">
        <v>27867</v>
      </c>
      <c r="B1171" s="9">
        <v>3</v>
      </c>
      <c r="C1171" s="259" t="s">
        <v>31610</v>
      </c>
      <c r="D1171" s="9">
        <v>-512661646.93669623</v>
      </c>
      <c r="E1171" s="9">
        <v>1719001.3589553833</v>
      </c>
      <c r="F1171" s="259" t="s">
        <v>33992</v>
      </c>
      <c r="G1171" s="9"/>
      <c r="H1171" s="259" t="s">
        <v>36741</v>
      </c>
      <c r="I1171" s="9">
        <v>2</v>
      </c>
    </row>
    <row r="1172">
      <c r="A1172" s="259" t="s">
        <v>27868</v>
      </c>
      <c r="B1172" s="9">
        <v>3</v>
      </c>
      <c r="C1172" s="259" t="s">
        <v>31611</v>
      </c>
      <c r="D1172" s="9">
        <v>0</v>
      </c>
      <c r="E1172" s="9">
        <v>1719001.3589553833</v>
      </c>
      <c r="F1172" s="259" t="s">
        <v>33992</v>
      </c>
      <c r="G1172" s="9"/>
      <c r="H1172" s="259" t="s">
        <v>36742</v>
      </c>
      <c r="I1172" s="9">
        <v>2</v>
      </c>
    </row>
    <row r="1173">
      <c r="A1173" s="259" t="s">
        <v>27869</v>
      </c>
      <c r="B1173" s="9">
        <v>3</v>
      </c>
      <c r="C1173" s="259" t="s">
        <v>31612</v>
      </c>
      <c r="D1173" s="9">
        <v>-298.23225227014052</v>
      </c>
      <c r="E1173" s="9">
        <v>1719001.3589553833</v>
      </c>
      <c r="F1173" s="259" t="s">
        <v>33992</v>
      </c>
      <c r="G1173" s="9"/>
      <c r="H1173" s="259" t="s">
        <v>36743</v>
      </c>
      <c r="I1173" s="9">
        <v>2</v>
      </c>
    </row>
    <row r="1174">
      <c r="A1174" s="259" t="s">
        <v>27870</v>
      </c>
      <c r="B1174" s="9">
        <v>3</v>
      </c>
      <c r="C1174" s="259" t="s">
        <v>31613</v>
      </c>
      <c r="D1174" s="9">
        <v>598173.82638549805</v>
      </c>
      <c r="E1174" s="9">
        <v>1719001.3589553833</v>
      </c>
      <c r="F1174" s="259" t="s">
        <v>33993</v>
      </c>
      <c r="G1174" s="9"/>
      <c r="H1174" s="259" t="s">
        <v>36744</v>
      </c>
      <c r="I1174" s="9">
        <v>2</v>
      </c>
    </row>
    <row r="1175">
      <c r="A1175" s="259" t="s">
        <v>27871</v>
      </c>
      <c r="B1175" s="9">
        <v>3</v>
      </c>
      <c r="C1175" s="259" t="s">
        <v>31614</v>
      </c>
      <c r="D1175" s="9">
        <v>2212831076.812077</v>
      </c>
      <c r="E1175" s="9">
        <v>1719001.3589553833</v>
      </c>
      <c r="F1175" s="259" t="s">
        <v>33993</v>
      </c>
      <c r="G1175" s="9"/>
      <c r="H1175" s="259" t="s">
        <v>36745</v>
      </c>
      <c r="I1175" s="9">
        <v>2</v>
      </c>
    </row>
    <row r="1176">
      <c r="A1176" s="259" t="s">
        <v>27872</v>
      </c>
      <c r="B1176" s="9">
        <v>3</v>
      </c>
      <c r="C1176" s="259" t="s">
        <v>31615</v>
      </c>
      <c r="D1176" s="9">
        <v>0.34797751803349425</v>
      </c>
      <c r="E1176" s="9">
        <v>1719001.3589553833</v>
      </c>
      <c r="F1176" s="259" t="s">
        <v>33993</v>
      </c>
      <c r="G1176" s="9"/>
      <c r="H1176" s="259" t="s">
        <v>36746</v>
      </c>
      <c r="I1176" s="9">
        <v>2</v>
      </c>
    </row>
    <row r="1177">
      <c r="A1177" s="259" t="s">
        <v>27873</v>
      </c>
      <c r="B1177" s="9">
        <v>3</v>
      </c>
      <c r="C1177" s="259" t="s">
        <v>31616</v>
      </c>
      <c r="D1177" s="9">
        <v>1287.2770956718662</v>
      </c>
      <c r="E1177" s="9">
        <v>1719001.3589553833</v>
      </c>
      <c r="F1177" s="259" t="s">
        <v>33993</v>
      </c>
      <c r="G1177" s="9"/>
      <c r="H1177" s="259" t="s">
        <v>36747</v>
      </c>
      <c r="I1177" s="9">
        <v>2</v>
      </c>
    </row>
    <row r="1178">
      <c r="A1178" s="259" t="s">
        <v>27874</v>
      </c>
      <c r="B1178" s="9">
        <v>3</v>
      </c>
      <c r="C1178" s="259" t="s">
        <v>31617</v>
      </c>
      <c r="D1178" s="9">
        <v>77682.314758300781</v>
      </c>
      <c r="E1178" s="9">
        <v>1719001.3589553833</v>
      </c>
      <c r="F1178" s="259" t="s">
        <v>33994</v>
      </c>
      <c r="G1178" s="9"/>
      <c r="H1178" s="259" t="s">
        <v>36748</v>
      </c>
      <c r="I1178" s="9">
        <v>2</v>
      </c>
    </row>
    <row r="1179">
      <c r="A1179" s="259" t="s">
        <v>27875</v>
      </c>
      <c r="B1179" s="9">
        <v>3</v>
      </c>
      <c r="C1179" s="259" t="s">
        <v>31618</v>
      </c>
      <c r="D1179" s="9">
        <v>113669927.16970195</v>
      </c>
      <c r="E1179" s="9">
        <v>1719001.3589553833</v>
      </c>
      <c r="F1179" s="259" t="s">
        <v>33994</v>
      </c>
      <c r="G1179" s="9"/>
      <c r="H1179" s="259" t="s">
        <v>36749</v>
      </c>
      <c r="I1179" s="9">
        <v>2</v>
      </c>
    </row>
    <row r="1180">
      <c r="A1180" s="259" t="s">
        <v>27876</v>
      </c>
      <c r="B1180" s="9">
        <v>3</v>
      </c>
      <c r="C1180" s="259" t="s">
        <v>31619</v>
      </c>
      <c r="D1180" s="9">
        <v>0.045190374256310888</v>
      </c>
      <c r="E1180" s="9">
        <v>1719001.3589553833</v>
      </c>
      <c r="F1180" s="259" t="s">
        <v>33994</v>
      </c>
      <c r="G1180" s="9"/>
      <c r="H1180" s="259" t="s">
        <v>36750</v>
      </c>
      <c r="I1180" s="9">
        <v>2</v>
      </c>
    </row>
    <row r="1181">
      <c r="A1181" s="259" t="s">
        <v>27877</v>
      </c>
      <c r="B1181" s="9">
        <v>3</v>
      </c>
      <c r="C1181" s="259" t="s">
        <v>31620</v>
      </c>
      <c r="D1181" s="9">
        <v>66.125559806874037</v>
      </c>
      <c r="E1181" s="9">
        <v>1719001.3589553833</v>
      </c>
      <c r="F1181" s="259" t="s">
        <v>33994</v>
      </c>
      <c r="G1181" s="9"/>
      <c r="H1181" s="259" t="s">
        <v>36751</v>
      </c>
      <c r="I1181" s="9">
        <v>2</v>
      </c>
    </row>
    <row r="1182">
      <c r="A1182" s="259" t="s">
        <v>27878</v>
      </c>
      <c r="B1182" s="9">
        <v>3</v>
      </c>
      <c r="C1182" s="259" t="s">
        <v>31621</v>
      </c>
      <c r="D1182" s="9">
        <v>560735.39372253418</v>
      </c>
      <c r="E1182" s="9">
        <v>1719001.3589553833</v>
      </c>
      <c r="F1182" s="259" t="s">
        <v>33995</v>
      </c>
      <c r="G1182" s="9"/>
      <c r="H1182" s="259" t="s">
        <v>36752</v>
      </c>
      <c r="I1182" s="9">
        <v>2</v>
      </c>
    </row>
    <row r="1183">
      <c r="A1183" s="259" t="s">
        <v>27879</v>
      </c>
      <c r="B1183" s="9">
        <v>3</v>
      </c>
      <c r="C1183" s="259" t="s">
        <v>31622</v>
      </c>
      <c r="D1183" s="9">
        <v>806095641.1525234</v>
      </c>
      <c r="E1183" s="9">
        <v>1719001.3589553833</v>
      </c>
      <c r="F1183" s="259" t="s">
        <v>33995</v>
      </c>
      <c r="G1183" s="9"/>
      <c r="H1183" s="259" t="s">
        <v>36753</v>
      </c>
      <c r="I1183" s="9">
        <v>2</v>
      </c>
    </row>
    <row r="1184">
      <c r="A1184" s="259" t="s">
        <v>27880</v>
      </c>
      <c r="B1184" s="9">
        <v>3</v>
      </c>
      <c r="C1184" s="259" t="s">
        <v>31623</v>
      </c>
      <c r="D1184" s="9">
        <v>0.3261983423115421</v>
      </c>
      <c r="E1184" s="9">
        <v>1719001.3589553833</v>
      </c>
      <c r="F1184" s="259" t="s">
        <v>33995</v>
      </c>
      <c r="G1184" s="9"/>
      <c r="H1184" s="259" t="s">
        <v>36754</v>
      </c>
      <c r="I1184" s="9">
        <v>2</v>
      </c>
    </row>
    <row r="1185">
      <c r="A1185" s="259" t="s">
        <v>27881</v>
      </c>
      <c r="B1185" s="9">
        <v>3</v>
      </c>
      <c r="C1185" s="259" t="s">
        <v>31624</v>
      </c>
      <c r="D1185" s="9">
        <v>468.93252117169828</v>
      </c>
      <c r="E1185" s="9">
        <v>1719001.3589553833</v>
      </c>
      <c r="F1185" s="259" t="s">
        <v>33995</v>
      </c>
      <c r="G1185" s="9"/>
      <c r="H1185" s="259" t="s">
        <v>36755</v>
      </c>
      <c r="I1185" s="9">
        <v>2</v>
      </c>
    </row>
    <row r="1186">
      <c r="A1186" s="259" t="s">
        <v>27882</v>
      </c>
      <c r="B1186" s="9">
        <v>3</v>
      </c>
      <c r="C1186" s="259" t="s">
        <v>31625</v>
      </c>
      <c r="D1186" s="9">
        <v>1719001.3589553833</v>
      </c>
      <c r="E1186" s="9">
        <v>1719001.3589553833</v>
      </c>
      <c r="F1186" s="259" t="s">
        <v>33996</v>
      </c>
      <c r="G1186" s="9"/>
      <c r="H1186" s="259" t="s">
        <v>36756</v>
      </c>
      <c r="I1186" s="9">
        <v>2</v>
      </c>
    </row>
    <row r="1187">
      <c r="A1187" s="259" t="s">
        <v>27883</v>
      </c>
      <c r="B1187" s="9">
        <v>3</v>
      </c>
      <c r="C1187" s="259" t="s">
        <v>31626</v>
      </c>
      <c r="D1187" s="9">
        <v>6517609056.8846922</v>
      </c>
      <c r="E1187" s="9">
        <v>1719001.3589553833</v>
      </c>
      <c r="F1187" s="259" t="s">
        <v>33996</v>
      </c>
      <c r="G1187" s="9"/>
      <c r="H1187" s="259" t="s">
        <v>36757</v>
      </c>
      <c r="I1187" s="9">
        <v>2</v>
      </c>
    </row>
    <row r="1188">
      <c r="A1188" s="259" t="s">
        <v>27884</v>
      </c>
      <c r="B1188" s="9">
        <v>3</v>
      </c>
      <c r="C1188" s="259" t="s">
        <v>31627</v>
      </c>
      <c r="D1188" s="9">
        <v>1</v>
      </c>
      <c r="E1188" s="9">
        <v>1719001.3589553833</v>
      </c>
      <c r="F1188" s="259" t="s">
        <v>33996</v>
      </c>
      <c r="G1188" s="9"/>
      <c r="H1188" s="259" t="s">
        <v>36758</v>
      </c>
      <c r="I1188" s="9">
        <v>2</v>
      </c>
    </row>
    <row r="1189">
      <c r="A1189" s="259" t="s">
        <v>27885</v>
      </c>
      <c r="B1189" s="9">
        <v>3</v>
      </c>
      <c r="C1189" s="259" t="s">
        <v>31628</v>
      </c>
      <c r="D1189" s="9">
        <v>3791.5089612525762</v>
      </c>
      <c r="E1189" s="9">
        <v>1719001.3589553833</v>
      </c>
      <c r="F1189" s="259" t="s">
        <v>33996</v>
      </c>
      <c r="G1189" s="9"/>
      <c r="H1189" s="259" t="s">
        <v>36759</v>
      </c>
      <c r="I1189" s="9">
        <v>2</v>
      </c>
    </row>
    <row r="1190">
      <c r="A1190" s="259" t="s">
        <v>27886</v>
      </c>
      <c r="B1190" s="9">
        <v>4</v>
      </c>
      <c r="C1190" s="259" t="s">
        <v>31629</v>
      </c>
      <c r="D1190" s="9">
        <v>621783.92935180664</v>
      </c>
      <c r="E1190" s="9">
        <v>1733452.3988800049</v>
      </c>
      <c r="F1190" s="259" t="s">
        <v>33997</v>
      </c>
      <c r="G1190" s="9"/>
      <c r="H1190" s="259" t="s">
        <v>36760</v>
      </c>
      <c r="I1190" s="9">
        <v>2</v>
      </c>
    </row>
    <row r="1191">
      <c r="A1191" s="259" t="s">
        <v>27887</v>
      </c>
      <c r="B1191" s="9">
        <v>4</v>
      </c>
      <c r="C1191" s="259" t="s">
        <v>31630</v>
      </c>
      <c r="D1191" s="9">
        <v>2621196495.7661891</v>
      </c>
      <c r="E1191" s="9">
        <v>1733452.3988800049</v>
      </c>
      <c r="F1191" s="259" t="s">
        <v>33997</v>
      </c>
      <c r="G1191" s="9"/>
      <c r="H1191" s="259" t="s">
        <v>36761</v>
      </c>
      <c r="I1191" s="9">
        <v>2</v>
      </c>
    </row>
    <row r="1192">
      <c r="A1192" s="259" t="s">
        <v>27888</v>
      </c>
      <c r="B1192" s="9">
        <v>4</v>
      </c>
      <c r="C1192" s="259" t="s">
        <v>31631</v>
      </c>
      <c r="D1192" s="9">
        <v>0.35869685821978464</v>
      </c>
      <c r="E1192" s="9">
        <v>1733452.3988800049</v>
      </c>
      <c r="F1192" s="259" t="s">
        <v>33997</v>
      </c>
      <c r="G1192" s="9"/>
      <c r="H1192" s="259" t="s">
        <v>36762</v>
      </c>
      <c r="I1192" s="9">
        <v>2</v>
      </c>
    </row>
    <row r="1193">
      <c r="A1193" s="259" t="s">
        <v>27889</v>
      </c>
      <c r="B1193" s="9">
        <v>4</v>
      </c>
      <c r="C1193" s="259" t="s">
        <v>31632</v>
      </c>
      <c r="D1193" s="9">
        <v>1512.1248771871449</v>
      </c>
      <c r="E1193" s="9">
        <v>1733452.3988800049</v>
      </c>
      <c r="F1193" s="259" t="s">
        <v>33997</v>
      </c>
      <c r="G1193" s="9"/>
      <c r="H1193" s="259" t="s">
        <v>36763</v>
      </c>
      <c r="I1193" s="9">
        <v>2</v>
      </c>
    </row>
    <row r="1194">
      <c r="A1194" s="259" t="s">
        <v>27890</v>
      </c>
      <c r="B1194" s="9">
        <v>4</v>
      </c>
      <c r="C1194" s="259" t="s">
        <v>31633</v>
      </c>
      <c r="D1194" s="9">
        <v>664751.09829711914</v>
      </c>
      <c r="E1194" s="9">
        <v>1733452.3988800049</v>
      </c>
      <c r="F1194" s="259" t="s">
        <v>33998</v>
      </c>
      <c r="G1194" s="9"/>
      <c r="H1194" s="259" t="s">
        <v>36764</v>
      </c>
      <c r="I1194" s="9">
        <v>2</v>
      </c>
    </row>
    <row r="1195">
      <c r="A1195" s="259" t="s">
        <v>27891</v>
      </c>
      <c r="B1195" s="9">
        <v>4</v>
      </c>
      <c r="C1195" s="259" t="s">
        <v>31634</v>
      </c>
      <c r="D1195" s="9">
        <v>1155082273.0624676</v>
      </c>
      <c r="E1195" s="9">
        <v>1733452.3988800049</v>
      </c>
      <c r="F1195" s="259" t="s">
        <v>33998</v>
      </c>
      <c r="G1195" s="9"/>
      <c r="H1195" s="259" t="s">
        <v>36765</v>
      </c>
      <c r="I1195" s="9">
        <v>2</v>
      </c>
    </row>
    <row r="1196">
      <c r="A1196" s="259" t="s">
        <v>27892</v>
      </c>
      <c r="B1196" s="9">
        <v>4</v>
      </c>
      <c r="C1196" s="259" t="s">
        <v>31635</v>
      </c>
      <c r="D1196" s="9">
        <v>0.38348390687083145</v>
      </c>
      <c r="E1196" s="9">
        <v>1733452.3988800049</v>
      </c>
      <c r="F1196" s="259" t="s">
        <v>33998</v>
      </c>
      <c r="G1196" s="9"/>
      <c r="H1196" s="259" t="s">
        <v>36766</v>
      </c>
      <c r="I1196" s="9">
        <v>2</v>
      </c>
    </row>
    <row r="1197">
      <c r="A1197" s="259" t="s">
        <v>27893</v>
      </c>
      <c r="B1197" s="9">
        <v>4</v>
      </c>
      <c r="C1197" s="259" t="s">
        <v>31636</v>
      </c>
      <c r="D1197" s="9">
        <v>666.34784653375766</v>
      </c>
      <c r="E1197" s="9">
        <v>1733452.3988800049</v>
      </c>
      <c r="F1197" s="259" t="s">
        <v>33998</v>
      </c>
      <c r="G1197" s="9"/>
      <c r="H1197" s="259" t="s">
        <v>36767</v>
      </c>
      <c r="I1197" s="9">
        <v>2</v>
      </c>
    </row>
    <row r="1198">
      <c r="A1198" s="259" t="s">
        <v>27894</v>
      </c>
      <c r="B1198" s="9">
        <v>4</v>
      </c>
      <c r="C1198" s="259" t="s">
        <v>31637</v>
      </c>
      <c r="D1198" s="9">
        <v>1733452.3988800049</v>
      </c>
      <c r="E1198" s="9">
        <v>1733452.3988800049</v>
      </c>
      <c r="F1198" s="259" t="s">
        <v>33999</v>
      </c>
      <c r="G1198" s="9"/>
      <c r="H1198" s="259" t="s">
        <v>36768</v>
      </c>
      <c r="I1198" s="9">
        <v>2</v>
      </c>
    </row>
    <row r="1199">
      <c r="A1199" s="259" t="s">
        <v>27895</v>
      </c>
      <c r="B1199" s="9">
        <v>4</v>
      </c>
      <c r="C1199" s="259" t="s">
        <v>31638</v>
      </c>
      <c r="D1199" s="9">
        <v>10465297415.627674</v>
      </c>
      <c r="E1199" s="9">
        <v>1733452.3988800049</v>
      </c>
      <c r="F1199" s="259" t="s">
        <v>33999</v>
      </c>
      <c r="G1199" s="9"/>
      <c r="H1199" s="259" t="s">
        <v>36769</v>
      </c>
      <c r="I1199" s="9">
        <v>2</v>
      </c>
    </row>
    <row r="1200">
      <c r="A1200" s="259" t="s">
        <v>27896</v>
      </c>
      <c r="B1200" s="9">
        <v>4</v>
      </c>
      <c r="C1200" s="259" t="s">
        <v>31639</v>
      </c>
      <c r="D1200" s="9">
        <v>1</v>
      </c>
      <c r="E1200" s="9">
        <v>1733452.3988800049</v>
      </c>
      <c r="F1200" s="259" t="s">
        <v>33999</v>
      </c>
      <c r="G1200" s="9"/>
      <c r="H1200" s="259" t="s">
        <v>36770</v>
      </c>
      <c r="I1200" s="9">
        <v>2</v>
      </c>
    </row>
    <row r="1201">
      <c r="A1201" s="259" t="s">
        <v>27897</v>
      </c>
      <c r="B1201" s="9">
        <v>4</v>
      </c>
      <c r="C1201" s="259" t="s">
        <v>31640</v>
      </c>
      <c r="D1201" s="9">
        <v>6037.2568767330285</v>
      </c>
      <c r="E1201" s="9">
        <v>1733452.3988800049</v>
      </c>
      <c r="F1201" s="259" t="s">
        <v>33999</v>
      </c>
      <c r="G1201" s="9"/>
      <c r="H1201" s="259" t="s">
        <v>36771</v>
      </c>
      <c r="I1201" s="9">
        <v>2</v>
      </c>
    </row>
    <row r="1202">
      <c r="A1202" s="259" t="s">
        <v>27898</v>
      </c>
      <c r="B1202" s="9">
        <v>4</v>
      </c>
      <c r="C1202" s="259" t="s">
        <v>31641</v>
      </c>
      <c r="D1202" s="9">
        <v>830719.14088439941</v>
      </c>
      <c r="E1202" s="9">
        <v>1733452.3988800049</v>
      </c>
      <c r="F1202" s="259" t="s">
        <v>34000</v>
      </c>
      <c r="G1202" s="9"/>
      <c r="H1202" s="259" t="s">
        <v>36772</v>
      </c>
      <c r="I1202" s="9">
        <v>2</v>
      </c>
    </row>
    <row r="1203">
      <c r="A1203" s="259" t="s">
        <v>27899</v>
      </c>
      <c r="B1203" s="9">
        <v>4</v>
      </c>
      <c r="C1203" s="259" t="s">
        <v>31642</v>
      </c>
      <c r="D1203" s="9">
        <v>3532903135.1562662</v>
      </c>
      <c r="E1203" s="9">
        <v>1733452.3988800049</v>
      </c>
      <c r="F1203" s="259" t="s">
        <v>34000</v>
      </c>
      <c r="G1203" s="9"/>
      <c r="H1203" s="259" t="s">
        <v>36773</v>
      </c>
      <c r="I1203" s="9">
        <v>2</v>
      </c>
    </row>
    <row r="1204">
      <c r="A1204" s="259" t="s">
        <v>27900</v>
      </c>
      <c r="B1204" s="9">
        <v>4</v>
      </c>
      <c r="C1204" s="259" t="s">
        <v>31643</v>
      </c>
      <c r="D1204" s="9">
        <v>0.47922812384183872</v>
      </c>
      <c r="E1204" s="9">
        <v>1733452.3988800049</v>
      </c>
      <c r="F1204" s="259" t="s">
        <v>34000</v>
      </c>
      <c r="G1204" s="9"/>
      <c r="H1204" s="259" t="s">
        <v>36774</v>
      </c>
      <c r="I1204" s="9">
        <v>2</v>
      </c>
    </row>
    <row r="1205">
      <c r="A1205" s="259" t="s">
        <v>27901</v>
      </c>
      <c r="B1205" s="9">
        <v>4</v>
      </c>
      <c r="C1205" s="259" t="s">
        <v>31644</v>
      </c>
      <c r="D1205" s="9">
        <v>2038.0733485608826</v>
      </c>
      <c r="E1205" s="9">
        <v>1733452.3988800049</v>
      </c>
      <c r="F1205" s="259" t="s">
        <v>34000</v>
      </c>
      <c r="G1205" s="9"/>
      <c r="H1205" s="259" t="s">
        <v>36775</v>
      </c>
      <c r="I1205" s="9">
        <v>2</v>
      </c>
    </row>
    <row r="1206">
      <c r="A1206" s="259" t="s">
        <v>27902</v>
      </c>
      <c r="B1206" s="9">
        <v>4</v>
      </c>
      <c r="C1206" s="259" t="s">
        <v>31645</v>
      </c>
      <c r="D1206" s="9">
        <v>1733452.3988800049</v>
      </c>
      <c r="E1206" s="9">
        <v>1733452.3988800049</v>
      </c>
      <c r="F1206" s="259" t="s">
        <v>34001</v>
      </c>
      <c r="G1206" s="9"/>
      <c r="H1206" s="259" t="s">
        <v>36776</v>
      </c>
      <c r="I1206" s="9">
        <v>2</v>
      </c>
    </row>
    <row r="1207">
      <c r="A1207" s="259" t="s">
        <v>27903</v>
      </c>
      <c r="B1207" s="9">
        <v>4</v>
      </c>
      <c r="C1207" s="259" t="s">
        <v>31646</v>
      </c>
      <c r="D1207" s="9">
        <v>5777312007.4089403</v>
      </c>
      <c r="E1207" s="9">
        <v>1733452.3988800049</v>
      </c>
      <c r="F1207" s="259" t="s">
        <v>34001</v>
      </c>
      <c r="G1207" s="9"/>
      <c r="H1207" s="259" t="s">
        <v>36777</v>
      </c>
      <c r="I1207" s="9">
        <v>2</v>
      </c>
    </row>
    <row r="1208">
      <c r="A1208" s="259" t="s">
        <v>27904</v>
      </c>
      <c r="B1208" s="9">
        <v>4</v>
      </c>
      <c r="C1208" s="259" t="s">
        <v>31647</v>
      </c>
      <c r="D1208" s="9">
        <v>1</v>
      </c>
      <c r="E1208" s="9">
        <v>1733452.3988800049</v>
      </c>
      <c r="F1208" s="259" t="s">
        <v>34001</v>
      </c>
      <c r="G1208" s="9"/>
      <c r="H1208" s="259" t="s">
        <v>36778</v>
      </c>
      <c r="I1208" s="9">
        <v>2</v>
      </c>
    </row>
    <row r="1209">
      <c r="A1209" s="259" t="s">
        <v>27905</v>
      </c>
      <c r="B1209" s="9">
        <v>4</v>
      </c>
      <c r="C1209" s="259" t="s">
        <v>31648</v>
      </c>
      <c r="D1209" s="9">
        <v>3332.8356816383885</v>
      </c>
      <c r="E1209" s="9">
        <v>1733452.3988800049</v>
      </c>
      <c r="F1209" s="259" t="s">
        <v>34001</v>
      </c>
      <c r="G1209" s="9"/>
      <c r="H1209" s="259" t="s">
        <v>36779</v>
      </c>
      <c r="I1209" s="9">
        <v>2</v>
      </c>
    </row>
    <row r="1210">
      <c r="A1210" s="259" t="s">
        <v>27906</v>
      </c>
      <c r="B1210" s="9">
        <v>4</v>
      </c>
      <c r="C1210" s="259" t="s">
        <v>31649</v>
      </c>
      <c r="D1210" s="9">
        <v>1733452.3988800049</v>
      </c>
      <c r="E1210" s="9">
        <v>1733452.3988800049</v>
      </c>
      <c r="F1210" s="259" t="s">
        <v>34002</v>
      </c>
      <c r="G1210" s="9"/>
      <c r="H1210" s="259" t="s">
        <v>36780</v>
      </c>
      <c r="I1210" s="9">
        <v>2</v>
      </c>
    </row>
    <row r="1211">
      <c r="A1211" s="259" t="s">
        <v>27907</v>
      </c>
      <c r="B1211" s="9">
        <v>4</v>
      </c>
      <c r="C1211" s="259" t="s">
        <v>31650</v>
      </c>
      <c r="D1211" s="9">
        <v>4219028037.5932178</v>
      </c>
      <c r="E1211" s="9">
        <v>1733452.3988800049</v>
      </c>
      <c r="F1211" s="259" t="s">
        <v>34002</v>
      </c>
      <c r="G1211" s="9"/>
      <c r="H1211" s="259" t="s">
        <v>36781</v>
      </c>
      <c r="I1211" s="9">
        <v>2</v>
      </c>
    </row>
    <row r="1212">
      <c r="A1212" s="259" t="s">
        <v>27908</v>
      </c>
      <c r="B1212" s="9">
        <v>4</v>
      </c>
      <c r="C1212" s="259" t="s">
        <v>31651</v>
      </c>
      <c r="D1212" s="9">
        <v>1</v>
      </c>
      <c r="E1212" s="9">
        <v>1733452.3988800049</v>
      </c>
      <c r="F1212" s="259" t="s">
        <v>34002</v>
      </c>
      <c r="G1212" s="9"/>
      <c r="H1212" s="259" t="s">
        <v>36782</v>
      </c>
      <c r="I1212" s="9">
        <v>2</v>
      </c>
    </row>
    <row r="1213">
      <c r="A1213" s="259" t="s">
        <v>27909</v>
      </c>
      <c r="B1213" s="9">
        <v>4</v>
      </c>
      <c r="C1213" s="259" t="s">
        <v>31652</v>
      </c>
      <c r="D1213" s="9">
        <v>2433.8874493001135</v>
      </c>
      <c r="E1213" s="9">
        <v>1733452.3988800049</v>
      </c>
      <c r="F1213" s="259" t="s">
        <v>34002</v>
      </c>
      <c r="G1213" s="9"/>
      <c r="H1213" s="259" t="s">
        <v>36783</v>
      </c>
      <c r="I1213" s="9">
        <v>2</v>
      </c>
    </row>
    <row r="1214">
      <c r="A1214" s="259" t="s">
        <v>27910</v>
      </c>
      <c r="B1214" s="9">
        <v>4</v>
      </c>
      <c r="C1214" s="259" t="s">
        <v>31653</v>
      </c>
      <c r="D1214" s="9">
        <v>1733452.3988800049</v>
      </c>
      <c r="E1214" s="9">
        <v>1733452.3988800049</v>
      </c>
      <c r="F1214" s="259" t="s">
        <v>34003</v>
      </c>
      <c r="G1214" s="9"/>
      <c r="H1214" s="259" t="s">
        <v>36784</v>
      </c>
      <c r="I1214" s="9">
        <v>2</v>
      </c>
    </row>
    <row r="1215">
      <c r="A1215" s="259" t="s">
        <v>27911</v>
      </c>
      <c r="B1215" s="9">
        <v>4</v>
      </c>
      <c r="C1215" s="259" t="s">
        <v>31654</v>
      </c>
      <c r="D1215" s="9">
        <v>6840224533.3594065</v>
      </c>
      <c r="E1215" s="9">
        <v>1733452.3988800049</v>
      </c>
      <c r="F1215" s="259" t="s">
        <v>34003</v>
      </c>
      <c r="G1215" s="9"/>
      <c r="H1215" s="259" t="s">
        <v>36785</v>
      </c>
      <c r="I1215" s="9">
        <v>2</v>
      </c>
    </row>
    <row r="1216">
      <c r="A1216" s="259" t="s">
        <v>27912</v>
      </c>
      <c r="B1216" s="9">
        <v>4</v>
      </c>
      <c r="C1216" s="259" t="s">
        <v>31655</v>
      </c>
      <c r="D1216" s="9">
        <v>1</v>
      </c>
      <c r="E1216" s="9">
        <v>1733452.3988800049</v>
      </c>
      <c r="F1216" s="259" t="s">
        <v>34003</v>
      </c>
      <c r="G1216" s="9"/>
      <c r="H1216" s="259" t="s">
        <v>36786</v>
      </c>
      <c r="I1216" s="9">
        <v>2</v>
      </c>
    </row>
    <row r="1217">
      <c r="A1217" s="259" t="s">
        <v>27913</v>
      </c>
      <c r="B1217" s="9">
        <v>4</v>
      </c>
      <c r="C1217" s="259" t="s">
        <v>31656</v>
      </c>
      <c r="D1217" s="9">
        <v>3946.0123264872582</v>
      </c>
      <c r="E1217" s="9">
        <v>1733452.3988800049</v>
      </c>
      <c r="F1217" s="259" t="s">
        <v>34003</v>
      </c>
      <c r="G1217" s="9"/>
      <c r="H1217" s="259" t="s">
        <v>36787</v>
      </c>
      <c r="I1217" s="9">
        <v>2</v>
      </c>
    </row>
    <row r="1218">
      <c r="A1218" s="259" t="s">
        <v>27914</v>
      </c>
      <c r="B1218" s="9">
        <v>4</v>
      </c>
      <c r="C1218" s="259" t="s">
        <v>31657</v>
      </c>
      <c r="D1218" s="9">
        <v>830719.14088439941</v>
      </c>
      <c r="E1218" s="9">
        <v>1733452.3988800049</v>
      </c>
      <c r="F1218" s="259" t="s">
        <v>34004</v>
      </c>
      <c r="G1218" s="9"/>
      <c r="H1218" s="259" t="s">
        <v>36788</v>
      </c>
      <c r="I1218" s="9">
        <v>2</v>
      </c>
    </row>
    <row r="1219">
      <c r="A1219" s="259" t="s">
        <v>27915</v>
      </c>
      <c r="B1219" s="9">
        <v>4</v>
      </c>
      <c r="C1219" s="259" t="s">
        <v>31658</v>
      </c>
      <c r="D1219" s="9">
        <v>4254402313.2387605</v>
      </c>
      <c r="E1219" s="9">
        <v>1733452.3988800049</v>
      </c>
      <c r="F1219" s="259" t="s">
        <v>34004</v>
      </c>
      <c r="G1219" s="9"/>
      <c r="H1219" s="259" t="s">
        <v>36789</v>
      </c>
      <c r="I1219" s="9">
        <v>2</v>
      </c>
    </row>
    <row r="1220">
      <c r="A1220" s="259" t="s">
        <v>27916</v>
      </c>
      <c r="B1220" s="9">
        <v>4</v>
      </c>
      <c r="C1220" s="259" t="s">
        <v>31659</v>
      </c>
      <c r="D1220" s="9">
        <v>0.47922812384183872</v>
      </c>
      <c r="E1220" s="9">
        <v>1733452.3988800049</v>
      </c>
      <c r="F1220" s="259" t="s">
        <v>34004</v>
      </c>
      <c r="G1220" s="9"/>
      <c r="H1220" s="259" t="s">
        <v>36790</v>
      </c>
      <c r="I1220" s="9">
        <v>2</v>
      </c>
    </row>
    <row r="1221">
      <c r="A1221" s="259" t="s">
        <v>27917</v>
      </c>
      <c r="B1221" s="9">
        <v>4</v>
      </c>
      <c r="C1221" s="259" t="s">
        <v>31660</v>
      </c>
      <c r="D1221" s="9">
        <v>2454.2942834701189</v>
      </c>
      <c r="E1221" s="9">
        <v>1733452.3988800049</v>
      </c>
      <c r="F1221" s="259" t="s">
        <v>34004</v>
      </c>
      <c r="G1221" s="9"/>
      <c r="H1221" s="259" t="s">
        <v>36791</v>
      </c>
      <c r="I1221" s="9">
        <v>2</v>
      </c>
    </row>
    <row r="1222">
      <c r="A1222" s="259" t="s">
        <v>27918</v>
      </c>
      <c r="B1222" s="9">
        <v>4</v>
      </c>
      <c r="C1222" s="259" t="s">
        <v>31661</v>
      </c>
      <c r="D1222" s="9">
        <v>0</v>
      </c>
      <c r="E1222" s="9">
        <v>1733452.3988800049</v>
      </c>
      <c r="F1222" s="259" t="s">
        <v>34005</v>
      </c>
      <c r="G1222" s="9"/>
      <c r="H1222" s="259" t="s">
        <v>36792</v>
      </c>
      <c r="I1222" s="9">
        <v>2</v>
      </c>
    </row>
    <row r="1223">
      <c r="A1223" s="259" t="s">
        <v>27919</v>
      </c>
      <c r="B1223" s="9">
        <v>4</v>
      </c>
      <c r="C1223" s="259" t="s">
        <v>31662</v>
      </c>
      <c r="D1223" s="9">
        <v>-629329430.97049379</v>
      </c>
      <c r="E1223" s="9">
        <v>1733452.3988800049</v>
      </c>
      <c r="F1223" s="259" t="s">
        <v>34005</v>
      </c>
      <c r="G1223" s="9"/>
      <c r="H1223" s="259" t="s">
        <v>36793</v>
      </c>
      <c r="I1223" s="9">
        <v>2</v>
      </c>
    </row>
    <row r="1224">
      <c r="A1224" s="259" t="s">
        <v>27920</v>
      </c>
      <c r="B1224" s="9">
        <v>4</v>
      </c>
      <c r="C1224" s="259" t="s">
        <v>31663</v>
      </c>
      <c r="D1224" s="9">
        <v>0</v>
      </c>
      <c r="E1224" s="9">
        <v>1733452.3988800049</v>
      </c>
      <c r="F1224" s="259" t="s">
        <v>34005</v>
      </c>
      <c r="G1224" s="9"/>
      <c r="H1224" s="259" t="s">
        <v>36794</v>
      </c>
      <c r="I1224" s="9">
        <v>2</v>
      </c>
    </row>
    <row r="1225">
      <c r="A1225" s="259" t="s">
        <v>27921</v>
      </c>
      <c r="B1225" s="9">
        <v>4</v>
      </c>
      <c r="C1225" s="259" t="s">
        <v>31664</v>
      </c>
      <c r="D1225" s="9">
        <v>-363.0497332243491</v>
      </c>
      <c r="E1225" s="9">
        <v>1733452.3988800049</v>
      </c>
      <c r="F1225" s="259" t="s">
        <v>34005</v>
      </c>
      <c r="G1225" s="9"/>
      <c r="H1225" s="259" t="s">
        <v>36795</v>
      </c>
      <c r="I1225" s="9">
        <v>2</v>
      </c>
    </row>
    <row r="1226">
      <c r="A1226" s="259" t="s">
        <v>27922</v>
      </c>
      <c r="B1226" s="9">
        <v>4</v>
      </c>
      <c r="C1226" s="259" t="s">
        <v>31665</v>
      </c>
      <c r="D1226" s="9">
        <v>830719.14088439941</v>
      </c>
      <c r="E1226" s="9">
        <v>1733452.3988800049</v>
      </c>
      <c r="F1226" s="259" t="s">
        <v>34006</v>
      </c>
      <c r="G1226" s="9"/>
      <c r="H1226" s="259" t="s">
        <v>36796</v>
      </c>
      <c r="I1226" s="9">
        <v>2</v>
      </c>
    </row>
    <row r="1227">
      <c r="A1227" s="259" t="s">
        <v>27923</v>
      </c>
      <c r="B1227" s="9">
        <v>4</v>
      </c>
      <c r="C1227" s="259" t="s">
        <v>31666</v>
      </c>
      <c r="D1227" s="9">
        <v>3625072882.2682667</v>
      </c>
      <c r="E1227" s="9">
        <v>1733452.3988800049</v>
      </c>
      <c r="F1227" s="259" t="s">
        <v>34006</v>
      </c>
      <c r="G1227" s="9"/>
      <c r="H1227" s="259" t="s">
        <v>36797</v>
      </c>
      <c r="I1227" s="9">
        <v>2</v>
      </c>
    </row>
    <row r="1228">
      <c r="A1228" s="259" t="s">
        <v>27924</v>
      </c>
      <c r="B1228" s="9">
        <v>4</v>
      </c>
      <c r="C1228" s="259" t="s">
        <v>31667</v>
      </c>
      <c r="D1228" s="9">
        <v>0.47922812384183872</v>
      </c>
      <c r="E1228" s="9">
        <v>1733452.3988800049</v>
      </c>
      <c r="F1228" s="259" t="s">
        <v>34006</v>
      </c>
      <c r="G1228" s="9"/>
      <c r="H1228" s="259" t="s">
        <v>36798</v>
      </c>
      <c r="I1228" s="9">
        <v>2</v>
      </c>
    </row>
    <row r="1229">
      <c r="A1229" s="259" t="s">
        <v>27925</v>
      </c>
      <c r="B1229" s="9">
        <v>4</v>
      </c>
      <c r="C1229" s="259" t="s">
        <v>31668</v>
      </c>
      <c r="D1229" s="9">
        <v>2091.2445502457699</v>
      </c>
      <c r="E1229" s="9">
        <v>1733452.3988800049</v>
      </c>
      <c r="F1229" s="259" t="s">
        <v>34006</v>
      </c>
      <c r="G1229" s="9"/>
      <c r="H1229" s="259" t="s">
        <v>36799</v>
      </c>
      <c r="I1229" s="9">
        <v>2</v>
      </c>
    </row>
    <row r="1230">
      <c r="A1230" s="259" t="s">
        <v>27926</v>
      </c>
      <c r="B1230" s="9">
        <v>4</v>
      </c>
      <c r="C1230" s="259" t="s">
        <v>31669</v>
      </c>
      <c r="D1230" s="9">
        <v>126433.35925292969</v>
      </c>
      <c r="E1230" s="9">
        <v>1733452.3988800049</v>
      </c>
      <c r="F1230" s="259" t="s">
        <v>34007</v>
      </c>
      <c r="G1230" s="9"/>
      <c r="H1230" s="259" t="s">
        <v>36800</v>
      </c>
      <c r="I1230" s="9">
        <v>2</v>
      </c>
    </row>
    <row r="1231">
      <c r="A1231" s="259" t="s">
        <v>27927</v>
      </c>
      <c r="B1231" s="9">
        <v>4</v>
      </c>
      <c r="C1231" s="259" t="s">
        <v>31670</v>
      </c>
      <c r="D1231" s="9">
        <v>92169747.112000555</v>
      </c>
      <c r="E1231" s="9">
        <v>1733452.3988800049</v>
      </c>
      <c r="F1231" s="259" t="s">
        <v>34007</v>
      </c>
      <c r="G1231" s="9"/>
      <c r="H1231" s="259" t="s">
        <v>36801</v>
      </c>
      <c r="I1231" s="9">
        <v>2</v>
      </c>
    </row>
    <row r="1232">
      <c r="A1232" s="259" t="s">
        <v>27928</v>
      </c>
      <c r="B1232" s="9">
        <v>4</v>
      </c>
      <c r="C1232" s="259" t="s">
        <v>31671</v>
      </c>
      <c r="D1232" s="9">
        <v>0.072937312460739687</v>
      </c>
      <c r="E1232" s="9">
        <v>1733452.3988800049</v>
      </c>
      <c r="F1232" s="259" t="s">
        <v>34007</v>
      </c>
      <c r="G1232" s="9"/>
      <c r="H1232" s="259" t="s">
        <v>36802</v>
      </c>
      <c r="I1232" s="9">
        <v>2</v>
      </c>
    </row>
    <row r="1233">
      <c r="A1233" s="259" t="s">
        <v>27929</v>
      </c>
      <c r="B1233" s="9">
        <v>4</v>
      </c>
      <c r="C1233" s="259" t="s">
        <v>31672</v>
      </c>
      <c r="D1233" s="9">
        <v>53.171201684887365</v>
      </c>
      <c r="E1233" s="9">
        <v>1733452.3988800049</v>
      </c>
      <c r="F1233" s="259" t="s">
        <v>34007</v>
      </c>
      <c r="G1233" s="9"/>
      <c r="H1233" s="259" t="s">
        <v>36803</v>
      </c>
      <c r="I1233" s="9">
        <v>2</v>
      </c>
    </row>
    <row r="1234">
      <c r="A1234" s="259" t="s">
        <v>27930</v>
      </c>
      <c r="B1234" s="9">
        <v>4</v>
      </c>
      <c r="C1234" s="259" t="s">
        <v>31673</v>
      </c>
      <c r="D1234" s="9">
        <v>621783.92935180664</v>
      </c>
      <c r="E1234" s="9">
        <v>1733452.3988800049</v>
      </c>
      <c r="F1234" s="259" t="s">
        <v>34008</v>
      </c>
      <c r="G1234" s="9"/>
      <c r="H1234" s="259" t="s">
        <v>36804</v>
      </c>
      <c r="I1234" s="9">
        <v>2</v>
      </c>
    </row>
    <row r="1235">
      <c r="A1235" s="259" t="s">
        <v>27931</v>
      </c>
      <c r="B1235" s="9">
        <v>4</v>
      </c>
      <c r="C1235" s="259" t="s">
        <v>31674</v>
      </c>
      <c r="D1235" s="9">
        <v>1062912525.950467</v>
      </c>
      <c r="E1235" s="9">
        <v>1733452.3988800049</v>
      </c>
      <c r="F1235" s="259" t="s">
        <v>34008</v>
      </c>
      <c r="G1235" s="9"/>
      <c r="H1235" s="259" t="s">
        <v>36805</v>
      </c>
      <c r="I1235" s="9">
        <v>2</v>
      </c>
    </row>
    <row r="1236">
      <c r="A1236" s="259" t="s">
        <v>27932</v>
      </c>
      <c r="B1236" s="9">
        <v>4</v>
      </c>
      <c r="C1236" s="259" t="s">
        <v>31675</v>
      </c>
      <c r="D1236" s="9">
        <v>0.35869685821978464</v>
      </c>
      <c r="E1236" s="9">
        <v>1733452.3988800049</v>
      </c>
      <c r="F1236" s="259" t="s">
        <v>34008</v>
      </c>
      <c r="G1236" s="9"/>
      <c r="H1236" s="259" t="s">
        <v>36806</v>
      </c>
      <c r="I1236" s="9">
        <v>2</v>
      </c>
    </row>
    <row r="1237">
      <c r="A1237" s="259" t="s">
        <v>27933</v>
      </c>
      <c r="B1237" s="9">
        <v>4</v>
      </c>
      <c r="C1237" s="259" t="s">
        <v>31676</v>
      </c>
      <c r="D1237" s="9">
        <v>613.1766448488703</v>
      </c>
      <c r="E1237" s="9">
        <v>1733452.3988800049</v>
      </c>
      <c r="F1237" s="259" t="s">
        <v>34008</v>
      </c>
      <c r="G1237" s="9"/>
      <c r="H1237" s="259" t="s">
        <v>36807</v>
      </c>
      <c r="I1237" s="9">
        <v>2</v>
      </c>
    </row>
    <row r="1238">
      <c r="A1238" s="259" t="s">
        <v>27934</v>
      </c>
      <c r="B1238" s="9">
        <v>4</v>
      </c>
      <c r="C1238" s="259" t="s">
        <v>31677</v>
      </c>
      <c r="D1238" s="9">
        <v>1733452.3988800049</v>
      </c>
      <c r="E1238" s="9">
        <v>1733452.3988800049</v>
      </c>
      <c r="F1238" s="259" t="s">
        <v>34009</v>
      </c>
      <c r="G1238" s="9"/>
      <c r="H1238" s="259" t="s">
        <v>36808</v>
      </c>
      <c r="I1238" s="9">
        <v>2</v>
      </c>
    </row>
    <row r="1239">
      <c r="A1239" s="259" t="s">
        <v>27935</v>
      </c>
      <c r="B1239" s="9">
        <v>4</v>
      </c>
      <c r="C1239" s="259" t="s">
        <v>31678</v>
      </c>
      <c r="D1239" s="9">
        <v>9310215142.5652065</v>
      </c>
      <c r="E1239" s="9">
        <v>1733452.3988800049</v>
      </c>
      <c r="F1239" s="259" t="s">
        <v>34009</v>
      </c>
      <c r="G1239" s="9"/>
      <c r="H1239" s="259" t="s">
        <v>36809</v>
      </c>
      <c r="I1239" s="9">
        <v>2</v>
      </c>
    </row>
    <row r="1240">
      <c r="A1240" s="259" t="s">
        <v>27936</v>
      </c>
      <c r="B1240" s="9">
        <v>4</v>
      </c>
      <c r="C1240" s="259" t="s">
        <v>31679</v>
      </c>
      <c r="D1240" s="9">
        <v>1</v>
      </c>
      <c r="E1240" s="9">
        <v>1733452.3988800049</v>
      </c>
      <c r="F1240" s="259" t="s">
        <v>34009</v>
      </c>
      <c r="G1240" s="9"/>
      <c r="H1240" s="259" t="s">
        <v>36810</v>
      </c>
      <c r="I1240" s="9">
        <v>2</v>
      </c>
    </row>
    <row r="1241">
      <c r="A1241" s="259" t="s">
        <v>27937</v>
      </c>
      <c r="B1241" s="9">
        <v>4</v>
      </c>
      <c r="C1241" s="259" t="s">
        <v>31680</v>
      </c>
      <c r="D1241" s="9">
        <v>5370.909030199271</v>
      </c>
      <c r="E1241" s="9">
        <v>1733452.3988800049</v>
      </c>
      <c r="F1241" s="259" t="s">
        <v>34009</v>
      </c>
      <c r="G1241" s="9"/>
      <c r="H1241" s="259" t="s">
        <v>36811</v>
      </c>
      <c r="I1241" s="9">
        <v>2</v>
      </c>
    </row>
    <row r="1242">
      <c r="A1242" s="259" t="s">
        <v>27938</v>
      </c>
      <c r="B1242" s="9">
        <v>5</v>
      </c>
      <c r="C1242" s="259" t="s">
        <v>31681</v>
      </c>
      <c r="D1242" s="9">
        <v>857376.8646697998</v>
      </c>
      <c r="E1242" s="9">
        <v>1725920.3910064697</v>
      </c>
      <c r="F1242" s="259" t="s">
        <v>34010</v>
      </c>
      <c r="G1242" s="9"/>
      <c r="H1242" s="259" t="s">
        <v>36812</v>
      </c>
      <c r="I1242" s="9">
        <v>2</v>
      </c>
    </row>
    <row r="1243">
      <c r="A1243" s="259" t="s">
        <v>27939</v>
      </c>
      <c r="B1243" s="9">
        <v>5</v>
      </c>
      <c r="C1243" s="259" t="s">
        <v>31682</v>
      </c>
      <c r="D1243" s="9">
        <v>3836829692.1313009</v>
      </c>
      <c r="E1243" s="9">
        <v>1725920.3910064697</v>
      </c>
      <c r="F1243" s="259" t="s">
        <v>34010</v>
      </c>
      <c r="G1243" s="9"/>
      <c r="H1243" s="259" t="s">
        <v>36813</v>
      </c>
      <c r="I1243" s="9">
        <v>2</v>
      </c>
    </row>
    <row r="1244">
      <c r="A1244" s="259" t="s">
        <v>27940</v>
      </c>
      <c r="B1244" s="9">
        <v>5</v>
      </c>
      <c r="C1244" s="259" t="s">
        <v>31683</v>
      </c>
      <c r="D1244" s="9">
        <v>0.49676501253329586</v>
      </c>
      <c r="E1244" s="9">
        <v>1725920.3910064697</v>
      </c>
      <c r="F1244" s="259" t="s">
        <v>34010</v>
      </c>
      <c r="G1244" s="9"/>
      <c r="H1244" s="259" t="s">
        <v>36814</v>
      </c>
      <c r="I1244" s="9">
        <v>2</v>
      </c>
    </row>
    <row r="1245">
      <c r="A1245" s="259" t="s">
        <v>27941</v>
      </c>
      <c r="B1245" s="9">
        <v>5</v>
      </c>
      <c r="C1245" s="259" t="s">
        <v>31684</v>
      </c>
      <c r="D1245" s="9">
        <v>2223.0629594067518</v>
      </c>
      <c r="E1245" s="9">
        <v>1725920.3910064697</v>
      </c>
      <c r="F1245" s="259" t="s">
        <v>34010</v>
      </c>
      <c r="G1245" s="9"/>
      <c r="H1245" s="259" t="s">
        <v>36815</v>
      </c>
      <c r="I1245" s="9">
        <v>2</v>
      </c>
    </row>
    <row r="1246">
      <c r="A1246" s="259" t="s">
        <v>27942</v>
      </c>
      <c r="B1246" s="9">
        <v>5</v>
      </c>
      <c r="C1246" s="259" t="s">
        <v>31685</v>
      </c>
      <c r="D1246" s="9">
        <v>897527.77201843262</v>
      </c>
      <c r="E1246" s="9">
        <v>1725920.3910064697</v>
      </c>
      <c r="F1246" s="259" t="s">
        <v>34011</v>
      </c>
      <c r="G1246" s="9"/>
      <c r="H1246" s="259" t="s">
        <v>36816</v>
      </c>
      <c r="I1246" s="9">
        <v>2</v>
      </c>
    </row>
    <row r="1247">
      <c r="A1247" s="259" t="s">
        <v>27943</v>
      </c>
      <c r="B1247" s="9">
        <v>5</v>
      </c>
      <c r="C1247" s="259" t="s">
        <v>31686</v>
      </c>
      <c r="D1247" s="9">
        <v>1584443020.3990638</v>
      </c>
      <c r="E1247" s="9">
        <v>1725920.3910064697</v>
      </c>
      <c r="F1247" s="259" t="s">
        <v>34011</v>
      </c>
      <c r="G1247" s="9"/>
      <c r="H1247" s="259" t="s">
        <v>36817</v>
      </c>
      <c r="I1247" s="9">
        <v>2</v>
      </c>
    </row>
    <row r="1248">
      <c r="A1248" s="259" t="s">
        <v>27944</v>
      </c>
      <c r="B1248" s="9">
        <v>5</v>
      </c>
      <c r="C1248" s="259" t="s">
        <v>31687</v>
      </c>
      <c r="D1248" s="9">
        <v>0.52002848839107796</v>
      </c>
      <c r="E1248" s="9">
        <v>1725920.3910064697</v>
      </c>
      <c r="F1248" s="259" t="s">
        <v>34011</v>
      </c>
      <c r="G1248" s="9"/>
      <c r="H1248" s="259" t="s">
        <v>36818</v>
      </c>
      <c r="I1248" s="9">
        <v>2</v>
      </c>
    </row>
    <row r="1249">
      <c r="A1249" s="259" t="s">
        <v>27945</v>
      </c>
      <c r="B1249" s="9">
        <v>5</v>
      </c>
      <c r="C1249" s="259" t="s">
        <v>31688</v>
      </c>
      <c r="D1249" s="9">
        <v>918.0278700311876</v>
      </c>
      <c r="E1249" s="9">
        <v>1725920.3910064697</v>
      </c>
      <c r="F1249" s="259" t="s">
        <v>34011</v>
      </c>
      <c r="G1249" s="9"/>
      <c r="H1249" s="259" t="s">
        <v>36819</v>
      </c>
      <c r="I1249" s="9">
        <v>2</v>
      </c>
    </row>
    <row r="1250">
      <c r="A1250" s="259" t="s">
        <v>27946</v>
      </c>
      <c r="B1250" s="9">
        <v>5</v>
      </c>
      <c r="C1250" s="259" t="s">
        <v>31689</v>
      </c>
      <c r="D1250" s="9">
        <v>1725920.3910064697</v>
      </c>
      <c r="E1250" s="9">
        <v>1725920.3910064697</v>
      </c>
      <c r="F1250" s="259" t="s">
        <v>34012</v>
      </c>
      <c r="G1250" s="9"/>
      <c r="H1250" s="259" t="s">
        <v>36820</v>
      </c>
      <c r="I1250" s="9">
        <v>2</v>
      </c>
    </row>
    <row r="1251">
      <c r="A1251" s="259" t="s">
        <v>27947</v>
      </c>
      <c r="B1251" s="9">
        <v>5</v>
      </c>
      <c r="C1251" s="259" t="s">
        <v>31690</v>
      </c>
      <c r="D1251" s="9">
        <v>13372961272.22831</v>
      </c>
      <c r="E1251" s="9">
        <v>1725920.3910064697</v>
      </c>
      <c r="F1251" s="259" t="s">
        <v>34012</v>
      </c>
      <c r="G1251" s="9"/>
      <c r="H1251" s="259" t="s">
        <v>36821</v>
      </c>
      <c r="I1251" s="9">
        <v>2</v>
      </c>
    </row>
    <row r="1252">
      <c r="A1252" s="259" t="s">
        <v>27948</v>
      </c>
      <c r="B1252" s="9">
        <v>5</v>
      </c>
      <c r="C1252" s="259" t="s">
        <v>31691</v>
      </c>
      <c r="D1252" s="9">
        <v>1</v>
      </c>
      <c r="E1252" s="9">
        <v>1725920.3910064697</v>
      </c>
      <c r="F1252" s="259" t="s">
        <v>34012</v>
      </c>
      <c r="G1252" s="9"/>
      <c r="H1252" s="259" t="s">
        <v>36822</v>
      </c>
      <c r="I1252" s="9">
        <v>2</v>
      </c>
    </row>
    <row r="1253">
      <c r="A1253" s="259" t="s">
        <v>27949</v>
      </c>
      <c r="B1253" s="9">
        <v>5</v>
      </c>
      <c r="C1253" s="259" t="s">
        <v>31692</v>
      </c>
      <c r="D1253" s="9">
        <v>7748.3071304522182</v>
      </c>
      <c r="E1253" s="9">
        <v>1725920.3910064697</v>
      </c>
      <c r="F1253" s="259" t="s">
        <v>34012</v>
      </c>
      <c r="G1253" s="9"/>
      <c r="H1253" s="259" t="s">
        <v>36823</v>
      </c>
      <c r="I1253" s="9">
        <v>2</v>
      </c>
    </row>
    <row r="1254">
      <c r="A1254" s="259" t="s">
        <v>27950</v>
      </c>
      <c r="B1254" s="9">
        <v>5</v>
      </c>
      <c r="C1254" s="259" t="s">
        <v>31693</v>
      </c>
      <c r="D1254" s="9">
        <v>938526.26020812988</v>
      </c>
      <c r="E1254" s="9">
        <v>1725920.3910064697</v>
      </c>
      <c r="F1254" s="259" t="s">
        <v>34013</v>
      </c>
      <c r="G1254" s="9"/>
      <c r="H1254" s="259" t="s">
        <v>36824</v>
      </c>
      <c r="I1254" s="9">
        <v>2</v>
      </c>
    </row>
    <row r="1255">
      <c r="A1255" s="259" t="s">
        <v>27951</v>
      </c>
      <c r="B1255" s="9">
        <v>5</v>
      </c>
      <c r="C1255" s="259" t="s">
        <v>31694</v>
      </c>
      <c r="D1255" s="9">
        <v>4388225450.7282391</v>
      </c>
      <c r="E1255" s="9">
        <v>1725920.3910064697</v>
      </c>
      <c r="F1255" s="259" t="s">
        <v>34013</v>
      </c>
      <c r="G1255" s="9"/>
      <c r="H1255" s="259" t="s">
        <v>36825</v>
      </c>
      <c r="I1255" s="9">
        <v>2</v>
      </c>
    </row>
    <row r="1256">
      <c r="A1256" s="259" t="s">
        <v>27952</v>
      </c>
      <c r="B1256" s="9">
        <v>5</v>
      </c>
      <c r="C1256" s="259" t="s">
        <v>31695</v>
      </c>
      <c r="D1256" s="9">
        <v>0.54378305343552302</v>
      </c>
      <c r="E1256" s="9">
        <v>1725920.3910064697</v>
      </c>
      <c r="F1256" s="259" t="s">
        <v>34013</v>
      </c>
      <c r="G1256" s="9"/>
      <c r="H1256" s="259" t="s">
        <v>36826</v>
      </c>
      <c r="I1256" s="9">
        <v>2</v>
      </c>
    </row>
    <row r="1257">
      <c r="A1257" s="259" t="s">
        <v>27953</v>
      </c>
      <c r="B1257" s="9">
        <v>5</v>
      </c>
      <c r="C1257" s="259" t="s">
        <v>31696</v>
      </c>
      <c r="D1257" s="9">
        <v>2542.5422131835685</v>
      </c>
      <c r="E1257" s="9">
        <v>1725920.3910064697</v>
      </c>
      <c r="F1257" s="259" t="s">
        <v>34013</v>
      </c>
      <c r="G1257" s="9"/>
      <c r="H1257" s="259" t="s">
        <v>36827</v>
      </c>
      <c r="I1257" s="9">
        <v>2</v>
      </c>
    </row>
    <row r="1258">
      <c r="A1258" s="259" t="s">
        <v>27954</v>
      </c>
      <c r="B1258" s="9">
        <v>5</v>
      </c>
      <c r="C1258" s="259" t="s">
        <v>31697</v>
      </c>
      <c r="D1258" s="9">
        <v>1725920.3910064697</v>
      </c>
      <c r="E1258" s="9">
        <v>1725920.3910064697</v>
      </c>
      <c r="F1258" s="259" t="s">
        <v>34014</v>
      </c>
      <c r="G1258" s="9"/>
      <c r="H1258" s="259" t="s">
        <v>36828</v>
      </c>
      <c r="I1258" s="9">
        <v>2</v>
      </c>
    </row>
    <row r="1259">
      <c r="A1259" s="259" t="s">
        <v>27955</v>
      </c>
      <c r="B1259" s="9">
        <v>5</v>
      </c>
      <c r="C1259" s="259" t="s">
        <v>31698</v>
      </c>
      <c r="D1259" s="9">
        <v>7400292801.1010075</v>
      </c>
      <c r="E1259" s="9">
        <v>1725920.3910064697</v>
      </c>
      <c r="F1259" s="259" t="s">
        <v>34014</v>
      </c>
      <c r="G1259" s="9"/>
      <c r="H1259" s="259" t="s">
        <v>36829</v>
      </c>
      <c r="I1259" s="9">
        <v>2</v>
      </c>
    </row>
    <row r="1260">
      <c r="A1260" s="259" t="s">
        <v>27956</v>
      </c>
      <c r="B1260" s="9">
        <v>5</v>
      </c>
      <c r="C1260" s="259" t="s">
        <v>31699</v>
      </c>
      <c r="D1260" s="9">
        <v>1</v>
      </c>
      <c r="E1260" s="9">
        <v>1725920.3910064697</v>
      </c>
      <c r="F1260" s="259" t="s">
        <v>34014</v>
      </c>
      <c r="G1260" s="9"/>
      <c r="H1260" s="259" t="s">
        <v>36830</v>
      </c>
      <c r="I1260" s="9">
        <v>2</v>
      </c>
    </row>
    <row r="1261">
      <c r="A1261" s="259" t="s">
        <v>27957</v>
      </c>
      <c r="B1261" s="9">
        <v>5</v>
      </c>
      <c r="C1261" s="259" t="s">
        <v>31700</v>
      </c>
      <c r="D1261" s="9">
        <v>4287.7370472374623</v>
      </c>
      <c r="E1261" s="9">
        <v>1725920.3910064697</v>
      </c>
      <c r="F1261" s="259" t="s">
        <v>34014</v>
      </c>
      <c r="G1261" s="9"/>
      <c r="H1261" s="259" t="s">
        <v>36831</v>
      </c>
      <c r="I1261" s="9">
        <v>2</v>
      </c>
    </row>
    <row r="1262">
      <c r="A1262" s="259" t="s">
        <v>27958</v>
      </c>
      <c r="B1262" s="9">
        <v>5</v>
      </c>
      <c r="C1262" s="259" t="s">
        <v>31701</v>
      </c>
      <c r="D1262" s="9">
        <v>1725920.3910064697</v>
      </c>
      <c r="E1262" s="9">
        <v>1725920.3910064697</v>
      </c>
      <c r="F1262" s="259" t="s">
        <v>34015</v>
      </c>
      <c r="G1262" s="9"/>
      <c r="H1262" s="259" t="s">
        <v>36832</v>
      </c>
      <c r="I1262" s="9">
        <v>2</v>
      </c>
    </row>
    <row r="1263">
      <c r="A1263" s="259" t="s">
        <v>27959</v>
      </c>
      <c r="B1263" s="9">
        <v>5</v>
      </c>
      <c r="C1263" s="259" t="s">
        <v>31702</v>
      </c>
      <c r="D1263" s="9">
        <v>5069311531.1841965</v>
      </c>
      <c r="E1263" s="9">
        <v>1725920.3910064697</v>
      </c>
      <c r="F1263" s="259" t="s">
        <v>34015</v>
      </c>
      <c r="G1263" s="9"/>
      <c r="H1263" s="259" t="s">
        <v>36833</v>
      </c>
      <c r="I1263" s="9">
        <v>2</v>
      </c>
    </row>
    <row r="1264">
      <c r="A1264" s="259" t="s">
        <v>27960</v>
      </c>
      <c r="B1264" s="9">
        <v>5</v>
      </c>
      <c r="C1264" s="259" t="s">
        <v>31703</v>
      </c>
      <c r="D1264" s="9">
        <v>1</v>
      </c>
      <c r="E1264" s="9">
        <v>1725920.3910064697</v>
      </c>
      <c r="F1264" s="259" t="s">
        <v>34015</v>
      </c>
      <c r="G1264" s="9"/>
      <c r="H1264" s="259" t="s">
        <v>36834</v>
      </c>
      <c r="I1264" s="9">
        <v>2</v>
      </c>
    </row>
    <row r="1265">
      <c r="A1265" s="259" t="s">
        <v>27961</v>
      </c>
      <c r="B1265" s="9">
        <v>5</v>
      </c>
      <c r="C1265" s="259" t="s">
        <v>31704</v>
      </c>
      <c r="D1265" s="9">
        <v>2937.1641691005398</v>
      </c>
      <c r="E1265" s="9">
        <v>1725920.3910064697</v>
      </c>
      <c r="F1265" s="259" t="s">
        <v>34015</v>
      </c>
      <c r="G1265" s="9"/>
      <c r="H1265" s="259" t="s">
        <v>36835</v>
      </c>
      <c r="I1265" s="9">
        <v>2</v>
      </c>
    </row>
    <row r="1266">
      <c r="A1266" s="259" t="s">
        <v>27962</v>
      </c>
      <c r="B1266" s="9">
        <v>5</v>
      </c>
      <c r="C1266" s="259" t="s">
        <v>31705</v>
      </c>
      <c r="D1266" s="9">
        <v>1725920.3910064697</v>
      </c>
      <c r="E1266" s="9">
        <v>1725920.3910064697</v>
      </c>
      <c r="F1266" s="259" t="s">
        <v>34016</v>
      </c>
      <c r="G1266" s="9"/>
      <c r="H1266" s="259" t="s">
        <v>36836</v>
      </c>
      <c r="I1266" s="9">
        <v>2</v>
      </c>
    </row>
    <row r="1267">
      <c r="A1267" s="259" t="s">
        <v>27963</v>
      </c>
      <c r="B1267" s="9">
        <v>5</v>
      </c>
      <c r="C1267" s="259" t="s">
        <v>31706</v>
      </c>
      <c r="D1267" s="9">
        <v>8906141223.3154984</v>
      </c>
      <c r="E1267" s="9">
        <v>1725920.3910064697</v>
      </c>
      <c r="F1267" s="259" t="s">
        <v>34016</v>
      </c>
      <c r="G1267" s="9"/>
      <c r="H1267" s="259" t="s">
        <v>36837</v>
      </c>
      <c r="I1267" s="9">
        <v>2</v>
      </c>
    </row>
    <row r="1268">
      <c r="A1268" s="259" t="s">
        <v>27964</v>
      </c>
      <c r="B1268" s="9">
        <v>5</v>
      </c>
      <c r="C1268" s="259" t="s">
        <v>31707</v>
      </c>
      <c r="D1268" s="9">
        <v>1</v>
      </c>
      <c r="E1268" s="9">
        <v>1725920.3910064697</v>
      </c>
      <c r="F1268" s="259" t="s">
        <v>34016</v>
      </c>
      <c r="G1268" s="9"/>
      <c r="H1268" s="259" t="s">
        <v>36838</v>
      </c>
      <c r="I1268" s="9">
        <v>2</v>
      </c>
    </row>
    <row r="1269">
      <c r="A1269" s="259" t="s">
        <v>27965</v>
      </c>
      <c r="B1269" s="9">
        <v>5</v>
      </c>
      <c r="C1269" s="259" t="s">
        <v>31708</v>
      </c>
      <c r="D1269" s="9">
        <v>5160.227128507292</v>
      </c>
      <c r="E1269" s="9">
        <v>1725920.3910064697</v>
      </c>
      <c r="F1269" s="259" t="s">
        <v>34016</v>
      </c>
      <c r="G1269" s="9"/>
      <c r="H1269" s="259" t="s">
        <v>36839</v>
      </c>
      <c r="I1269" s="9">
        <v>2</v>
      </c>
    </row>
    <row r="1270">
      <c r="A1270" s="259" t="s">
        <v>27966</v>
      </c>
      <c r="B1270" s="9">
        <v>5</v>
      </c>
      <c r="C1270" s="259" t="s">
        <v>31709</v>
      </c>
      <c r="D1270" s="9">
        <v>940537.10298156738</v>
      </c>
      <c r="E1270" s="9">
        <v>1725920.3910064697</v>
      </c>
      <c r="F1270" s="259" t="s">
        <v>34017</v>
      </c>
      <c r="G1270" s="9"/>
      <c r="H1270" s="259" t="s">
        <v>36840</v>
      </c>
      <c r="I1270" s="9">
        <v>2</v>
      </c>
    </row>
    <row r="1271">
      <c r="A1271" s="259" t="s">
        <v>27967</v>
      </c>
      <c r="B1271" s="9">
        <v>5</v>
      </c>
      <c r="C1271" s="259" t="s">
        <v>31710</v>
      </c>
      <c r="D1271" s="9">
        <v>5238256105.3448048</v>
      </c>
      <c r="E1271" s="9">
        <v>1725920.3910064697</v>
      </c>
      <c r="F1271" s="259" t="s">
        <v>34017</v>
      </c>
      <c r="G1271" s="9"/>
      <c r="H1271" s="259" t="s">
        <v>36841</v>
      </c>
      <c r="I1271" s="9">
        <v>2</v>
      </c>
    </row>
    <row r="1272">
      <c r="A1272" s="259" t="s">
        <v>27968</v>
      </c>
      <c r="B1272" s="9">
        <v>5</v>
      </c>
      <c r="C1272" s="259" t="s">
        <v>31711</v>
      </c>
      <c r="D1272" s="9">
        <v>0.5449481377487484</v>
      </c>
      <c r="E1272" s="9">
        <v>1725920.3910064697</v>
      </c>
      <c r="F1272" s="259" t="s">
        <v>34017</v>
      </c>
      <c r="G1272" s="9"/>
      <c r="H1272" s="259" t="s">
        <v>36842</v>
      </c>
      <c r="I1272" s="9">
        <v>2</v>
      </c>
    </row>
    <row r="1273">
      <c r="A1273" s="259" t="s">
        <v>27969</v>
      </c>
      <c r="B1273" s="9">
        <v>5</v>
      </c>
      <c r="C1273" s="259" t="s">
        <v>31712</v>
      </c>
      <c r="D1273" s="9">
        <v>3035.0508242678088</v>
      </c>
      <c r="E1273" s="9">
        <v>1725920.3910064697</v>
      </c>
      <c r="F1273" s="259" t="s">
        <v>34017</v>
      </c>
      <c r="G1273" s="9"/>
      <c r="H1273" s="259" t="s">
        <v>36843</v>
      </c>
      <c r="I1273" s="9">
        <v>2</v>
      </c>
    </row>
    <row r="1274">
      <c r="A1274" s="259" t="s">
        <v>27970</v>
      </c>
      <c r="B1274" s="9">
        <v>5</v>
      </c>
      <c r="C1274" s="259" t="s">
        <v>31713</v>
      </c>
      <c r="D1274" s="9">
        <v>0</v>
      </c>
      <c r="E1274" s="9">
        <v>1725920.3910064697</v>
      </c>
      <c r="F1274" s="259" t="s">
        <v>34018</v>
      </c>
      <c r="G1274" s="9"/>
      <c r="H1274" s="259" t="s">
        <v>36844</v>
      </c>
      <c r="I1274" s="9">
        <v>2</v>
      </c>
    </row>
    <row r="1275">
      <c r="A1275" s="259" t="s">
        <v>27971</v>
      </c>
      <c r="B1275" s="9">
        <v>5</v>
      </c>
      <c r="C1275" s="259" t="s">
        <v>31714</v>
      </c>
      <c r="D1275" s="9">
        <v>-771436056.43199158</v>
      </c>
      <c r="E1275" s="9">
        <v>1725920.3910064697</v>
      </c>
      <c r="F1275" s="259" t="s">
        <v>34018</v>
      </c>
      <c r="G1275" s="9"/>
      <c r="H1275" s="259" t="s">
        <v>36845</v>
      </c>
      <c r="I1275" s="9">
        <v>2</v>
      </c>
    </row>
    <row r="1276">
      <c r="A1276" s="259" t="s">
        <v>27972</v>
      </c>
      <c r="B1276" s="9">
        <v>5</v>
      </c>
      <c r="C1276" s="259" t="s">
        <v>31715</v>
      </c>
      <c r="D1276" s="9">
        <v>0</v>
      </c>
      <c r="E1276" s="9">
        <v>1725920.3910064697</v>
      </c>
      <c r="F1276" s="259" t="s">
        <v>34018</v>
      </c>
      <c r="G1276" s="9"/>
      <c r="H1276" s="259" t="s">
        <v>36846</v>
      </c>
      <c r="I1276" s="9">
        <v>2</v>
      </c>
    </row>
    <row r="1277">
      <c r="A1277" s="259" t="s">
        <v>27973</v>
      </c>
      <c r="B1277" s="9">
        <v>5</v>
      </c>
      <c r="C1277" s="259" t="s">
        <v>31716</v>
      </c>
      <c r="D1277" s="9">
        <v>-446.97082232288187</v>
      </c>
      <c r="E1277" s="9">
        <v>1725920.3910064697</v>
      </c>
      <c r="F1277" s="259" t="s">
        <v>34018</v>
      </c>
      <c r="G1277" s="9"/>
      <c r="H1277" s="259" t="s">
        <v>36847</v>
      </c>
      <c r="I1277" s="9">
        <v>2</v>
      </c>
    </row>
    <row r="1278">
      <c r="A1278" s="259" t="s">
        <v>27974</v>
      </c>
      <c r="B1278" s="9">
        <v>5</v>
      </c>
      <c r="C1278" s="259" t="s">
        <v>31717</v>
      </c>
      <c r="D1278" s="9">
        <v>938526.26020812988</v>
      </c>
      <c r="E1278" s="9">
        <v>1725920.3910064697</v>
      </c>
      <c r="F1278" s="259" t="s">
        <v>34019</v>
      </c>
      <c r="G1278" s="9"/>
      <c r="H1278" s="259" t="s">
        <v>36848</v>
      </c>
      <c r="I1278" s="9">
        <v>2</v>
      </c>
    </row>
    <row r="1279">
      <c r="A1279" s="259" t="s">
        <v>27975</v>
      </c>
      <c r="B1279" s="9">
        <v>5</v>
      </c>
      <c r="C1279" s="259" t="s">
        <v>31718</v>
      </c>
      <c r="D1279" s="9">
        <v>4466820048.9128132</v>
      </c>
      <c r="E1279" s="9">
        <v>1725920.3910064697</v>
      </c>
      <c r="F1279" s="259" t="s">
        <v>34019</v>
      </c>
      <c r="G1279" s="9"/>
      <c r="H1279" s="259" t="s">
        <v>36849</v>
      </c>
      <c r="I1279" s="9">
        <v>2</v>
      </c>
    </row>
    <row r="1280">
      <c r="A1280" s="259" t="s">
        <v>27976</v>
      </c>
      <c r="B1280" s="9">
        <v>5</v>
      </c>
      <c r="C1280" s="259" t="s">
        <v>31719</v>
      </c>
      <c r="D1280" s="9">
        <v>0.54378305343552302</v>
      </c>
      <c r="E1280" s="9">
        <v>1725920.3910064697</v>
      </c>
      <c r="F1280" s="259" t="s">
        <v>34019</v>
      </c>
      <c r="G1280" s="9"/>
      <c r="H1280" s="259" t="s">
        <v>36850</v>
      </c>
      <c r="I1280" s="9">
        <v>2</v>
      </c>
    </row>
    <row r="1281">
      <c r="A1281" s="259" t="s">
        <v>27977</v>
      </c>
      <c r="B1281" s="9">
        <v>5</v>
      </c>
      <c r="C1281" s="259" t="s">
        <v>31720</v>
      </c>
      <c r="D1281" s="9">
        <v>2588.0800019449271</v>
      </c>
      <c r="E1281" s="9">
        <v>1725920.3910064697</v>
      </c>
      <c r="F1281" s="259" t="s">
        <v>34019</v>
      </c>
      <c r="G1281" s="9"/>
      <c r="H1281" s="259" t="s">
        <v>36851</v>
      </c>
      <c r="I1281" s="9">
        <v>2</v>
      </c>
    </row>
    <row r="1282">
      <c r="A1282" s="259" t="s">
        <v>27978</v>
      </c>
      <c r="B1282" s="9">
        <v>5</v>
      </c>
      <c r="C1282" s="259" t="s">
        <v>31721</v>
      </c>
      <c r="D1282" s="9">
        <v>114492.62915039063</v>
      </c>
      <c r="E1282" s="9">
        <v>1725920.3910064697</v>
      </c>
      <c r="F1282" s="259" t="s">
        <v>34020</v>
      </c>
      <c r="G1282" s="9"/>
      <c r="H1282" s="259" t="s">
        <v>36852</v>
      </c>
      <c r="I1282" s="9">
        <v>2</v>
      </c>
    </row>
    <row r="1283">
      <c r="A1283" s="259" t="s">
        <v>27979</v>
      </c>
      <c r="B1283" s="9">
        <v>5</v>
      </c>
      <c r="C1283" s="259" t="s">
        <v>31722</v>
      </c>
      <c r="D1283" s="9">
        <v>78594598.184573472</v>
      </c>
      <c r="E1283" s="9">
        <v>1725920.3910064697</v>
      </c>
      <c r="F1283" s="259" t="s">
        <v>34020</v>
      </c>
      <c r="G1283" s="9"/>
      <c r="H1283" s="259" t="s">
        <v>36853</v>
      </c>
      <c r="I1283" s="9">
        <v>2</v>
      </c>
    </row>
    <row r="1284">
      <c r="A1284" s="259" t="s">
        <v>27980</v>
      </c>
      <c r="B1284" s="9">
        <v>5</v>
      </c>
      <c r="C1284" s="259" t="s">
        <v>31723</v>
      </c>
      <c r="D1284" s="9">
        <v>0.066337143791217565</v>
      </c>
      <c r="E1284" s="9">
        <v>1725920.3910064697</v>
      </c>
      <c r="F1284" s="259" t="s">
        <v>34020</v>
      </c>
      <c r="G1284" s="9"/>
      <c r="H1284" s="259" t="s">
        <v>36854</v>
      </c>
      <c r="I1284" s="9">
        <v>2</v>
      </c>
    </row>
    <row r="1285">
      <c r="A1285" s="259" t="s">
        <v>27981</v>
      </c>
      <c r="B1285" s="9">
        <v>5</v>
      </c>
      <c r="C1285" s="259" t="s">
        <v>31724</v>
      </c>
      <c r="D1285" s="9">
        <v>45.537788761358257</v>
      </c>
      <c r="E1285" s="9">
        <v>1725920.3910064697</v>
      </c>
      <c r="F1285" s="259" t="s">
        <v>34020</v>
      </c>
      <c r="G1285" s="9"/>
      <c r="H1285" s="259" t="s">
        <v>36855</v>
      </c>
      <c r="I1285" s="9">
        <v>2</v>
      </c>
    </row>
    <row r="1286">
      <c r="A1286" s="259" t="s">
        <v>27982</v>
      </c>
      <c r="B1286" s="9">
        <v>5</v>
      </c>
      <c r="C1286" s="259" t="s">
        <v>31725</v>
      </c>
      <c r="D1286" s="9">
        <v>857376.8646697998</v>
      </c>
      <c r="E1286" s="9">
        <v>1725920.3910064697</v>
      </c>
      <c r="F1286" s="259" t="s">
        <v>34021</v>
      </c>
      <c r="G1286" s="9"/>
      <c r="H1286" s="259" t="s">
        <v>36856</v>
      </c>
      <c r="I1286" s="9">
        <v>2</v>
      </c>
    </row>
    <row r="1287">
      <c r="A1287" s="259" t="s">
        <v>27983</v>
      </c>
      <c r="B1287" s="9">
        <v>5</v>
      </c>
      <c r="C1287" s="259" t="s">
        <v>31726</v>
      </c>
      <c r="D1287" s="9">
        <v>1505848422.2144904</v>
      </c>
      <c r="E1287" s="9">
        <v>1725920.3910064697</v>
      </c>
      <c r="F1287" s="259" t="s">
        <v>34021</v>
      </c>
      <c r="G1287" s="9"/>
      <c r="H1287" s="259" t="s">
        <v>36857</v>
      </c>
      <c r="I1287" s="9">
        <v>2</v>
      </c>
    </row>
    <row r="1288">
      <c r="A1288" s="259" t="s">
        <v>27984</v>
      </c>
      <c r="B1288" s="9">
        <v>5</v>
      </c>
      <c r="C1288" s="259" t="s">
        <v>31727</v>
      </c>
      <c r="D1288" s="9">
        <v>0.49676501253329586</v>
      </c>
      <c r="E1288" s="9">
        <v>1725920.3910064697</v>
      </c>
      <c r="F1288" s="259" t="s">
        <v>34021</v>
      </c>
      <c r="G1288" s="9"/>
      <c r="H1288" s="259" t="s">
        <v>36858</v>
      </c>
      <c r="I1288" s="9">
        <v>2</v>
      </c>
    </row>
    <row r="1289">
      <c r="A1289" s="259" t="s">
        <v>27985</v>
      </c>
      <c r="B1289" s="9">
        <v>5</v>
      </c>
      <c r="C1289" s="259" t="s">
        <v>31728</v>
      </c>
      <c r="D1289" s="9">
        <v>872.49008126982937</v>
      </c>
      <c r="E1289" s="9">
        <v>1725920.3910064697</v>
      </c>
      <c r="F1289" s="259" t="s">
        <v>34021</v>
      </c>
      <c r="G1289" s="9"/>
      <c r="H1289" s="259" t="s">
        <v>36859</v>
      </c>
      <c r="I1289" s="9">
        <v>2</v>
      </c>
    </row>
    <row r="1290">
      <c r="A1290" s="259" t="s">
        <v>27986</v>
      </c>
      <c r="B1290" s="9">
        <v>5</v>
      </c>
      <c r="C1290" s="259" t="s">
        <v>31729</v>
      </c>
      <c r="D1290" s="9">
        <v>1725920.3910064697</v>
      </c>
      <c r="E1290" s="9">
        <v>1725920.3910064697</v>
      </c>
      <c r="F1290" s="259" t="s">
        <v>34022</v>
      </c>
      <c r="G1290" s="9"/>
      <c r="H1290" s="259" t="s">
        <v>36860</v>
      </c>
      <c r="I1290" s="9">
        <v>2</v>
      </c>
    </row>
    <row r="1291">
      <c r="A1291" s="259" t="s">
        <v>27987</v>
      </c>
      <c r="B1291" s="9">
        <v>5</v>
      </c>
      <c r="C1291" s="259" t="s">
        <v>31730</v>
      </c>
      <c r="D1291" s="9">
        <v>11788518251.829247</v>
      </c>
      <c r="E1291" s="9">
        <v>1725920.3910064697</v>
      </c>
      <c r="F1291" s="259" t="s">
        <v>34022</v>
      </c>
      <c r="G1291" s="9"/>
      <c r="H1291" s="259" t="s">
        <v>36861</v>
      </c>
      <c r="I1291" s="9">
        <v>2</v>
      </c>
    </row>
    <row r="1292">
      <c r="A1292" s="259" t="s">
        <v>27988</v>
      </c>
      <c r="B1292" s="9">
        <v>5</v>
      </c>
      <c r="C1292" s="259" t="s">
        <v>31731</v>
      </c>
      <c r="D1292" s="9">
        <v>1</v>
      </c>
      <c r="E1292" s="9">
        <v>1725920.3910064697</v>
      </c>
      <c r="F1292" s="259" t="s">
        <v>34022</v>
      </c>
      <c r="G1292" s="9"/>
      <c r="H1292" s="259" t="s">
        <v>36862</v>
      </c>
      <c r="I1292" s="9">
        <v>2</v>
      </c>
    </row>
    <row r="1293">
      <c r="A1293" s="259" t="s">
        <v>27989</v>
      </c>
      <c r="B1293" s="9">
        <v>5</v>
      </c>
      <c r="C1293" s="259" t="s">
        <v>31732</v>
      </c>
      <c r="D1293" s="9">
        <v>6830.2792604210308</v>
      </c>
      <c r="E1293" s="9">
        <v>1725920.3910064697</v>
      </c>
      <c r="F1293" s="259" t="s">
        <v>34022</v>
      </c>
      <c r="G1293" s="9"/>
      <c r="H1293" s="259" t="s">
        <v>36863</v>
      </c>
      <c r="I1293" s="9">
        <v>2</v>
      </c>
    </row>
    <row r="1294">
      <c r="A1294" s="259" t="s">
        <v>27990</v>
      </c>
      <c r="B1294" s="9">
        <v>6</v>
      </c>
      <c r="C1294" s="259" t="s">
        <v>31733</v>
      </c>
      <c r="D1294" s="9">
        <v>1076319.7959442139</v>
      </c>
      <c r="E1294" s="9">
        <v>1726033.9005508423</v>
      </c>
      <c r="F1294" s="259" t="s">
        <v>34023</v>
      </c>
      <c r="G1294" s="9"/>
      <c r="H1294" s="259" t="s">
        <v>36864</v>
      </c>
      <c r="I1294" s="9">
        <v>2</v>
      </c>
    </row>
    <row r="1295">
      <c r="A1295" s="259" t="s">
        <v>27991</v>
      </c>
      <c r="B1295" s="9">
        <v>6</v>
      </c>
      <c r="C1295" s="259" t="s">
        <v>31734</v>
      </c>
      <c r="D1295" s="9">
        <v>5410962584.8999882</v>
      </c>
      <c r="E1295" s="9">
        <v>1726033.9005508423</v>
      </c>
      <c r="F1295" s="259" t="s">
        <v>34023</v>
      </c>
      <c r="G1295" s="9"/>
      <c r="H1295" s="259" t="s">
        <v>36865</v>
      </c>
      <c r="I1295" s="9">
        <v>2</v>
      </c>
    </row>
    <row r="1296">
      <c r="A1296" s="259" t="s">
        <v>27992</v>
      </c>
      <c r="B1296" s="9">
        <v>6</v>
      </c>
      <c r="C1296" s="259" t="s">
        <v>31735</v>
      </c>
      <c r="D1296" s="9">
        <v>0.62357975448843717</v>
      </c>
      <c r="E1296" s="9">
        <v>1726033.9005508423</v>
      </c>
      <c r="F1296" s="259" t="s">
        <v>34023</v>
      </c>
      <c r="G1296" s="9"/>
      <c r="H1296" s="259" t="s">
        <v>36866</v>
      </c>
      <c r="I1296" s="9">
        <v>2</v>
      </c>
    </row>
    <row r="1297">
      <c r="A1297" s="259" t="s">
        <v>27993</v>
      </c>
      <c r="B1297" s="9">
        <v>6</v>
      </c>
      <c r="C1297" s="259" t="s">
        <v>31736</v>
      </c>
      <c r="D1297" s="9">
        <v>3134.9109557889601</v>
      </c>
      <c r="E1297" s="9">
        <v>1726033.9005508423</v>
      </c>
      <c r="F1297" s="259" t="s">
        <v>34023</v>
      </c>
      <c r="G1297" s="9"/>
      <c r="H1297" s="259" t="s">
        <v>36867</v>
      </c>
      <c r="I1297" s="9">
        <v>2</v>
      </c>
    </row>
    <row r="1298">
      <c r="A1298" s="259" t="s">
        <v>27994</v>
      </c>
      <c r="B1298" s="9">
        <v>6</v>
      </c>
      <c r="C1298" s="259" t="s">
        <v>31737</v>
      </c>
      <c r="D1298" s="9">
        <v>1106351.6240081787</v>
      </c>
      <c r="E1298" s="9">
        <v>1726033.9005508423</v>
      </c>
      <c r="F1298" s="259" t="s">
        <v>34024</v>
      </c>
      <c r="G1298" s="9"/>
      <c r="H1298" s="259" t="s">
        <v>36868</v>
      </c>
      <c r="I1298" s="9">
        <v>2</v>
      </c>
    </row>
    <row r="1299">
      <c r="A1299" s="259" t="s">
        <v>27995</v>
      </c>
      <c r="B1299" s="9">
        <v>6</v>
      </c>
      <c r="C1299" s="259" t="s">
        <v>31738</v>
      </c>
      <c r="D1299" s="9">
        <v>2377151473.9781704</v>
      </c>
      <c r="E1299" s="9">
        <v>1726033.9005508423</v>
      </c>
      <c r="F1299" s="259" t="s">
        <v>34024</v>
      </c>
      <c r="G1299" s="9"/>
      <c r="H1299" s="259" t="s">
        <v>36869</v>
      </c>
      <c r="I1299" s="9">
        <v>2</v>
      </c>
    </row>
    <row r="1300">
      <c r="A1300" s="259" t="s">
        <v>27996</v>
      </c>
      <c r="B1300" s="9">
        <v>6</v>
      </c>
      <c r="C1300" s="259" t="s">
        <v>31739</v>
      </c>
      <c r="D1300" s="9">
        <v>0.64097908138136817</v>
      </c>
      <c r="E1300" s="9">
        <v>1726033.9005508423</v>
      </c>
      <c r="F1300" s="259" t="s">
        <v>34024</v>
      </c>
      <c r="G1300" s="9"/>
      <c r="H1300" s="259" t="s">
        <v>36870</v>
      </c>
      <c r="I1300" s="9">
        <v>2</v>
      </c>
    </row>
    <row r="1301">
      <c r="A1301" s="259" t="s">
        <v>27997</v>
      </c>
      <c r="B1301" s="9">
        <v>6</v>
      </c>
      <c r="C1301" s="259" t="s">
        <v>31740</v>
      </c>
      <c r="D1301" s="9">
        <v>1377.2333632726054</v>
      </c>
      <c r="E1301" s="9">
        <v>1726033.9005508423</v>
      </c>
      <c r="F1301" s="259" t="s">
        <v>34024</v>
      </c>
      <c r="G1301" s="9"/>
      <c r="H1301" s="259" t="s">
        <v>36871</v>
      </c>
      <c r="I1301" s="9">
        <v>2</v>
      </c>
    </row>
    <row r="1302">
      <c r="A1302" s="259" t="s">
        <v>27998</v>
      </c>
      <c r="B1302" s="9">
        <v>6</v>
      </c>
      <c r="C1302" s="259" t="s">
        <v>31741</v>
      </c>
      <c r="D1302" s="9">
        <v>1726033.9005508423</v>
      </c>
      <c r="E1302" s="9">
        <v>1726033.9005508423</v>
      </c>
      <c r="F1302" s="259" t="s">
        <v>34025</v>
      </c>
      <c r="G1302" s="9"/>
      <c r="H1302" s="259" t="s">
        <v>36872</v>
      </c>
      <c r="I1302" s="9">
        <v>2</v>
      </c>
    </row>
    <row r="1303">
      <c r="A1303" s="259" t="s">
        <v>27999</v>
      </c>
      <c r="B1303" s="9">
        <v>6</v>
      </c>
      <c r="C1303" s="259" t="s">
        <v>31742</v>
      </c>
      <c r="D1303" s="9">
        <v>18303738532.243019</v>
      </c>
      <c r="E1303" s="9">
        <v>1726033.9005508423</v>
      </c>
      <c r="F1303" s="259" t="s">
        <v>34025</v>
      </c>
      <c r="G1303" s="9"/>
      <c r="H1303" s="259" t="s">
        <v>36873</v>
      </c>
      <c r="I1303" s="9">
        <v>2</v>
      </c>
    </row>
    <row r="1304">
      <c r="A1304" s="259" t="s">
        <v>28000</v>
      </c>
      <c r="B1304" s="9">
        <v>6</v>
      </c>
      <c r="C1304" s="259" t="s">
        <v>31743</v>
      </c>
      <c r="D1304" s="9">
        <v>1</v>
      </c>
      <c r="E1304" s="9">
        <v>1726033.9005508423</v>
      </c>
      <c r="F1304" s="259" t="s">
        <v>34025</v>
      </c>
      <c r="G1304" s="9"/>
      <c r="H1304" s="259" t="s">
        <v>36874</v>
      </c>
      <c r="I1304" s="9">
        <v>2</v>
      </c>
    </row>
    <row r="1305">
      <c r="A1305" s="259" t="s">
        <v>28001</v>
      </c>
      <c r="B1305" s="9">
        <v>6</v>
      </c>
      <c r="C1305" s="259" t="s">
        <v>31744</v>
      </c>
      <c r="D1305" s="9">
        <v>10604.506971967125</v>
      </c>
      <c r="E1305" s="9">
        <v>1726033.9005508423</v>
      </c>
      <c r="F1305" s="259" t="s">
        <v>34025</v>
      </c>
      <c r="G1305" s="9"/>
      <c r="H1305" s="259" t="s">
        <v>36875</v>
      </c>
      <c r="I1305" s="9">
        <v>2</v>
      </c>
    </row>
    <row r="1306">
      <c r="A1306" s="259" t="s">
        <v>28002</v>
      </c>
      <c r="B1306" s="9">
        <v>6</v>
      </c>
      <c r="C1306" s="259" t="s">
        <v>31745</v>
      </c>
      <c r="D1306" s="9">
        <v>1122023.2261810303</v>
      </c>
      <c r="E1306" s="9">
        <v>1726033.9005508423</v>
      </c>
      <c r="F1306" s="259" t="s">
        <v>34026</v>
      </c>
      <c r="G1306" s="9"/>
      <c r="H1306" s="259" t="s">
        <v>36876</v>
      </c>
      <c r="I1306" s="9">
        <v>2</v>
      </c>
    </row>
    <row r="1307">
      <c r="A1307" s="259" t="s">
        <v>28003</v>
      </c>
      <c r="B1307" s="9">
        <v>6</v>
      </c>
      <c r="C1307" s="259" t="s">
        <v>31746</v>
      </c>
      <c r="D1307" s="9">
        <v>6372379175.0974035</v>
      </c>
      <c r="E1307" s="9">
        <v>1726033.9005508423</v>
      </c>
      <c r="F1307" s="259" t="s">
        <v>34026</v>
      </c>
      <c r="G1307" s="9"/>
      <c r="H1307" s="259" t="s">
        <v>36877</v>
      </c>
      <c r="I1307" s="9">
        <v>2</v>
      </c>
    </row>
    <row r="1308">
      <c r="A1308" s="259" t="s">
        <v>28004</v>
      </c>
      <c r="B1308" s="9">
        <v>6</v>
      </c>
      <c r="C1308" s="259" t="s">
        <v>31747</v>
      </c>
      <c r="D1308" s="9">
        <v>0.6500586262082978</v>
      </c>
      <c r="E1308" s="9">
        <v>1726033.9005508423</v>
      </c>
      <c r="F1308" s="259" t="s">
        <v>34026</v>
      </c>
      <c r="G1308" s="9"/>
      <c r="H1308" s="259" t="s">
        <v>36878</v>
      </c>
      <c r="I1308" s="9">
        <v>2</v>
      </c>
    </row>
    <row r="1309">
      <c r="A1309" s="259" t="s">
        <v>28005</v>
      </c>
      <c r="B1309" s="9">
        <v>6</v>
      </c>
      <c r="C1309" s="259" t="s">
        <v>31748</v>
      </c>
      <c r="D1309" s="9">
        <v>3691.9200561841444</v>
      </c>
      <c r="E1309" s="9">
        <v>1726033.9005508423</v>
      </c>
      <c r="F1309" s="259" t="s">
        <v>34026</v>
      </c>
      <c r="G1309" s="9"/>
      <c r="H1309" s="259" t="s">
        <v>36879</v>
      </c>
      <c r="I1309" s="9">
        <v>2</v>
      </c>
    </row>
    <row r="1310">
      <c r="A1310" s="259" t="s">
        <v>28006</v>
      </c>
      <c r="B1310" s="9">
        <v>6</v>
      </c>
      <c r="C1310" s="259" t="s">
        <v>31749</v>
      </c>
      <c r="D1310" s="9">
        <v>1726033.9005508423</v>
      </c>
      <c r="E1310" s="9">
        <v>1726033.9005508423</v>
      </c>
      <c r="F1310" s="259" t="s">
        <v>34027</v>
      </c>
      <c r="G1310" s="9"/>
      <c r="H1310" s="259" t="s">
        <v>36880</v>
      </c>
      <c r="I1310" s="9">
        <v>2</v>
      </c>
    </row>
    <row r="1311">
      <c r="A1311" s="259" t="s">
        <v>28007</v>
      </c>
      <c r="B1311" s="9">
        <v>6</v>
      </c>
      <c r="C1311" s="259" t="s">
        <v>31750</v>
      </c>
      <c r="D1311" s="9">
        <v>9554207883.1674442</v>
      </c>
      <c r="E1311" s="9">
        <v>1726033.9005508423</v>
      </c>
      <c r="F1311" s="259" t="s">
        <v>34027</v>
      </c>
      <c r="G1311" s="9"/>
      <c r="H1311" s="259" t="s">
        <v>36881</v>
      </c>
      <c r="I1311" s="9">
        <v>2</v>
      </c>
    </row>
    <row r="1312">
      <c r="A1312" s="259" t="s">
        <v>28008</v>
      </c>
      <c r="B1312" s="9">
        <v>6</v>
      </c>
      <c r="C1312" s="259" t="s">
        <v>31751</v>
      </c>
      <c r="D1312" s="9">
        <v>1</v>
      </c>
      <c r="E1312" s="9">
        <v>1726033.9005508423</v>
      </c>
      <c r="F1312" s="259" t="s">
        <v>34027</v>
      </c>
      <c r="G1312" s="9"/>
      <c r="H1312" s="259" t="s">
        <v>36882</v>
      </c>
      <c r="I1312" s="9">
        <v>2</v>
      </c>
    </row>
    <row r="1313">
      <c r="A1313" s="259" t="s">
        <v>28009</v>
      </c>
      <c r="B1313" s="9">
        <v>6</v>
      </c>
      <c r="C1313" s="259" t="s">
        <v>31752</v>
      </c>
      <c r="D1313" s="9">
        <v>5535.3535525103753</v>
      </c>
      <c r="E1313" s="9">
        <v>1726033.9005508423</v>
      </c>
      <c r="F1313" s="259" t="s">
        <v>34027</v>
      </c>
      <c r="G1313" s="9"/>
      <c r="H1313" s="259" t="s">
        <v>36883</v>
      </c>
      <c r="I1313" s="9">
        <v>2</v>
      </c>
    </row>
    <row r="1314">
      <c r="A1314" s="259" t="s">
        <v>28010</v>
      </c>
      <c r="B1314" s="9">
        <v>6</v>
      </c>
      <c r="C1314" s="259" t="s">
        <v>31753</v>
      </c>
      <c r="D1314" s="9">
        <v>1726033.9005508423</v>
      </c>
      <c r="E1314" s="9">
        <v>1726033.9005508423</v>
      </c>
      <c r="F1314" s="259" t="s">
        <v>34028</v>
      </c>
      <c r="G1314" s="9"/>
      <c r="H1314" s="259" t="s">
        <v>36884</v>
      </c>
      <c r="I1314" s="9">
        <v>2</v>
      </c>
    </row>
    <row r="1315">
      <c r="A1315" s="259" t="s">
        <v>28011</v>
      </c>
      <c r="B1315" s="9">
        <v>6</v>
      </c>
      <c r="C1315" s="259" t="s">
        <v>31754</v>
      </c>
      <c r="D1315" s="9">
        <v>6205873958.2934885</v>
      </c>
      <c r="E1315" s="9">
        <v>1726033.9005508423</v>
      </c>
      <c r="F1315" s="259" t="s">
        <v>34028</v>
      </c>
      <c r="G1315" s="9"/>
      <c r="H1315" s="259" t="s">
        <v>36885</v>
      </c>
      <c r="I1315" s="9">
        <v>2</v>
      </c>
    </row>
    <row r="1316">
      <c r="A1316" s="259" t="s">
        <v>28012</v>
      </c>
      <c r="B1316" s="9">
        <v>6</v>
      </c>
      <c r="C1316" s="259" t="s">
        <v>31755</v>
      </c>
      <c r="D1316" s="9">
        <v>1</v>
      </c>
      <c r="E1316" s="9">
        <v>1726033.9005508423</v>
      </c>
      <c r="F1316" s="259" t="s">
        <v>34028</v>
      </c>
      <c r="G1316" s="9"/>
      <c r="H1316" s="259" t="s">
        <v>36886</v>
      </c>
      <c r="I1316" s="9">
        <v>2</v>
      </c>
    </row>
    <row r="1317">
      <c r="A1317" s="259" t="s">
        <v>28013</v>
      </c>
      <c r="B1317" s="9">
        <v>6</v>
      </c>
      <c r="C1317" s="259" t="s">
        <v>31756</v>
      </c>
      <c r="D1317" s="9">
        <v>3595.4531115020168</v>
      </c>
      <c r="E1317" s="9">
        <v>1726033.9005508423</v>
      </c>
      <c r="F1317" s="259" t="s">
        <v>34028</v>
      </c>
      <c r="G1317" s="9"/>
      <c r="H1317" s="259" t="s">
        <v>36887</v>
      </c>
      <c r="I1317" s="9">
        <v>2</v>
      </c>
    </row>
    <row r="1318">
      <c r="A1318" s="259" t="s">
        <v>28014</v>
      </c>
      <c r="B1318" s="9">
        <v>6</v>
      </c>
      <c r="C1318" s="259" t="s">
        <v>31757</v>
      </c>
      <c r="D1318" s="9">
        <v>1726033.9005508423</v>
      </c>
      <c r="E1318" s="9">
        <v>1726033.9005508423</v>
      </c>
      <c r="F1318" s="259" t="s">
        <v>34029</v>
      </c>
      <c r="G1318" s="9"/>
      <c r="H1318" s="259" t="s">
        <v>36888</v>
      </c>
      <c r="I1318" s="9">
        <v>2</v>
      </c>
    </row>
    <row r="1319">
      <c r="A1319" s="259" t="s">
        <v>28015</v>
      </c>
      <c r="B1319" s="9">
        <v>6</v>
      </c>
      <c r="C1319" s="259" t="s">
        <v>31758</v>
      </c>
      <c r="D1319" s="9">
        <v>11616836543.193478</v>
      </c>
      <c r="E1319" s="9">
        <v>1726033.9005508423</v>
      </c>
      <c r="F1319" s="259" t="s">
        <v>34029</v>
      </c>
      <c r="G1319" s="9"/>
      <c r="H1319" s="259" t="s">
        <v>36889</v>
      </c>
      <c r="I1319" s="9">
        <v>2</v>
      </c>
    </row>
    <row r="1320">
      <c r="A1320" s="259" t="s">
        <v>28016</v>
      </c>
      <c r="B1320" s="9">
        <v>6</v>
      </c>
      <c r="C1320" s="259" t="s">
        <v>31759</v>
      </c>
      <c r="D1320" s="9">
        <v>1</v>
      </c>
      <c r="E1320" s="9">
        <v>1726033.9005508423</v>
      </c>
      <c r="F1320" s="259" t="s">
        <v>34029</v>
      </c>
      <c r="G1320" s="9"/>
      <c r="H1320" s="259" t="s">
        <v>36890</v>
      </c>
      <c r="I1320" s="9">
        <v>2</v>
      </c>
    </row>
    <row r="1321">
      <c r="A1321" s="259" t="s">
        <v>28017</v>
      </c>
      <c r="B1321" s="9">
        <v>6</v>
      </c>
      <c r="C1321" s="259" t="s">
        <v>31760</v>
      </c>
      <c r="D1321" s="9">
        <v>6730.3640672909778</v>
      </c>
      <c r="E1321" s="9">
        <v>1726033.9005508423</v>
      </c>
      <c r="F1321" s="259" t="s">
        <v>34029</v>
      </c>
      <c r="G1321" s="9"/>
      <c r="H1321" s="259" t="s">
        <v>36891</v>
      </c>
      <c r="I1321" s="9">
        <v>2</v>
      </c>
    </row>
    <row r="1322">
      <c r="A1322" s="259" t="s">
        <v>28018</v>
      </c>
      <c r="B1322" s="9">
        <v>6</v>
      </c>
      <c r="C1322" s="259" t="s">
        <v>31761</v>
      </c>
      <c r="D1322" s="9">
        <v>1131949.8701629639</v>
      </c>
      <c r="E1322" s="9">
        <v>1726033.9005508423</v>
      </c>
      <c r="F1322" s="259" t="s">
        <v>34030</v>
      </c>
      <c r="G1322" s="9"/>
      <c r="H1322" s="259" t="s">
        <v>36892</v>
      </c>
      <c r="I1322" s="9">
        <v>2</v>
      </c>
    </row>
    <row r="1323">
      <c r="A1323" s="259" t="s">
        <v>28019</v>
      </c>
      <c r="B1323" s="9">
        <v>6</v>
      </c>
      <c r="C1323" s="259" t="s">
        <v>31762</v>
      </c>
      <c r="D1323" s="9">
        <v>7588907493.1710463</v>
      </c>
      <c r="E1323" s="9">
        <v>1726033.9005508423</v>
      </c>
      <c r="F1323" s="259" t="s">
        <v>34030</v>
      </c>
      <c r="G1323" s="9"/>
      <c r="H1323" s="259" t="s">
        <v>36893</v>
      </c>
      <c r="I1323" s="9">
        <v>2</v>
      </c>
    </row>
    <row r="1324">
      <c r="A1324" s="259" t="s">
        <v>28020</v>
      </c>
      <c r="B1324" s="9">
        <v>6</v>
      </c>
      <c r="C1324" s="259" t="s">
        <v>31763</v>
      </c>
      <c r="D1324" s="9">
        <v>0.65580975541773323</v>
      </c>
      <c r="E1324" s="9">
        <v>1726033.9005508423</v>
      </c>
      <c r="F1324" s="259" t="s">
        <v>34030</v>
      </c>
      <c r="G1324" s="9"/>
      <c r="H1324" s="259" t="s">
        <v>36894</v>
      </c>
      <c r="I1324" s="9">
        <v>2</v>
      </c>
    </row>
    <row r="1325">
      <c r="A1325" s="259" t="s">
        <v>28021</v>
      </c>
      <c r="B1325" s="9">
        <v>6</v>
      </c>
      <c r="C1325" s="259" t="s">
        <v>31764</v>
      </c>
      <c r="D1325" s="9">
        <v>4396.7314261609463</v>
      </c>
      <c r="E1325" s="9">
        <v>1726033.9005508423</v>
      </c>
      <c r="F1325" s="259" t="s">
        <v>34030</v>
      </c>
      <c r="G1325" s="9"/>
      <c r="H1325" s="259" t="s">
        <v>36895</v>
      </c>
      <c r="I1325" s="9">
        <v>2</v>
      </c>
    </row>
    <row r="1326">
      <c r="A1326" s="259" t="s">
        <v>28022</v>
      </c>
      <c r="B1326" s="9">
        <v>6</v>
      </c>
      <c r="C1326" s="259" t="s">
        <v>31765</v>
      </c>
      <c r="D1326" s="9">
        <v>0</v>
      </c>
      <c r="E1326" s="9">
        <v>1726033.9005508423</v>
      </c>
      <c r="F1326" s="259" t="s">
        <v>34031</v>
      </c>
      <c r="G1326" s="9"/>
      <c r="H1326" s="259" t="s">
        <v>36896</v>
      </c>
      <c r="I1326" s="9">
        <v>2</v>
      </c>
    </row>
    <row r="1327">
      <c r="A1327" s="259" t="s">
        <v>28023</v>
      </c>
      <c r="B1327" s="9">
        <v>6</v>
      </c>
      <c r="C1327" s="259" t="s">
        <v>31766</v>
      </c>
      <c r="D1327" s="9">
        <v>-902005504.12150562</v>
      </c>
      <c r="E1327" s="9">
        <v>1726033.9005508423</v>
      </c>
      <c r="F1327" s="259" t="s">
        <v>34031</v>
      </c>
      <c r="G1327" s="9"/>
      <c r="H1327" s="259" t="s">
        <v>36897</v>
      </c>
      <c r="I1327" s="9">
        <v>2</v>
      </c>
    </row>
    <row r="1328">
      <c r="A1328" s="259" t="s">
        <v>28024</v>
      </c>
      <c r="B1328" s="9">
        <v>6</v>
      </c>
      <c r="C1328" s="259" t="s">
        <v>31767</v>
      </c>
      <c r="D1328" s="9">
        <v>0</v>
      </c>
      <c r="E1328" s="9">
        <v>1726033.9005508423</v>
      </c>
      <c r="F1328" s="259" t="s">
        <v>34031</v>
      </c>
      <c r="G1328" s="9"/>
      <c r="H1328" s="259" t="s">
        <v>36898</v>
      </c>
      <c r="I1328" s="9">
        <v>2</v>
      </c>
    </row>
    <row r="1329">
      <c r="A1329" s="259" t="s">
        <v>28025</v>
      </c>
      <c r="B1329" s="9">
        <v>6</v>
      </c>
      <c r="C1329" s="259" t="s">
        <v>31768</v>
      </c>
      <c r="D1329" s="9">
        <v>-522.58852148479923</v>
      </c>
      <c r="E1329" s="9">
        <v>1726033.9005508423</v>
      </c>
      <c r="F1329" s="259" t="s">
        <v>34031</v>
      </c>
      <c r="G1329" s="9"/>
      <c r="H1329" s="259" t="s">
        <v>36899</v>
      </c>
      <c r="I1329" s="9">
        <v>2</v>
      </c>
    </row>
    <row r="1330">
      <c r="A1330" s="259" t="s">
        <v>28026</v>
      </c>
      <c r="B1330" s="9">
        <v>6</v>
      </c>
      <c r="C1330" s="259" t="s">
        <v>31769</v>
      </c>
      <c r="D1330" s="9">
        <v>1122023.2261810303</v>
      </c>
      <c r="E1330" s="9">
        <v>1726033.9005508423</v>
      </c>
      <c r="F1330" s="259" t="s">
        <v>34032</v>
      </c>
      <c r="G1330" s="9"/>
      <c r="H1330" s="259" t="s">
        <v>36900</v>
      </c>
      <c r="I1330" s="9">
        <v>2</v>
      </c>
    </row>
    <row r="1331">
      <c r="A1331" s="259" t="s">
        <v>28027</v>
      </c>
      <c r="B1331" s="9">
        <v>6</v>
      </c>
      <c r="C1331" s="259" t="s">
        <v>31770</v>
      </c>
      <c r="D1331" s="9">
        <v>6686901989.0495405</v>
      </c>
      <c r="E1331" s="9">
        <v>1726033.9005508423</v>
      </c>
      <c r="F1331" s="259" t="s">
        <v>34032</v>
      </c>
      <c r="G1331" s="9"/>
      <c r="H1331" s="259" t="s">
        <v>36901</v>
      </c>
      <c r="I1331" s="9">
        <v>2</v>
      </c>
    </row>
    <row r="1332">
      <c r="A1332" s="259" t="s">
        <v>28028</v>
      </c>
      <c r="B1332" s="9">
        <v>6</v>
      </c>
      <c r="C1332" s="259" t="s">
        <v>31771</v>
      </c>
      <c r="D1332" s="9">
        <v>0.6500586262082978</v>
      </c>
      <c r="E1332" s="9">
        <v>1726033.9005508423</v>
      </c>
      <c r="F1332" s="259" t="s">
        <v>34032</v>
      </c>
      <c r="G1332" s="9"/>
      <c r="H1332" s="259" t="s">
        <v>36902</v>
      </c>
      <c r="I1332" s="9">
        <v>2</v>
      </c>
    </row>
    <row r="1333">
      <c r="A1333" s="259" t="s">
        <v>28029</v>
      </c>
      <c r="B1333" s="9">
        <v>6</v>
      </c>
      <c r="C1333" s="259" t="s">
        <v>31772</v>
      </c>
      <c r="D1333" s="9">
        <v>3874.1429046761473</v>
      </c>
      <c r="E1333" s="9">
        <v>1726033.9005508423</v>
      </c>
      <c r="F1333" s="259" t="s">
        <v>34032</v>
      </c>
      <c r="G1333" s="9"/>
      <c r="H1333" s="259" t="s">
        <v>36903</v>
      </c>
      <c r="I1333" s="9">
        <v>2</v>
      </c>
    </row>
    <row r="1334">
      <c r="A1334" s="259" t="s">
        <v>28030</v>
      </c>
      <c r="B1334" s="9">
        <v>6</v>
      </c>
      <c r="C1334" s="259" t="s">
        <v>31773</v>
      </c>
      <c r="D1334" s="9">
        <v>260340.35125732422</v>
      </c>
      <c r="E1334" s="9">
        <v>1726033.9005508423</v>
      </c>
      <c r="F1334" s="259" t="s">
        <v>34033</v>
      </c>
      <c r="G1334" s="9"/>
      <c r="H1334" s="259" t="s">
        <v>36904</v>
      </c>
      <c r="I1334" s="9">
        <v>2</v>
      </c>
    </row>
    <row r="1335">
      <c r="A1335" s="259" t="s">
        <v>28031</v>
      </c>
      <c r="B1335" s="9">
        <v>6</v>
      </c>
      <c r="C1335" s="259" t="s">
        <v>31774</v>
      </c>
      <c r="D1335" s="9">
        <v>314522813.95213717</v>
      </c>
      <c r="E1335" s="9">
        <v>1726033.9005508423</v>
      </c>
      <c r="F1335" s="259" t="s">
        <v>34033</v>
      </c>
      <c r="G1335" s="9"/>
      <c r="H1335" s="259" t="s">
        <v>36905</v>
      </c>
      <c r="I1335" s="9">
        <v>2</v>
      </c>
    </row>
    <row r="1336">
      <c r="A1336" s="259" t="s">
        <v>28032</v>
      </c>
      <c r="B1336" s="9">
        <v>6</v>
      </c>
      <c r="C1336" s="259" t="s">
        <v>31775</v>
      </c>
      <c r="D1336" s="9">
        <v>0.15083153996815463</v>
      </c>
      <c r="E1336" s="9">
        <v>1726033.9005508423</v>
      </c>
      <c r="F1336" s="259" t="s">
        <v>34033</v>
      </c>
      <c r="G1336" s="9"/>
      <c r="H1336" s="259" t="s">
        <v>36906</v>
      </c>
      <c r="I1336" s="9">
        <v>2</v>
      </c>
    </row>
    <row r="1337">
      <c r="A1337" s="259" t="s">
        <v>28033</v>
      </c>
      <c r="B1337" s="9">
        <v>6</v>
      </c>
      <c r="C1337" s="259" t="s">
        <v>31776</v>
      </c>
      <c r="D1337" s="9">
        <v>182.22284849200304</v>
      </c>
      <c r="E1337" s="9">
        <v>1726033.9005508423</v>
      </c>
      <c r="F1337" s="259" t="s">
        <v>34033</v>
      </c>
      <c r="G1337" s="9"/>
      <c r="H1337" s="259" t="s">
        <v>36907</v>
      </c>
      <c r="I1337" s="9">
        <v>2</v>
      </c>
    </row>
    <row r="1338">
      <c r="A1338" s="259" t="s">
        <v>28034</v>
      </c>
      <c r="B1338" s="9">
        <v>6</v>
      </c>
      <c r="C1338" s="259" t="s">
        <v>31777</v>
      </c>
      <c r="D1338" s="9">
        <v>1076319.7959442139</v>
      </c>
      <c r="E1338" s="9">
        <v>1726033.9005508423</v>
      </c>
      <c r="F1338" s="259" t="s">
        <v>34034</v>
      </c>
      <c r="G1338" s="9"/>
      <c r="H1338" s="259" t="s">
        <v>36908</v>
      </c>
      <c r="I1338" s="9">
        <v>2</v>
      </c>
    </row>
    <row r="1339">
      <c r="A1339" s="259" t="s">
        <v>28035</v>
      </c>
      <c r="B1339" s="9">
        <v>6</v>
      </c>
      <c r="C1339" s="259" t="s">
        <v>31778</v>
      </c>
      <c r="D1339" s="9">
        <v>2062628660.0260332</v>
      </c>
      <c r="E1339" s="9">
        <v>1726033.9005508423</v>
      </c>
      <c r="F1339" s="259" t="s">
        <v>34034</v>
      </c>
      <c r="G1339" s="9"/>
      <c r="H1339" s="259" t="s">
        <v>36909</v>
      </c>
      <c r="I1339" s="9">
        <v>2</v>
      </c>
    </row>
    <row r="1340">
      <c r="A1340" s="259" t="s">
        <v>28036</v>
      </c>
      <c r="B1340" s="9">
        <v>6</v>
      </c>
      <c r="C1340" s="259" t="s">
        <v>31779</v>
      </c>
      <c r="D1340" s="9">
        <v>0.62357975448843717</v>
      </c>
      <c r="E1340" s="9">
        <v>1726033.9005508423</v>
      </c>
      <c r="F1340" s="259" t="s">
        <v>34034</v>
      </c>
      <c r="G1340" s="9"/>
      <c r="H1340" s="259" t="s">
        <v>36910</v>
      </c>
      <c r="I1340" s="9">
        <v>2</v>
      </c>
    </row>
    <row r="1341">
      <c r="A1341" s="259" t="s">
        <v>28037</v>
      </c>
      <c r="B1341" s="9">
        <v>6</v>
      </c>
      <c r="C1341" s="259" t="s">
        <v>31780</v>
      </c>
      <c r="D1341" s="9">
        <v>1195.0105147806023</v>
      </c>
      <c r="E1341" s="9">
        <v>1726033.9005508423</v>
      </c>
      <c r="F1341" s="259" t="s">
        <v>34034</v>
      </c>
      <c r="G1341" s="9"/>
      <c r="H1341" s="259" t="s">
        <v>36911</v>
      </c>
      <c r="I1341" s="9">
        <v>2</v>
      </c>
    </row>
    <row r="1342">
      <c r="A1342" s="259" t="s">
        <v>28038</v>
      </c>
      <c r="B1342" s="9">
        <v>6</v>
      </c>
      <c r="C1342" s="259" t="s">
        <v>31781</v>
      </c>
      <c r="D1342" s="9">
        <v>1726033.9005508423</v>
      </c>
      <c r="E1342" s="9">
        <v>1726033.9005508423</v>
      </c>
      <c r="F1342" s="259" t="s">
        <v>34035</v>
      </c>
      <c r="G1342" s="9"/>
      <c r="H1342" s="259" t="s">
        <v>36912</v>
      </c>
      <c r="I1342" s="9">
        <v>2</v>
      </c>
    </row>
    <row r="1343">
      <c r="A1343" s="259" t="s">
        <v>28039</v>
      </c>
      <c r="B1343" s="9">
        <v>6</v>
      </c>
      <c r="C1343" s="259" t="s">
        <v>31782</v>
      </c>
      <c r="D1343" s="9">
        <v>15926587058.264847</v>
      </c>
      <c r="E1343" s="9">
        <v>1726033.9005508423</v>
      </c>
      <c r="F1343" s="259" t="s">
        <v>34035</v>
      </c>
      <c r="G1343" s="9"/>
      <c r="H1343" s="259" t="s">
        <v>36913</v>
      </c>
      <c r="I1343" s="9">
        <v>2</v>
      </c>
    </row>
    <row r="1344">
      <c r="A1344" s="259" t="s">
        <v>28040</v>
      </c>
      <c r="B1344" s="9">
        <v>6</v>
      </c>
      <c r="C1344" s="259" t="s">
        <v>31783</v>
      </c>
      <c r="D1344" s="9">
        <v>1</v>
      </c>
      <c r="E1344" s="9">
        <v>1726033.9005508423</v>
      </c>
      <c r="F1344" s="259" t="s">
        <v>34035</v>
      </c>
      <c r="G1344" s="9"/>
      <c r="H1344" s="259" t="s">
        <v>36914</v>
      </c>
      <c r="I1344" s="9">
        <v>2</v>
      </c>
    </row>
    <row r="1345">
      <c r="A1345" s="259" t="s">
        <v>28041</v>
      </c>
      <c r="B1345" s="9">
        <v>6</v>
      </c>
      <c r="C1345" s="259" t="s">
        <v>31784</v>
      </c>
      <c r="D1345" s="9">
        <v>9227.2736086945188</v>
      </c>
      <c r="E1345" s="9">
        <v>1726033.9005508423</v>
      </c>
      <c r="F1345" s="259" t="s">
        <v>34035</v>
      </c>
      <c r="G1345" s="9"/>
      <c r="H1345" s="259" t="s">
        <v>36915</v>
      </c>
      <c r="I1345" s="9">
        <v>2</v>
      </c>
    </row>
    <row r="1346">
      <c r="A1346" s="259" t="s">
        <v>28042</v>
      </c>
      <c r="B1346" s="9">
        <v>7</v>
      </c>
      <c r="C1346" s="259" t="s">
        <v>31785</v>
      </c>
      <c r="D1346" s="9">
        <v>1146683.0809555054</v>
      </c>
      <c r="E1346" s="9">
        <v>1724097.6573486328</v>
      </c>
      <c r="F1346" s="259" t="s">
        <v>34036</v>
      </c>
      <c r="G1346" s="9"/>
      <c r="H1346" s="259" t="s">
        <v>36916</v>
      </c>
      <c r="I1346" s="9">
        <v>2</v>
      </c>
    </row>
    <row r="1347">
      <c r="A1347" s="259" t="s">
        <v>28043</v>
      </c>
      <c r="B1347" s="9">
        <v>7</v>
      </c>
      <c r="C1347" s="259" t="s">
        <v>31786</v>
      </c>
      <c r="D1347" s="9">
        <v>7374243805.3000174</v>
      </c>
      <c r="E1347" s="9">
        <v>1724097.6573486328</v>
      </c>
      <c r="F1347" s="259" t="s">
        <v>34036</v>
      </c>
      <c r="G1347" s="9"/>
      <c r="H1347" s="259" t="s">
        <v>36917</v>
      </c>
      <c r="I1347" s="9">
        <v>2</v>
      </c>
    </row>
    <row r="1348">
      <c r="A1348" s="259" t="s">
        <v>28044</v>
      </c>
      <c r="B1348" s="9">
        <v>7</v>
      </c>
      <c r="C1348" s="259" t="s">
        <v>31787</v>
      </c>
      <c r="D1348" s="9">
        <v>0.66509172265735095</v>
      </c>
      <c r="E1348" s="9">
        <v>1724097.6573486328</v>
      </c>
      <c r="F1348" s="259" t="s">
        <v>34036</v>
      </c>
      <c r="G1348" s="9"/>
      <c r="H1348" s="259" t="s">
        <v>36918</v>
      </c>
      <c r="I1348" s="9">
        <v>2</v>
      </c>
    </row>
    <row r="1349">
      <c r="A1349" s="259" t="s">
        <v>28045</v>
      </c>
      <c r="B1349" s="9">
        <v>7</v>
      </c>
      <c r="C1349" s="259" t="s">
        <v>31788</v>
      </c>
      <c r="D1349" s="9">
        <v>4277.1613161636924</v>
      </c>
      <c r="E1349" s="9">
        <v>1724097.6573486328</v>
      </c>
      <c r="F1349" s="259" t="s">
        <v>34036</v>
      </c>
      <c r="G1349" s="9"/>
      <c r="H1349" s="259" t="s">
        <v>36919</v>
      </c>
      <c r="I1349" s="9">
        <v>2</v>
      </c>
    </row>
    <row r="1350">
      <c r="A1350" s="259" t="s">
        <v>28046</v>
      </c>
      <c r="B1350" s="9">
        <v>7</v>
      </c>
      <c r="C1350" s="259" t="s">
        <v>31789</v>
      </c>
      <c r="D1350" s="9">
        <v>1174051.0831222534</v>
      </c>
      <c r="E1350" s="9">
        <v>1724097.6573486328</v>
      </c>
      <c r="F1350" s="259" t="s">
        <v>34037</v>
      </c>
      <c r="G1350" s="9"/>
      <c r="H1350" s="259" t="s">
        <v>36920</v>
      </c>
      <c r="I1350" s="9">
        <v>2</v>
      </c>
    </row>
    <row r="1351">
      <c r="A1351" s="259" t="s">
        <v>28047</v>
      </c>
      <c r="B1351" s="9">
        <v>7</v>
      </c>
      <c r="C1351" s="259" t="s">
        <v>31790</v>
      </c>
      <c r="D1351" s="9">
        <v>3005555665.7156591</v>
      </c>
      <c r="E1351" s="9">
        <v>1724097.6573486328</v>
      </c>
      <c r="F1351" s="259" t="s">
        <v>34037</v>
      </c>
      <c r="G1351" s="9"/>
      <c r="H1351" s="259" t="s">
        <v>36921</v>
      </c>
      <c r="I1351" s="9">
        <v>2</v>
      </c>
    </row>
    <row r="1352">
      <c r="A1352" s="259" t="s">
        <v>28048</v>
      </c>
      <c r="B1352" s="9">
        <v>7</v>
      </c>
      <c r="C1352" s="259" t="s">
        <v>31791</v>
      </c>
      <c r="D1352" s="9">
        <v>0.68096553470627819</v>
      </c>
      <c r="E1352" s="9">
        <v>1724097.6573486328</v>
      </c>
      <c r="F1352" s="259" t="s">
        <v>34037</v>
      </c>
      <c r="G1352" s="9"/>
      <c r="H1352" s="259" t="s">
        <v>36922</v>
      </c>
      <c r="I1352" s="9">
        <v>2</v>
      </c>
    </row>
    <row r="1353">
      <c r="A1353" s="259" t="s">
        <v>28049</v>
      </c>
      <c r="B1353" s="9">
        <v>7</v>
      </c>
      <c r="C1353" s="259" t="s">
        <v>31792</v>
      </c>
      <c r="D1353" s="9">
        <v>1743.2630065385563</v>
      </c>
      <c r="E1353" s="9">
        <v>1724097.6573486328</v>
      </c>
      <c r="F1353" s="259" t="s">
        <v>34037</v>
      </c>
      <c r="G1353" s="9"/>
      <c r="H1353" s="259" t="s">
        <v>36923</v>
      </c>
      <c r="I1353" s="9">
        <v>2</v>
      </c>
    </row>
    <row r="1354">
      <c r="A1354" s="259" t="s">
        <v>28050</v>
      </c>
      <c r="B1354" s="9">
        <v>7</v>
      </c>
      <c r="C1354" s="259" t="s">
        <v>31793</v>
      </c>
      <c r="D1354" s="9">
        <v>1724097.6573486328</v>
      </c>
      <c r="E1354" s="9">
        <v>1724097.6573486328</v>
      </c>
      <c r="F1354" s="259" t="s">
        <v>34038</v>
      </c>
      <c r="G1354" s="9"/>
      <c r="H1354" s="259" t="s">
        <v>36924</v>
      </c>
      <c r="I1354" s="9">
        <v>2</v>
      </c>
    </row>
    <row r="1355">
      <c r="A1355" s="259" t="s">
        <v>28051</v>
      </c>
      <c r="B1355" s="9">
        <v>7</v>
      </c>
      <c r="C1355" s="259" t="s">
        <v>31794</v>
      </c>
      <c r="D1355" s="9">
        <v>24820368460.222595</v>
      </c>
      <c r="E1355" s="9">
        <v>1724097.6573486328</v>
      </c>
      <c r="F1355" s="259" t="s">
        <v>34038</v>
      </c>
      <c r="G1355" s="9"/>
      <c r="H1355" s="259" t="s">
        <v>36925</v>
      </c>
      <c r="I1355" s="9">
        <v>2</v>
      </c>
    </row>
    <row r="1356">
      <c r="A1356" s="259" t="s">
        <v>28052</v>
      </c>
      <c r="B1356" s="9">
        <v>7</v>
      </c>
      <c r="C1356" s="259" t="s">
        <v>31795</v>
      </c>
      <c r="D1356" s="9">
        <v>1</v>
      </c>
      <c r="E1356" s="9">
        <v>1724097.6573486328</v>
      </c>
      <c r="F1356" s="259" t="s">
        <v>34038</v>
      </c>
      <c r="G1356" s="9"/>
      <c r="H1356" s="259" t="s">
        <v>36926</v>
      </c>
      <c r="I1356" s="9">
        <v>2</v>
      </c>
    </row>
    <row r="1357">
      <c r="A1357" s="259" t="s">
        <v>28053</v>
      </c>
      <c r="B1357" s="9">
        <v>7</v>
      </c>
      <c r="C1357" s="259" t="s">
        <v>31796</v>
      </c>
      <c r="D1357" s="9">
        <v>14396.149982821782</v>
      </c>
      <c r="E1357" s="9">
        <v>1724097.6573486328</v>
      </c>
      <c r="F1357" s="259" t="s">
        <v>34038</v>
      </c>
      <c r="G1357" s="9"/>
      <c r="H1357" s="259" t="s">
        <v>36927</v>
      </c>
      <c r="I1357" s="9">
        <v>2</v>
      </c>
    </row>
    <row r="1358">
      <c r="A1358" s="259" t="s">
        <v>28054</v>
      </c>
      <c r="B1358" s="9">
        <v>7</v>
      </c>
      <c r="C1358" s="259" t="s">
        <v>31797</v>
      </c>
      <c r="D1358" s="9">
        <v>1294471.3747177124</v>
      </c>
      <c r="E1358" s="9">
        <v>1724097.6573486328</v>
      </c>
      <c r="F1358" s="259" t="s">
        <v>34039</v>
      </c>
      <c r="G1358" s="9"/>
      <c r="H1358" s="259" t="s">
        <v>36928</v>
      </c>
      <c r="I1358" s="9">
        <v>2</v>
      </c>
    </row>
    <row r="1359">
      <c r="A1359" s="259" t="s">
        <v>28055</v>
      </c>
      <c r="B1359" s="9">
        <v>7</v>
      </c>
      <c r="C1359" s="259" t="s">
        <v>31798</v>
      </c>
      <c r="D1359" s="9">
        <v>9282951317.276413</v>
      </c>
      <c r="E1359" s="9">
        <v>1724097.6573486328</v>
      </c>
      <c r="F1359" s="259" t="s">
        <v>34039</v>
      </c>
      <c r="G1359" s="9"/>
      <c r="H1359" s="259" t="s">
        <v>36929</v>
      </c>
      <c r="I1359" s="9">
        <v>2</v>
      </c>
    </row>
    <row r="1360">
      <c r="A1360" s="259" t="s">
        <v>28056</v>
      </c>
      <c r="B1360" s="9">
        <v>7</v>
      </c>
      <c r="C1360" s="259" t="s">
        <v>31799</v>
      </c>
      <c r="D1360" s="9">
        <v>0.75081093533204368</v>
      </c>
      <c r="E1360" s="9">
        <v>1724097.6573486328</v>
      </c>
      <c r="F1360" s="259" t="s">
        <v>34039</v>
      </c>
      <c r="G1360" s="9"/>
      <c r="H1360" s="259" t="s">
        <v>36930</v>
      </c>
      <c r="I1360" s="9">
        <v>2</v>
      </c>
    </row>
    <row r="1361">
      <c r="A1361" s="259" t="s">
        <v>28057</v>
      </c>
      <c r="B1361" s="9">
        <v>7</v>
      </c>
      <c r="C1361" s="259" t="s">
        <v>31800</v>
      </c>
      <c r="D1361" s="9">
        <v>5384.2375330130681</v>
      </c>
      <c r="E1361" s="9">
        <v>1724097.6573486328</v>
      </c>
      <c r="F1361" s="259" t="s">
        <v>34039</v>
      </c>
      <c r="G1361" s="9"/>
      <c r="H1361" s="259" t="s">
        <v>36931</v>
      </c>
      <c r="I1361" s="9">
        <v>2</v>
      </c>
    </row>
    <row r="1362">
      <c r="A1362" s="259" t="s">
        <v>28058</v>
      </c>
      <c r="B1362" s="9">
        <v>7</v>
      </c>
      <c r="C1362" s="259" t="s">
        <v>31801</v>
      </c>
      <c r="D1362" s="9">
        <v>1724097.6573486328</v>
      </c>
      <c r="E1362" s="9">
        <v>1724097.6573486328</v>
      </c>
      <c r="F1362" s="259" t="s">
        <v>34040</v>
      </c>
      <c r="G1362" s="9"/>
      <c r="H1362" s="259" t="s">
        <v>36932</v>
      </c>
      <c r="I1362" s="9">
        <v>2</v>
      </c>
    </row>
    <row r="1363">
      <c r="A1363" s="259" t="s">
        <v>28059</v>
      </c>
      <c r="B1363" s="9">
        <v>7</v>
      </c>
      <c r="C1363" s="259" t="s">
        <v>31802</v>
      </c>
      <c r="D1363" s="9">
        <v>12531861477.230522</v>
      </c>
      <c r="E1363" s="9">
        <v>1724097.6573486328</v>
      </c>
      <c r="F1363" s="259" t="s">
        <v>34040</v>
      </c>
      <c r="G1363" s="9"/>
      <c r="H1363" s="259" t="s">
        <v>36933</v>
      </c>
      <c r="I1363" s="9">
        <v>2</v>
      </c>
    </row>
    <row r="1364">
      <c r="A1364" s="259" t="s">
        <v>28060</v>
      </c>
      <c r="B1364" s="9">
        <v>7</v>
      </c>
      <c r="C1364" s="259" t="s">
        <v>31803</v>
      </c>
      <c r="D1364" s="9">
        <v>1</v>
      </c>
      <c r="E1364" s="9">
        <v>1724097.6573486328</v>
      </c>
      <c r="F1364" s="259" t="s">
        <v>34040</v>
      </c>
      <c r="G1364" s="9"/>
      <c r="H1364" s="259" t="s">
        <v>36934</v>
      </c>
      <c r="I1364" s="9">
        <v>2</v>
      </c>
    </row>
    <row r="1365">
      <c r="A1365" s="259" t="s">
        <v>28061</v>
      </c>
      <c r="B1365" s="9">
        <v>7</v>
      </c>
      <c r="C1365" s="259" t="s">
        <v>31804</v>
      </c>
      <c r="D1365" s="9">
        <v>7268.6494432701575</v>
      </c>
      <c r="E1365" s="9">
        <v>1724097.6573486328</v>
      </c>
      <c r="F1365" s="259" t="s">
        <v>34040</v>
      </c>
      <c r="G1365" s="9"/>
      <c r="H1365" s="259" t="s">
        <v>36935</v>
      </c>
      <c r="I1365" s="9">
        <v>2</v>
      </c>
    </row>
    <row r="1366">
      <c r="A1366" s="259" t="s">
        <v>28062</v>
      </c>
      <c r="B1366" s="9">
        <v>7</v>
      </c>
      <c r="C1366" s="259" t="s">
        <v>31805</v>
      </c>
      <c r="D1366" s="9">
        <v>1724097.6573486328</v>
      </c>
      <c r="E1366" s="9">
        <v>1724097.6573486328</v>
      </c>
      <c r="F1366" s="259" t="s">
        <v>34041</v>
      </c>
      <c r="G1366" s="9"/>
      <c r="H1366" s="259" t="s">
        <v>36936</v>
      </c>
      <c r="I1366" s="9">
        <v>2</v>
      </c>
    </row>
    <row r="1367">
      <c r="A1367" s="259" t="s">
        <v>28063</v>
      </c>
      <c r="B1367" s="9">
        <v>7</v>
      </c>
      <c r="C1367" s="259" t="s">
        <v>31806</v>
      </c>
      <c r="D1367" s="9">
        <v>7745201159.5365286</v>
      </c>
      <c r="E1367" s="9">
        <v>1724097.6573486328</v>
      </c>
      <c r="F1367" s="259" t="s">
        <v>34041</v>
      </c>
      <c r="G1367" s="9"/>
      <c r="H1367" s="259" t="s">
        <v>36937</v>
      </c>
      <c r="I1367" s="9">
        <v>2</v>
      </c>
    </row>
    <row r="1368">
      <c r="A1368" s="259" t="s">
        <v>28064</v>
      </c>
      <c r="B1368" s="9">
        <v>7</v>
      </c>
      <c r="C1368" s="259" t="s">
        <v>31807</v>
      </c>
      <c r="D1368" s="9">
        <v>1</v>
      </c>
      <c r="E1368" s="9">
        <v>1724097.6573486328</v>
      </c>
      <c r="F1368" s="259" t="s">
        <v>34041</v>
      </c>
      <c r="G1368" s="9"/>
      <c r="H1368" s="259" t="s">
        <v>36938</v>
      </c>
      <c r="I1368" s="9">
        <v>2</v>
      </c>
    </row>
    <row r="1369">
      <c r="A1369" s="259" t="s">
        <v>28065</v>
      </c>
      <c r="B1369" s="9">
        <v>7</v>
      </c>
      <c r="C1369" s="259" t="s">
        <v>31808</v>
      </c>
      <c r="D1369" s="9">
        <v>4492.3216074936981</v>
      </c>
      <c r="E1369" s="9">
        <v>1724097.6573486328</v>
      </c>
      <c r="F1369" s="259" t="s">
        <v>34041</v>
      </c>
      <c r="G1369" s="9"/>
      <c r="H1369" s="259" t="s">
        <v>36939</v>
      </c>
      <c r="I1369" s="9">
        <v>2</v>
      </c>
    </row>
    <row r="1370">
      <c r="A1370" s="259" t="s">
        <v>28066</v>
      </c>
      <c r="B1370" s="9">
        <v>7</v>
      </c>
      <c r="C1370" s="259" t="s">
        <v>31809</v>
      </c>
      <c r="D1370" s="9">
        <v>1724097.6573486328</v>
      </c>
      <c r="E1370" s="9">
        <v>1724097.6573486328</v>
      </c>
      <c r="F1370" s="259" t="s">
        <v>34042</v>
      </c>
      <c r="G1370" s="9"/>
      <c r="H1370" s="259" t="s">
        <v>36940</v>
      </c>
      <c r="I1370" s="9">
        <v>2</v>
      </c>
    </row>
    <row r="1371">
      <c r="A1371" s="259" t="s">
        <v>28067</v>
      </c>
      <c r="B1371" s="9">
        <v>7</v>
      </c>
      <c r="C1371" s="259" t="s">
        <v>31810</v>
      </c>
      <c r="D1371" s="9">
        <v>15119444964.836546</v>
      </c>
      <c r="E1371" s="9">
        <v>1724097.6573486328</v>
      </c>
      <c r="F1371" s="259" t="s">
        <v>34042</v>
      </c>
      <c r="G1371" s="9"/>
      <c r="H1371" s="259" t="s">
        <v>36941</v>
      </c>
      <c r="I1371" s="9">
        <v>2</v>
      </c>
    </row>
    <row r="1372">
      <c r="A1372" s="259" t="s">
        <v>28068</v>
      </c>
      <c r="B1372" s="9">
        <v>7</v>
      </c>
      <c r="C1372" s="259" t="s">
        <v>31811</v>
      </c>
      <c r="D1372" s="9">
        <v>1</v>
      </c>
      <c r="E1372" s="9">
        <v>1724097.6573486328</v>
      </c>
      <c r="F1372" s="259" t="s">
        <v>34042</v>
      </c>
      <c r="G1372" s="9"/>
      <c r="H1372" s="259" t="s">
        <v>36942</v>
      </c>
      <c r="I1372" s="9">
        <v>2</v>
      </c>
    </row>
    <row r="1373">
      <c r="A1373" s="259" t="s">
        <v>28069</v>
      </c>
      <c r="B1373" s="9">
        <v>7</v>
      </c>
      <c r="C1373" s="259" t="s">
        <v>31812</v>
      </c>
      <c r="D1373" s="9">
        <v>8769.4829236573896</v>
      </c>
      <c r="E1373" s="9">
        <v>1724097.6573486328</v>
      </c>
      <c r="F1373" s="259" t="s">
        <v>34042</v>
      </c>
      <c r="G1373" s="9"/>
      <c r="H1373" s="259" t="s">
        <v>36943</v>
      </c>
      <c r="I1373" s="9">
        <v>2</v>
      </c>
    </row>
    <row r="1374">
      <c r="A1374" s="259" t="s">
        <v>28070</v>
      </c>
      <c r="B1374" s="9">
        <v>7</v>
      </c>
      <c r="C1374" s="259" t="s">
        <v>31813</v>
      </c>
      <c r="D1374" s="9">
        <v>1309981.8914718628</v>
      </c>
      <c r="E1374" s="9">
        <v>1724097.6573486328</v>
      </c>
      <c r="F1374" s="259" t="s">
        <v>34043</v>
      </c>
      <c r="G1374" s="9"/>
      <c r="H1374" s="259" t="s">
        <v>36944</v>
      </c>
      <c r="I1374" s="9">
        <v>2</v>
      </c>
    </row>
    <row r="1375">
      <c r="A1375" s="259" t="s">
        <v>28071</v>
      </c>
      <c r="B1375" s="9">
        <v>7</v>
      </c>
      <c r="C1375" s="259" t="s">
        <v>31814</v>
      </c>
      <c r="D1375" s="9">
        <v>10819355446.323893</v>
      </c>
      <c r="E1375" s="9">
        <v>1724097.6573486328</v>
      </c>
      <c r="F1375" s="259" t="s">
        <v>34043</v>
      </c>
      <c r="G1375" s="9"/>
      <c r="H1375" s="259" t="s">
        <v>36945</v>
      </c>
      <c r="I1375" s="9">
        <v>2</v>
      </c>
    </row>
    <row r="1376">
      <c r="A1376" s="259" t="s">
        <v>28072</v>
      </c>
      <c r="B1376" s="9">
        <v>7</v>
      </c>
      <c r="C1376" s="259" t="s">
        <v>31815</v>
      </c>
      <c r="D1376" s="9">
        <v>0.75980724519189402</v>
      </c>
      <c r="E1376" s="9">
        <v>1724097.6573486328</v>
      </c>
      <c r="F1376" s="259" t="s">
        <v>34043</v>
      </c>
      <c r="G1376" s="9"/>
      <c r="H1376" s="259" t="s">
        <v>36946</v>
      </c>
      <c r="I1376" s="9">
        <v>2</v>
      </c>
    </row>
    <row r="1377">
      <c r="A1377" s="259" t="s">
        <v>28073</v>
      </c>
      <c r="B1377" s="9">
        <v>7</v>
      </c>
      <c r="C1377" s="259" t="s">
        <v>31816</v>
      </c>
      <c r="D1377" s="9">
        <v>6275.3727436543295</v>
      </c>
      <c r="E1377" s="9">
        <v>1724097.6573486328</v>
      </c>
      <c r="F1377" s="259" t="s">
        <v>34043</v>
      </c>
      <c r="G1377" s="9"/>
      <c r="H1377" s="259" t="s">
        <v>36947</v>
      </c>
      <c r="I1377" s="9">
        <v>2</v>
      </c>
    </row>
    <row r="1378">
      <c r="A1378" s="259" t="s">
        <v>28074</v>
      </c>
      <c r="B1378" s="9">
        <v>7</v>
      </c>
      <c r="C1378" s="259" t="s">
        <v>31817</v>
      </c>
      <c r="D1378" s="9">
        <v>0</v>
      </c>
      <c r="E1378" s="9">
        <v>1724097.6573486328</v>
      </c>
      <c r="F1378" s="259" t="s">
        <v>34044</v>
      </c>
      <c r="G1378" s="9"/>
      <c r="H1378" s="259" t="s">
        <v>36948</v>
      </c>
      <c r="I1378" s="9">
        <v>2</v>
      </c>
    </row>
    <row r="1379">
      <c r="A1379" s="259" t="s">
        <v>28075</v>
      </c>
      <c r="B1379" s="9">
        <v>7</v>
      </c>
      <c r="C1379" s="259" t="s">
        <v>31818</v>
      </c>
      <c r="D1379" s="9">
        <v>-1118431950.9378445</v>
      </c>
      <c r="E1379" s="9">
        <v>1724097.6573486328</v>
      </c>
      <c r="F1379" s="259" t="s">
        <v>34044</v>
      </c>
      <c r="G1379" s="9"/>
      <c r="H1379" s="259" t="s">
        <v>36949</v>
      </c>
      <c r="I1379" s="9">
        <v>2</v>
      </c>
    </row>
    <row r="1380">
      <c r="A1380" s="259" t="s">
        <v>28076</v>
      </c>
      <c r="B1380" s="9">
        <v>7</v>
      </c>
      <c r="C1380" s="259" t="s">
        <v>31819</v>
      </c>
      <c r="D1380" s="9">
        <v>0</v>
      </c>
      <c r="E1380" s="9">
        <v>1724097.6573486328</v>
      </c>
      <c r="F1380" s="259" t="s">
        <v>34044</v>
      </c>
      <c r="G1380" s="9"/>
      <c r="H1380" s="259" t="s">
        <v>36950</v>
      </c>
      <c r="I1380" s="9">
        <v>2</v>
      </c>
    </row>
    <row r="1381">
      <c r="A1381" s="259" t="s">
        <v>28077</v>
      </c>
      <c r="B1381" s="9">
        <v>7</v>
      </c>
      <c r="C1381" s="259" t="s">
        <v>31820</v>
      </c>
      <c r="D1381" s="9">
        <v>-648.70568448993868</v>
      </c>
      <c r="E1381" s="9">
        <v>1724097.6573486328</v>
      </c>
      <c r="F1381" s="259" t="s">
        <v>34044</v>
      </c>
      <c r="G1381" s="9"/>
      <c r="H1381" s="259" t="s">
        <v>36951</v>
      </c>
      <c r="I1381" s="9">
        <v>2</v>
      </c>
    </row>
    <row r="1382">
      <c r="A1382" s="259" t="s">
        <v>28078</v>
      </c>
      <c r="B1382" s="9">
        <v>7</v>
      </c>
      <c r="C1382" s="259" t="s">
        <v>31821</v>
      </c>
      <c r="D1382" s="9">
        <v>1303480.1667098999</v>
      </c>
      <c r="E1382" s="9">
        <v>1724097.6573486328</v>
      </c>
      <c r="F1382" s="259" t="s">
        <v>34045</v>
      </c>
      <c r="G1382" s="9"/>
      <c r="H1382" s="259" t="s">
        <v>36952</v>
      </c>
      <c r="I1382" s="9">
        <v>2</v>
      </c>
    </row>
    <row r="1383">
      <c r="A1383" s="259" t="s">
        <v>28079</v>
      </c>
      <c r="B1383" s="9">
        <v>7</v>
      </c>
      <c r="C1383" s="259" t="s">
        <v>31822</v>
      </c>
      <c r="D1383" s="9">
        <v>9700923495.3860474</v>
      </c>
      <c r="E1383" s="9">
        <v>1724097.6573486328</v>
      </c>
      <c r="F1383" s="259" t="s">
        <v>34045</v>
      </c>
      <c r="G1383" s="9"/>
      <c r="H1383" s="259" t="s">
        <v>36953</v>
      </c>
      <c r="I1383" s="9">
        <v>2</v>
      </c>
    </row>
    <row r="1384">
      <c r="A1384" s="259" t="s">
        <v>28080</v>
      </c>
      <c r="B1384" s="9">
        <v>7</v>
      </c>
      <c r="C1384" s="259" t="s">
        <v>31823</v>
      </c>
      <c r="D1384" s="9">
        <v>0.75603615674208924</v>
      </c>
      <c r="E1384" s="9">
        <v>1724097.6573486328</v>
      </c>
      <c r="F1384" s="259" t="s">
        <v>34045</v>
      </c>
      <c r="G1384" s="9"/>
      <c r="H1384" s="259" t="s">
        <v>36954</v>
      </c>
      <c r="I1384" s="9">
        <v>2</v>
      </c>
    </row>
    <row r="1385">
      <c r="A1385" s="259" t="s">
        <v>28081</v>
      </c>
      <c r="B1385" s="9">
        <v>7</v>
      </c>
      <c r="C1385" s="259" t="s">
        <v>31824</v>
      </c>
      <c r="D1385" s="9">
        <v>5626.6670591643906</v>
      </c>
      <c r="E1385" s="9">
        <v>1724097.6573486328</v>
      </c>
      <c r="F1385" s="259" t="s">
        <v>34045</v>
      </c>
      <c r="G1385" s="9"/>
      <c r="H1385" s="259" t="s">
        <v>36955</v>
      </c>
      <c r="I1385" s="9">
        <v>2</v>
      </c>
    </row>
    <row r="1386">
      <c r="A1386" s="259" t="s">
        <v>28082</v>
      </c>
      <c r="B1386" s="9">
        <v>7</v>
      </c>
      <c r="C1386" s="259" t="s">
        <v>31825</v>
      </c>
      <c r="D1386" s="9">
        <v>179535.82540893555</v>
      </c>
      <c r="E1386" s="9">
        <v>1724097.6573486328</v>
      </c>
      <c r="F1386" s="259" t="s">
        <v>34046</v>
      </c>
      <c r="G1386" s="9"/>
      <c r="H1386" s="259" t="s">
        <v>36956</v>
      </c>
      <c r="I1386" s="9">
        <v>2</v>
      </c>
    </row>
    <row r="1387">
      <c r="A1387" s="259" t="s">
        <v>28083</v>
      </c>
      <c r="B1387" s="9">
        <v>7</v>
      </c>
      <c r="C1387" s="259" t="s">
        <v>31826</v>
      </c>
      <c r="D1387" s="9">
        <v>417972178.10963547</v>
      </c>
      <c r="E1387" s="9">
        <v>1724097.6573486328</v>
      </c>
      <c r="F1387" s="259" t="s">
        <v>34046</v>
      </c>
      <c r="G1387" s="9"/>
      <c r="H1387" s="259" t="s">
        <v>36957</v>
      </c>
      <c r="I1387" s="9">
        <v>2</v>
      </c>
    </row>
    <row r="1388">
      <c r="A1388" s="259" t="s">
        <v>28084</v>
      </c>
      <c r="B1388" s="9">
        <v>7</v>
      </c>
      <c r="C1388" s="259" t="s">
        <v>31827</v>
      </c>
      <c r="D1388" s="9">
        <v>0.10413321115755758</v>
      </c>
      <c r="E1388" s="9">
        <v>1724097.6573486328</v>
      </c>
      <c r="F1388" s="259" t="s">
        <v>34046</v>
      </c>
      <c r="G1388" s="9"/>
      <c r="H1388" s="259" t="s">
        <v>36958</v>
      </c>
      <c r="I1388" s="9">
        <v>2</v>
      </c>
    </row>
    <row r="1389">
      <c r="A1389" s="259" t="s">
        <v>28085</v>
      </c>
      <c r="B1389" s="9">
        <v>7</v>
      </c>
      <c r="C1389" s="259" t="s">
        <v>31828</v>
      </c>
      <c r="D1389" s="9">
        <v>242.42952615132322</v>
      </c>
      <c r="E1389" s="9">
        <v>1724097.6573486328</v>
      </c>
      <c r="F1389" s="259" t="s">
        <v>34046</v>
      </c>
      <c r="G1389" s="9"/>
      <c r="H1389" s="259" t="s">
        <v>36959</v>
      </c>
      <c r="I1389" s="9">
        <v>2</v>
      </c>
    </row>
    <row r="1390">
      <c r="A1390" s="259" t="s">
        <v>28086</v>
      </c>
      <c r="B1390" s="9">
        <v>7</v>
      </c>
      <c r="C1390" s="259" t="s">
        <v>31829</v>
      </c>
      <c r="D1390" s="9">
        <v>1146683.0809555054</v>
      </c>
      <c r="E1390" s="9">
        <v>1724097.6573486328</v>
      </c>
      <c r="F1390" s="259" t="s">
        <v>34047</v>
      </c>
      <c r="G1390" s="9"/>
      <c r="H1390" s="259" t="s">
        <v>36960</v>
      </c>
      <c r="I1390" s="9">
        <v>2</v>
      </c>
    </row>
    <row r="1391">
      <c r="A1391" s="259" t="s">
        <v>28087</v>
      </c>
      <c r="B1391" s="9">
        <v>7</v>
      </c>
      <c r="C1391" s="259" t="s">
        <v>31830</v>
      </c>
      <c r="D1391" s="9">
        <v>2587583487.6060238</v>
      </c>
      <c r="E1391" s="9">
        <v>1724097.6573486328</v>
      </c>
      <c r="F1391" s="259" t="s">
        <v>34047</v>
      </c>
      <c r="G1391" s="9"/>
      <c r="H1391" s="259" t="s">
        <v>36961</v>
      </c>
      <c r="I1391" s="9">
        <v>2</v>
      </c>
    </row>
    <row r="1392">
      <c r="A1392" s="259" t="s">
        <v>28088</v>
      </c>
      <c r="B1392" s="9">
        <v>7</v>
      </c>
      <c r="C1392" s="259" t="s">
        <v>31831</v>
      </c>
      <c r="D1392" s="9">
        <v>0.66509172265735095</v>
      </c>
      <c r="E1392" s="9">
        <v>1724097.6573486328</v>
      </c>
      <c r="F1392" s="259" t="s">
        <v>34047</v>
      </c>
      <c r="G1392" s="9"/>
      <c r="H1392" s="259" t="s">
        <v>36962</v>
      </c>
      <c r="I1392" s="9">
        <v>2</v>
      </c>
    </row>
    <row r="1393">
      <c r="A1393" s="259" t="s">
        <v>28089</v>
      </c>
      <c r="B1393" s="9">
        <v>7</v>
      </c>
      <c r="C1393" s="259" t="s">
        <v>31832</v>
      </c>
      <c r="D1393" s="9">
        <v>1500.8334803872331</v>
      </c>
      <c r="E1393" s="9">
        <v>1724097.6573486328</v>
      </c>
      <c r="F1393" s="259" t="s">
        <v>34047</v>
      </c>
      <c r="G1393" s="9"/>
      <c r="H1393" s="259" t="s">
        <v>36963</v>
      </c>
      <c r="I1393" s="9">
        <v>2</v>
      </c>
    </row>
    <row r="1394">
      <c r="A1394" s="259" t="s">
        <v>28090</v>
      </c>
      <c r="B1394" s="9">
        <v>7</v>
      </c>
      <c r="C1394" s="259" t="s">
        <v>31833</v>
      </c>
      <c r="D1394" s="9">
        <v>1724097.6573486328</v>
      </c>
      <c r="E1394" s="9">
        <v>1724097.6573486328</v>
      </c>
      <c r="F1394" s="259" t="s">
        <v>34048</v>
      </c>
      <c r="G1394" s="9"/>
      <c r="H1394" s="259" t="s">
        <v>36964</v>
      </c>
      <c r="I1394" s="9">
        <v>2</v>
      </c>
    </row>
    <row r="1395">
      <c r="A1395" s="259" t="s">
        <v>28091</v>
      </c>
      <c r="B1395" s="9">
        <v>7</v>
      </c>
      <c r="C1395" s="259" t="s">
        <v>31834</v>
      </c>
      <c r="D1395" s="9">
        <v>21814812794.506935</v>
      </c>
      <c r="E1395" s="9">
        <v>1724097.6573486328</v>
      </c>
      <c r="F1395" s="259" t="s">
        <v>34048</v>
      </c>
      <c r="G1395" s="9"/>
      <c r="H1395" s="259" t="s">
        <v>36965</v>
      </c>
      <c r="I1395" s="9">
        <v>2</v>
      </c>
    </row>
    <row r="1396">
      <c r="A1396" s="259" t="s">
        <v>28092</v>
      </c>
      <c r="B1396" s="9">
        <v>7</v>
      </c>
      <c r="C1396" s="259" t="s">
        <v>31835</v>
      </c>
      <c r="D1396" s="9">
        <v>1</v>
      </c>
      <c r="E1396" s="9">
        <v>1724097.6573486328</v>
      </c>
      <c r="F1396" s="259" t="s">
        <v>34048</v>
      </c>
      <c r="G1396" s="9"/>
      <c r="H1396" s="259" t="s">
        <v>36966</v>
      </c>
      <c r="I1396" s="9">
        <v>2</v>
      </c>
    </row>
    <row r="1397">
      <c r="A1397" s="259" t="s">
        <v>28093</v>
      </c>
      <c r="B1397" s="9">
        <v>7</v>
      </c>
      <c r="C1397" s="259" t="s">
        <v>31836</v>
      </c>
      <c r="D1397" s="9">
        <v>12652.886976283226</v>
      </c>
      <c r="E1397" s="9">
        <v>1724097.6573486328</v>
      </c>
      <c r="F1397" s="259" t="s">
        <v>34048</v>
      </c>
      <c r="G1397" s="9"/>
      <c r="H1397" s="259" t="s">
        <v>36967</v>
      </c>
      <c r="I1397" s="9">
        <v>2</v>
      </c>
    </row>
    <row r="1398">
      <c r="A1398" s="259" t="s">
        <v>28094</v>
      </c>
      <c r="B1398" s="9">
        <v>8</v>
      </c>
      <c r="C1398" s="259" t="s">
        <v>31837</v>
      </c>
      <c r="D1398" s="9">
        <v>1369300.6716537476</v>
      </c>
      <c r="E1398" s="9">
        <v>1725958.2303409576</v>
      </c>
      <c r="F1398" s="259" t="s">
        <v>34049</v>
      </c>
      <c r="G1398" s="9"/>
      <c r="H1398" s="259" t="s">
        <v>36968</v>
      </c>
      <c r="I1398" s="9">
        <v>2</v>
      </c>
    </row>
    <row r="1399">
      <c r="A1399" s="259" t="s">
        <v>28095</v>
      </c>
      <c r="B1399" s="9">
        <v>8</v>
      </c>
      <c r="C1399" s="259" t="s">
        <v>31838</v>
      </c>
      <c r="D1399" s="9">
        <v>11224004986.810783</v>
      </c>
      <c r="E1399" s="9">
        <v>1725958.2303409576</v>
      </c>
      <c r="F1399" s="259" t="s">
        <v>34049</v>
      </c>
      <c r="G1399" s="9"/>
      <c r="H1399" s="259" t="s">
        <v>36969</v>
      </c>
      <c r="I1399" s="9">
        <v>2</v>
      </c>
    </row>
    <row r="1400">
      <c r="A1400" s="259" t="s">
        <v>28096</v>
      </c>
      <c r="B1400" s="9">
        <v>8</v>
      </c>
      <c r="C1400" s="259" t="s">
        <v>31839</v>
      </c>
      <c r="D1400" s="9">
        <v>0.79335678441259061</v>
      </c>
      <c r="E1400" s="9">
        <v>1725958.2303409576</v>
      </c>
      <c r="F1400" s="259" t="s">
        <v>34049</v>
      </c>
      <c r="G1400" s="9"/>
      <c r="H1400" s="259" t="s">
        <v>36970</v>
      </c>
      <c r="I1400" s="9">
        <v>2</v>
      </c>
    </row>
    <row r="1401">
      <c r="A1401" s="259" t="s">
        <v>28097</v>
      </c>
      <c r="B1401" s="9">
        <v>8</v>
      </c>
      <c r="C1401" s="259" t="s">
        <v>31840</v>
      </c>
      <c r="D1401" s="9">
        <v>6503.057136321032</v>
      </c>
      <c r="E1401" s="9">
        <v>1725958.2303409576</v>
      </c>
      <c r="F1401" s="259" t="s">
        <v>34049</v>
      </c>
      <c r="G1401" s="9"/>
      <c r="H1401" s="259" t="s">
        <v>36971</v>
      </c>
      <c r="I1401" s="9">
        <v>2</v>
      </c>
    </row>
    <row r="1402">
      <c r="A1402" s="259" t="s">
        <v>28098</v>
      </c>
      <c r="B1402" s="9">
        <v>8</v>
      </c>
      <c r="C1402" s="259" t="s">
        <v>31841</v>
      </c>
      <c r="D1402" s="9">
        <v>1399414.6637954712</v>
      </c>
      <c r="E1402" s="9">
        <v>1725958.2303409576</v>
      </c>
      <c r="F1402" s="259" t="s">
        <v>34050</v>
      </c>
      <c r="G1402" s="9"/>
      <c r="H1402" s="259" t="s">
        <v>36972</v>
      </c>
      <c r="I1402" s="9">
        <v>2</v>
      </c>
    </row>
    <row r="1403">
      <c r="A1403" s="259" t="s">
        <v>28099</v>
      </c>
      <c r="B1403" s="9">
        <v>8</v>
      </c>
      <c r="C1403" s="259" t="s">
        <v>31842</v>
      </c>
      <c r="D1403" s="9">
        <v>4793790775.598012</v>
      </c>
      <c r="E1403" s="9">
        <v>1725958.2303409576</v>
      </c>
      <c r="F1403" s="259" t="s">
        <v>34050</v>
      </c>
      <c r="G1403" s="9"/>
      <c r="H1403" s="259" t="s">
        <v>36973</v>
      </c>
      <c r="I1403" s="9">
        <v>2</v>
      </c>
    </row>
    <row r="1404">
      <c r="A1404" s="259" t="s">
        <v>28100</v>
      </c>
      <c r="B1404" s="9">
        <v>8</v>
      </c>
      <c r="C1404" s="259" t="s">
        <v>31843</v>
      </c>
      <c r="D1404" s="9">
        <v>0.81080447903946162</v>
      </c>
      <c r="E1404" s="9">
        <v>1725958.2303409576</v>
      </c>
      <c r="F1404" s="259" t="s">
        <v>34050</v>
      </c>
      <c r="G1404" s="9"/>
      <c r="H1404" s="259" t="s">
        <v>36974</v>
      </c>
      <c r="I1404" s="9">
        <v>2</v>
      </c>
    </row>
    <row r="1405">
      <c r="A1405" s="259" t="s">
        <v>28101</v>
      </c>
      <c r="B1405" s="9">
        <v>8</v>
      </c>
      <c r="C1405" s="259" t="s">
        <v>31844</v>
      </c>
      <c r="D1405" s="9">
        <v>2777.4662742858</v>
      </c>
      <c r="E1405" s="9">
        <v>1725958.2303409576</v>
      </c>
      <c r="F1405" s="259" t="s">
        <v>34050</v>
      </c>
      <c r="G1405" s="9"/>
      <c r="H1405" s="259" t="s">
        <v>36975</v>
      </c>
      <c r="I1405" s="9">
        <v>2</v>
      </c>
    </row>
    <row r="1406">
      <c r="A1406" s="259" t="s">
        <v>28102</v>
      </c>
      <c r="B1406" s="9">
        <v>8</v>
      </c>
      <c r="C1406" s="259" t="s">
        <v>31845</v>
      </c>
      <c r="D1406" s="9">
        <v>1725958.2303409576</v>
      </c>
      <c r="E1406" s="9">
        <v>1725958.2303409576</v>
      </c>
      <c r="F1406" s="259" t="s">
        <v>34051</v>
      </c>
      <c r="G1406" s="9"/>
      <c r="H1406" s="259" t="s">
        <v>36976</v>
      </c>
      <c r="I1406" s="9">
        <v>2</v>
      </c>
    </row>
    <row r="1407">
      <c r="A1407" s="259" t="s">
        <v>28103</v>
      </c>
      <c r="B1407" s="9">
        <v>8</v>
      </c>
      <c r="C1407" s="259" t="s">
        <v>31846</v>
      </c>
      <c r="D1407" s="9">
        <v>33039188660.547817</v>
      </c>
      <c r="E1407" s="9">
        <v>1725958.2303409576</v>
      </c>
      <c r="F1407" s="259" t="s">
        <v>34051</v>
      </c>
      <c r="G1407" s="9"/>
      <c r="H1407" s="259" t="s">
        <v>36977</v>
      </c>
      <c r="I1407" s="9">
        <v>2</v>
      </c>
    </row>
    <row r="1408">
      <c r="A1408" s="259" t="s">
        <v>28104</v>
      </c>
      <c r="B1408" s="9">
        <v>8</v>
      </c>
      <c r="C1408" s="259" t="s">
        <v>31847</v>
      </c>
      <c r="D1408" s="9">
        <v>1</v>
      </c>
      <c r="E1408" s="9">
        <v>1725958.2303409576</v>
      </c>
      <c r="F1408" s="259" t="s">
        <v>34051</v>
      </c>
      <c r="G1408" s="9"/>
      <c r="H1408" s="259" t="s">
        <v>36978</v>
      </c>
      <c r="I1408" s="9">
        <v>2</v>
      </c>
    </row>
    <row r="1409">
      <c r="A1409" s="259" t="s">
        <v>28105</v>
      </c>
      <c r="B1409" s="9">
        <v>8</v>
      </c>
      <c r="C1409" s="259" t="s">
        <v>31848</v>
      </c>
      <c r="D1409" s="9">
        <v>19142.519256691994</v>
      </c>
      <c r="E1409" s="9">
        <v>1725958.2303409576</v>
      </c>
      <c r="F1409" s="259" t="s">
        <v>34051</v>
      </c>
      <c r="G1409" s="9"/>
      <c r="H1409" s="259" t="s">
        <v>36979</v>
      </c>
      <c r="I1409" s="9">
        <v>2</v>
      </c>
    </row>
    <row r="1410">
      <c r="A1410" s="259" t="s">
        <v>28106</v>
      </c>
      <c r="B1410" s="9">
        <v>8</v>
      </c>
      <c r="C1410" s="259" t="s">
        <v>31849</v>
      </c>
      <c r="D1410" s="9">
        <v>1435162.2586364746</v>
      </c>
      <c r="E1410" s="9">
        <v>1725958.2303409576</v>
      </c>
      <c r="F1410" s="259" t="s">
        <v>34052</v>
      </c>
      <c r="G1410" s="9"/>
      <c r="H1410" s="259" t="s">
        <v>36980</v>
      </c>
      <c r="I1410" s="9">
        <v>2</v>
      </c>
    </row>
    <row r="1411">
      <c r="A1411" s="259" t="s">
        <v>28107</v>
      </c>
      <c r="B1411" s="9">
        <v>8</v>
      </c>
      <c r="C1411" s="259" t="s">
        <v>31850</v>
      </c>
      <c r="D1411" s="9">
        <v>11473923151.769888</v>
      </c>
      <c r="E1411" s="9">
        <v>1725958.2303409576</v>
      </c>
      <c r="F1411" s="259" t="s">
        <v>34052</v>
      </c>
      <c r="G1411" s="9"/>
      <c r="H1411" s="259" t="s">
        <v>36981</v>
      </c>
      <c r="I1411" s="9">
        <v>2</v>
      </c>
    </row>
    <row r="1412">
      <c r="A1412" s="259" t="s">
        <v>28108</v>
      </c>
      <c r="B1412" s="9">
        <v>8</v>
      </c>
      <c r="C1412" s="259" t="s">
        <v>31851</v>
      </c>
      <c r="D1412" s="9">
        <v>0.83151621714099233</v>
      </c>
      <c r="E1412" s="9">
        <v>1725958.2303409576</v>
      </c>
      <c r="F1412" s="259" t="s">
        <v>34052</v>
      </c>
      <c r="G1412" s="9"/>
      <c r="H1412" s="259" t="s">
        <v>36982</v>
      </c>
      <c r="I1412" s="9">
        <v>2</v>
      </c>
    </row>
    <row r="1413">
      <c r="A1413" s="259" t="s">
        <v>28109</v>
      </c>
      <c r="B1413" s="9">
        <v>8</v>
      </c>
      <c r="C1413" s="259" t="s">
        <v>31852</v>
      </c>
      <c r="D1413" s="9">
        <v>6647.8567963393007</v>
      </c>
      <c r="E1413" s="9">
        <v>1725958.2303409576</v>
      </c>
      <c r="F1413" s="259" t="s">
        <v>34052</v>
      </c>
      <c r="G1413" s="9"/>
      <c r="H1413" s="259" t="s">
        <v>36983</v>
      </c>
      <c r="I1413" s="9">
        <v>2</v>
      </c>
    </row>
    <row r="1414">
      <c r="A1414" s="259" t="s">
        <v>28110</v>
      </c>
      <c r="B1414" s="9">
        <v>8</v>
      </c>
      <c r="C1414" s="259" t="s">
        <v>31853</v>
      </c>
      <c r="D1414" s="9">
        <v>1725958.2303409576</v>
      </c>
      <c r="E1414" s="9">
        <v>1725958.2303409576</v>
      </c>
      <c r="F1414" s="259" t="s">
        <v>34053</v>
      </c>
      <c r="G1414" s="9"/>
      <c r="H1414" s="259" t="s">
        <v>36984</v>
      </c>
      <c r="I1414" s="9">
        <v>2</v>
      </c>
    </row>
    <row r="1415">
      <c r="A1415" s="259" t="s">
        <v>28111</v>
      </c>
      <c r="B1415" s="9">
        <v>8</v>
      </c>
      <c r="C1415" s="259" t="s">
        <v>31854</v>
      </c>
      <c r="D1415" s="9">
        <v>16771474733.179918</v>
      </c>
      <c r="E1415" s="9">
        <v>1725958.2303409576</v>
      </c>
      <c r="F1415" s="259" t="s">
        <v>34053</v>
      </c>
      <c r="G1415" s="9"/>
      <c r="H1415" s="259" t="s">
        <v>36985</v>
      </c>
      <c r="I1415" s="9">
        <v>2</v>
      </c>
    </row>
    <row r="1416">
      <c r="A1416" s="259" t="s">
        <v>28112</v>
      </c>
      <c r="B1416" s="9">
        <v>8</v>
      </c>
      <c r="C1416" s="259" t="s">
        <v>31855</v>
      </c>
      <c r="D1416" s="9">
        <v>1</v>
      </c>
      <c r="E1416" s="9">
        <v>1725958.2303409576</v>
      </c>
      <c r="F1416" s="259" t="s">
        <v>34053</v>
      </c>
      <c r="G1416" s="9"/>
      <c r="H1416" s="259" t="s">
        <v>36986</v>
      </c>
      <c r="I1416" s="9">
        <v>2</v>
      </c>
    </row>
    <row r="1417">
      <c r="A1417" s="259" t="s">
        <v>28113</v>
      </c>
      <c r="B1417" s="9">
        <v>8</v>
      </c>
      <c r="C1417" s="259" t="s">
        <v>31856</v>
      </c>
      <c r="D1417" s="9">
        <v>9717.1961860668926</v>
      </c>
      <c r="E1417" s="9">
        <v>1725958.2303409576</v>
      </c>
      <c r="F1417" s="259" t="s">
        <v>34053</v>
      </c>
      <c r="G1417" s="9"/>
      <c r="H1417" s="259" t="s">
        <v>36987</v>
      </c>
      <c r="I1417" s="9">
        <v>2</v>
      </c>
    </row>
    <row r="1418">
      <c r="A1418" s="259" t="s">
        <v>28114</v>
      </c>
      <c r="B1418" s="9">
        <v>8</v>
      </c>
      <c r="C1418" s="259" t="s">
        <v>31857</v>
      </c>
      <c r="D1418" s="9">
        <v>1725958.2303409576</v>
      </c>
      <c r="E1418" s="9">
        <v>1725958.2303409576</v>
      </c>
      <c r="F1418" s="259" t="s">
        <v>34054</v>
      </c>
      <c r="G1418" s="9"/>
      <c r="H1418" s="259" t="s">
        <v>36988</v>
      </c>
      <c r="I1418" s="9">
        <v>2</v>
      </c>
    </row>
    <row r="1419">
      <c r="A1419" s="259" t="s">
        <v>28115</v>
      </c>
      <c r="B1419" s="9">
        <v>8</v>
      </c>
      <c r="C1419" s="259" t="s">
        <v>31858</v>
      </c>
      <c r="D1419" s="9">
        <v>9700265753.7800598</v>
      </c>
      <c r="E1419" s="9">
        <v>1725958.2303409576</v>
      </c>
      <c r="F1419" s="259" t="s">
        <v>34054</v>
      </c>
      <c r="G1419" s="9"/>
      <c r="H1419" s="259" t="s">
        <v>36989</v>
      </c>
      <c r="I1419" s="9">
        <v>2</v>
      </c>
    </row>
    <row r="1420">
      <c r="A1420" s="259" t="s">
        <v>28116</v>
      </c>
      <c r="B1420" s="9">
        <v>8</v>
      </c>
      <c r="C1420" s="259" t="s">
        <v>31859</v>
      </c>
      <c r="D1420" s="9">
        <v>1</v>
      </c>
      <c r="E1420" s="9">
        <v>1725958.2303409576</v>
      </c>
      <c r="F1420" s="259" t="s">
        <v>34054</v>
      </c>
      <c r="G1420" s="9"/>
      <c r="H1420" s="259" t="s">
        <v>36990</v>
      </c>
      <c r="I1420" s="9">
        <v>2</v>
      </c>
    </row>
    <row r="1421">
      <c r="A1421" s="259" t="s">
        <v>28117</v>
      </c>
      <c r="B1421" s="9">
        <v>8</v>
      </c>
      <c r="C1421" s="259" t="s">
        <v>31860</v>
      </c>
      <c r="D1421" s="9">
        <v>5620.2204568205589</v>
      </c>
      <c r="E1421" s="9">
        <v>1725958.2303409576</v>
      </c>
      <c r="F1421" s="259" t="s">
        <v>34054</v>
      </c>
      <c r="G1421" s="9"/>
      <c r="H1421" s="259" t="s">
        <v>36991</v>
      </c>
      <c r="I1421" s="9">
        <v>2</v>
      </c>
    </row>
    <row r="1422">
      <c r="A1422" s="259" t="s">
        <v>28118</v>
      </c>
      <c r="B1422" s="9">
        <v>8</v>
      </c>
      <c r="C1422" s="259" t="s">
        <v>31861</v>
      </c>
      <c r="D1422" s="9">
        <v>1725958.2303409576</v>
      </c>
      <c r="E1422" s="9">
        <v>1725958.2303409576</v>
      </c>
      <c r="F1422" s="259" t="s">
        <v>34055</v>
      </c>
      <c r="G1422" s="9"/>
      <c r="H1422" s="259" t="s">
        <v>36992</v>
      </c>
      <c r="I1422" s="9">
        <v>2</v>
      </c>
    </row>
    <row r="1423">
      <c r="A1423" s="259" t="s">
        <v>28119</v>
      </c>
      <c r="B1423" s="9">
        <v>8</v>
      </c>
      <c r="C1423" s="259" t="s">
        <v>31862</v>
      </c>
      <c r="D1423" s="9">
        <v>20924270740.590843</v>
      </c>
      <c r="E1423" s="9">
        <v>1725958.2303409576</v>
      </c>
      <c r="F1423" s="259" t="s">
        <v>34055</v>
      </c>
      <c r="G1423" s="9"/>
      <c r="H1423" s="259" t="s">
        <v>36993</v>
      </c>
      <c r="I1423" s="9">
        <v>2</v>
      </c>
    </row>
    <row r="1424">
      <c r="A1424" s="259" t="s">
        <v>28120</v>
      </c>
      <c r="B1424" s="9">
        <v>8</v>
      </c>
      <c r="C1424" s="259" t="s">
        <v>31863</v>
      </c>
      <c r="D1424" s="9">
        <v>1</v>
      </c>
      <c r="E1424" s="9">
        <v>1725958.2303409576</v>
      </c>
      <c r="F1424" s="259" t="s">
        <v>34055</v>
      </c>
      <c r="G1424" s="9"/>
      <c r="H1424" s="259" t="s">
        <v>36994</v>
      </c>
      <c r="I1424" s="9">
        <v>2</v>
      </c>
    </row>
    <row r="1425">
      <c r="A1425" s="259" t="s">
        <v>28121</v>
      </c>
      <c r="B1425" s="9">
        <v>8</v>
      </c>
      <c r="C1425" s="259" t="s">
        <v>31864</v>
      </c>
      <c r="D1425" s="9">
        <v>12123.277593141591</v>
      </c>
      <c r="E1425" s="9">
        <v>1725958.2303409576</v>
      </c>
      <c r="F1425" s="259" t="s">
        <v>34055</v>
      </c>
      <c r="G1425" s="9"/>
      <c r="H1425" s="259" t="s">
        <v>36995</v>
      </c>
      <c r="I1425" s="9">
        <v>2</v>
      </c>
    </row>
    <row r="1426">
      <c r="A1426" s="259" t="s">
        <v>28122</v>
      </c>
      <c r="B1426" s="9">
        <v>8</v>
      </c>
      <c r="C1426" s="259" t="s">
        <v>31865</v>
      </c>
      <c r="D1426" s="9">
        <v>1449438.1611022949</v>
      </c>
      <c r="E1426" s="9">
        <v>1725958.2303409576</v>
      </c>
      <c r="F1426" s="259" t="s">
        <v>34056</v>
      </c>
      <c r="G1426" s="9"/>
      <c r="H1426" s="259" t="s">
        <v>36996</v>
      </c>
      <c r="I1426" s="9">
        <v>2</v>
      </c>
    </row>
    <row r="1427">
      <c r="A1427" s="259" t="s">
        <v>28123</v>
      </c>
      <c r="B1427" s="9">
        <v>8</v>
      </c>
      <c r="C1427" s="259" t="s">
        <v>31866</v>
      </c>
      <c r="D1427" s="9">
        <v>13522432028.41954</v>
      </c>
      <c r="E1427" s="9">
        <v>1725958.2303409576</v>
      </c>
      <c r="F1427" s="259" t="s">
        <v>34056</v>
      </c>
      <c r="G1427" s="9"/>
      <c r="H1427" s="259" t="s">
        <v>36997</v>
      </c>
      <c r="I1427" s="9">
        <v>2</v>
      </c>
    </row>
    <row r="1428">
      <c r="A1428" s="259" t="s">
        <v>28124</v>
      </c>
      <c r="B1428" s="9">
        <v>8</v>
      </c>
      <c r="C1428" s="259" t="s">
        <v>31867</v>
      </c>
      <c r="D1428" s="9">
        <v>0.83978750796070134</v>
      </c>
      <c r="E1428" s="9">
        <v>1725958.2303409576</v>
      </c>
      <c r="F1428" s="259" t="s">
        <v>34056</v>
      </c>
      <c r="G1428" s="9"/>
      <c r="H1428" s="259" t="s">
        <v>36998</v>
      </c>
      <c r="I1428" s="9">
        <v>2</v>
      </c>
    </row>
    <row r="1429">
      <c r="A1429" s="259" t="s">
        <v>28125</v>
      </c>
      <c r="B1429" s="9">
        <v>8</v>
      </c>
      <c r="C1429" s="259" t="s">
        <v>31868</v>
      </c>
      <c r="D1429" s="9">
        <v>7834.7388660432571</v>
      </c>
      <c r="E1429" s="9">
        <v>1725958.2303409576</v>
      </c>
      <c r="F1429" s="259" t="s">
        <v>34056</v>
      </c>
      <c r="G1429" s="9"/>
      <c r="H1429" s="259" t="s">
        <v>36999</v>
      </c>
      <c r="I1429" s="9">
        <v>2</v>
      </c>
    </row>
    <row r="1430">
      <c r="A1430" s="259" t="s">
        <v>28126</v>
      </c>
      <c r="B1430" s="9">
        <v>8</v>
      </c>
      <c r="C1430" s="259" t="s">
        <v>31869</v>
      </c>
      <c r="D1430" s="9">
        <v>0</v>
      </c>
      <c r="E1430" s="9">
        <v>1725958.2303409576</v>
      </c>
      <c r="F1430" s="259" t="s">
        <v>34057</v>
      </c>
      <c r="G1430" s="9"/>
      <c r="H1430" s="259" t="s">
        <v>37000</v>
      </c>
      <c r="I1430" s="9">
        <v>2</v>
      </c>
    </row>
    <row r="1431">
      <c r="A1431" s="259" t="s">
        <v>28127</v>
      </c>
      <c r="B1431" s="9">
        <v>8</v>
      </c>
      <c r="C1431" s="259" t="s">
        <v>31870</v>
      </c>
      <c r="D1431" s="9">
        <v>-1407514108.4625626</v>
      </c>
      <c r="E1431" s="9">
        <v>1725958.2303409576</v>
      </c>
      <c r="F1431" s="259" t="s">
        <v>34057</v>
      </c>
      <c r="G1431" s="9"/>
      <c r="H1431" s="259" t="s">
        <v>37001</v>
      </c>
      <c r="I1431" s="9">
        <v>2</v>
      </c>
    </row>
    <row r="1432">
      <c r="A1432" s="259" t="s">
        <v>28128</v>
      </c>
      <c r="B1432" s="9">
        <v>8</v>
      </c>
      <c r="C1432" s="259" t="s">
        <v>31871</v>
      </c>
      <c r="D1432" s="9">
        <v>0</v>
      </c>
      <c r="E1432" s="9">
        <v>1725958.2303409576</v>
      </c>
      <c r="F1432" s="259" t="s">
        <v>34057</v>
      </c>
      <c r="G1432" s="9"/>
      <c r="H1432" s="259" t="s">
        <v>37002</v>
      </c>
      <c r="I1432" s="9">
        <v>2</v>
      </c>
    </row>
    <row r="1433">
      <c r="A1433" s="259" t="s">
        <v>28129</v>
      </c>
      <c r="B1433" s="9">
        <v>8</v>
      </c>
      <c r="C1433" s="259" t="s">
        <v>31872</v>
      </c>
      <c r="D1433" s="9">
        <v>-815.49720249285087</v>
      </c>
      <c r="E1433" s="9">
        <v>1725958.2303409576</v>
      </c>
      <c r="F1433" s="259" t="s">
        <v>34057</v>
      </c>
      <c r="G1433" s="9"/>
      <c r="H1433" s="259" t="s">
        <v>37003</v>
      </c>
      <c r="I1433" s="9">
        <v>2</v>
      </c>
    </row>
    <row r="1434">
      <c r="A1434" s="259" t="s">
        <v>28130</v>
      </c>
      <c r="B1434" s="9">
        <v>8</v>
      </c>
      <c r="C1434" s="259" t="s">
        <v>31873</v>
      </c>
      <c r="D1434" s="9">
        <v>1437873.6531677246</v>
      </c>
      <c r="E1434" s="9">
        <v>1725958.2303409576</v>
      </c>
      <c r="F1434" s="259" t="s">
        <v>34058</v>
      </c>
      <c r="G1434" s="9"/>
      <c r="H1434" s="259" t="s">
        <v>37004</v>
      </c>
      <c r="I1434" s="9">
        <v>2</v>
      </c>
    </row>
    <row r="1435">
      <c r="A1435" s="259" t="s">
        <v>28131</v>
      </c>
      <c r="B1435" s="9">
        <v>8</v>
      </c>
      <c r="C1435" s="259" t="s">
        <v>31874</v>
      </c>
      <c r="D1435" s="9">
        <v>12114917919.956978</v>
      </c>
      <c r="E1435" s="9">
        <v>1725958.2303409576</v>
      </c>
      <c r="F1435" s="259" t="s">
        <v>34058</v>
      </c>
      <c r="G1435" s="9"/>
      <c r="H1435" s="259" t="s">
        <v>37005</v>
      </c>
      <c r="I1435" s="9">
        <v>2</v>
      </c>
    </row>
    <row r="1436">
      <c r="A1436" s="259" t="s">
        <v>28132</v>
      </c>
      <c r="B1436" s="9">
        <v>8</v>
      </c>
      <c r="C1436" s="259" t="s">
        <v>31875</v>
      </c>
      <c r="D1436" s="9">
        <v>0.83308716740130906</v>
      </c>
      <c r="E1436" s="9">
        <v>1725958.2303409576</v>
      </c>
      <c r="F1436" s="259" t="s">
        <v>34058</v>
      </c>
      <c r="G1436" s="9"/>
      <c r="H1436" s="259" t="s">
        <v>37006</v>
      </c>
      <c r="I1436" s="9">
        <v>2</v>
      </c>
    </row>
    <row r="1437">
      <c r="A1437" s="259" t="s">
        <v>28133</v>
      </c>
      <c r="B1437" s="9">
        <v>8</v>
      </c>
      <c r="C1437" s="259" t="s">
        <v>31876</v>
      </c>
      <c r="D1437" s="9">
        <v>7019.241663550406</v>
      </c>
      <c r="E1437" s="9">
        <v>1725958.2303409576</v>
      </c>
      <c r="F1437" s="259" t="s">
        <v>34058</v>
      </c>
      <c r="G1437" s="9"/>
      <c r="H1437" s="259" t="s">
        <v>37007</v>
      </c>
      <c r="I1437" s="9">
        <v>2</v>
      </c>
    </row>
    <row r="1438">
      <c r="A1438" s="259" t="s">
        <v>28134</v>
      </c>
      <c r="B1438" s="9">
        <v>8</v>
      </c>
      <c r="C1438" s="259" t="s">
        <v>31877</v>
      </c>
      <c r="D1438" s="9">
        <v>382393.1031036377</v>
      </c>
      <c r="E1438" s="9">
        <v>1725958.2303409576</v>
      </c>
      <c r="F1438" s="259" t="s">
        <v>34059</v>
      </c>
      <c r="G1438" s="9"/>
      <c r="H1438" s="259" t="s">
        <v>37008</v>
      </c>
      <c r="I1438" s="9">
        <v>2</v>
      </c>
    </row>
    <row r="1439">
      <c r="A1439" s="259" t="s">
        <v>28135</v>
      </c>
      <c r="B1439" s="9">
        <v>8</v>
      </c>
      <c r="C1439" s="259" t="s">
        <v>31878</v>
      </c>
      <c r="D1439" s="9">
        <v>640994768.1870892</v>
      </c>
      <c r="E1439" s="9">
        <v>1725958.2303409576</v>
      </c>
      <c r="F1439" s="259" t="s">
        <v>34059</v>
      </c>
      <c r="G1439" s="9"/>
      <c r="H1439" s="259" t="s">
        <v>37009</v>
      </c>
      <c r="I1439" s="9">
        <v>2</v>
      </c>
    </row>
    <row r="1440">
      <c r="A1440" s="259" t="s">
        <v>28136</v>
      </c>
      <c r="B1440" s="9">
        <v>8</v>
      </c>
      <c r="C1440" s="259" t="s">
        <v>31879</v>
      </c>
      <c r="D1440" s="9">
        <v>0.22155408884263506</v>
      </c>
      <c r="E1440" s="9">
        <v>1725958.2303409576</v>
      </c>
      <c r="F1440" s="259" t="s">
        <v>34059</v>
      </c>
      <c r="G1440" s="9"/>
      <c r="H1440" s="259" t="s">
        <v>37010</v>
      </c>
      <c r="I1440" s="9">
        <v>2</v>
      </c>
    </row>
    <row r="1441">
      <c r="A1441" s="259" t="s">
        <v>28137</v>
      </c>
      <c r="B1441" s="9">
        <v>8</v>
      </c>
      <c r="C1441" s="259" t="s">
        <v>31880</v>
      </c>
      <c r="D1441" s="9">
        <v>371.38486721110434</v>
      </c>
      <c r="E1441" s="9">
        <v>1725958.2303409576</v>
      </c>
      <c r="F1441" s="259" t="s">
        <v>34059</v>
      </c>
      <c r="G1441" s="9"/>
      <c r="H1441" s="259" t="s">
        <v>37011</v>
      </c>
      <c r="I1441" s="9">
        <v>2</v>
      </c>
    </row>
    <row r="1442">
      <c r="A1442" s="259" t="s">
        <v>28138</v>
      </c>
      <c r="B1442" s="9">
        <v>8</v>
      </c>
      <c r="C1442" s="259" t="s">
        <v>31881</v>
      </c>
      <c r="D1442" s="9">
        <v>1369300.6716537476</v>
      </c>
      <c r="E1442" s="9">
        <v>1725958.2303409576</v>
      </c>
      <c r="F1442" s="259" t="s">
        <v>34060</v>
      </c>
      <c r="G1442" s="9"/>
      <c r="H1442" s="259" t="s">
        <v>37012</v>
      </c>
      <c r="I1442" s="9">
        <v>2</v>
      </c>
    </row>
    <row r="1443">
      <c r="A1443" s="259" t="s">
        <v>28139</v>
      </c>
      <c r="B1443" s="9">
        <v>8</v>
      </c>
      <c r="C1443" s="259" t="s">
        <v>31882</v>
      </c>
      <c r="D1443" s="9">
        <v>4152796007.410923</v>
      </c>
      <c r="E1443" s="9">
        <v>1725958.2303409576</v>
      </c>
      <c r="F1443" s="259" t="s">
        <v>34060</v>
      </c>
      <c r="G1443" s="9"/>
      <c r="H1443" s="259" t="s">
        <v>37013</v>
      </c>
      <c r="I1443" s="9">
        <v>2</v>
      </c>
    </row>
    <row r="1444">
      <c r="A1444" s="259" t="s">
        <v>28140</v>
      </c>
      <c r="B1444" s="9">
        <v>8</v>
      </c>
      <c r="C1444" s="259" t="s">
        <v>31883</v>
      </c>
      <c r="D1444" s="9">
        <v>0.79335678441259061</v>
      </c>
      <c r="E1444" s="9">
        <v>1725958.2303409576</v>
      </c>
      <c r="F1444" s="259" t="s">
        <v>34060</v>
      </c>
      <c r="G1444" s="9"/>
      <c r="H1444" s="259" t="s">
        <v>37014</v>
      </c>
      <c r="I1444" s="9">
        <v>2</v>
      </c>
    </row>
    <row r="1445">
      <c r="A1445" s="259" t="s">
        <v>28141</v>
      </c>
      <c r="B1445" s="9">
        <v>8</v>
      </c>
      <c r="C1445" s="259" t="s">
        <v>31884</v>
      </c>
      <c r="D1445" s="9">
        <v>2406.0814070746956</v>
      </c>
      <c r="E1445" s="9">
        <v>1725958.2303409576</v>
      </c>
      <c r="F1445" s="259" t="s">
        <v>34060</v>
      </c>
      <c r="G1445" s="9"/>
      <c r="H1445" s="259" t="s">
        <v>37015</v>
      </c>
      <c r="I1445" s="9">
        <v>2</v>
      </c>
    </row>
    <row r="1446">
      <c r="A1446" s="259" t="s">
        <v>28142</v>
      </c>
      <c r="B1446" s="9">
        <v>8</v>
      </c>
      <c r="C1446" s="259" t="s">
        <v>31885</v>
      </c>
      <c r="D1446" s="9">
        <v>1725958.2303409576</v>
      </c>
      <c r="E1446" s="9">
        <v>1725958.2303409576</v>
      </c>
      <c r="F1446" s="259" t="s">
        <v>34061</v>
      </c>
      <c r="G1446" s="9"/>
      <c r="H1446" s="259" t="s">
        <v>37016</v>
      </c>
      <c r="I1446" s="9">
        <v>2</v>
      </c>
    </row>
    <row r="1447">
      <c r="A1447" s="259" t="s">
        <v>28143</v>
      </c>
      <c r="B1447" s="9">
        <v>8</v>
      </c>
      <c r="C1447" s="259" t="s">
        <v>31886</v>
      </c>
      <c r="D1447" s="9">
        <v>28245397884.949806</v>
      </c>
      <c r="E1447" s="9">
        <v>1725958.2303409576</v>
      </c>
      <c r="F1447" s="259" t="s">
        <v>34061</v>
      </c>
      <c r="G1447" s="9"/>
      <c r="H1447" s="259" t="s">
        <v>37017</v>
      </c>
      <c r="I1447" s="9">
        <v>2</v>
      </c>
    </row>
    <row r="1448">
      <c r="A1448" s="259" t="s">
        <v>28144</v>
      </c>
      <c r="B1448" s="9">
        <v>8</v>
      </c>
      <c r="C1448" s="259" t="s">
        <v>31887</v>
      </c>
      <c r="D1448" s="9">
        <v>1</v>
      </c>
      <c r="E1448" s="9">
        <v>1725958.2303409576</v>
      </c>
      <c r="F1448" s="259" t="s">
        <v>34061</v>
      </c>
      <c r="G1448" s="9"/>
      <c r="H1448" s="259" t="s">
        <v>37018</v>
      </c>
      <c r="I1448" s="9">
        <v>2</v>
      </c>
    </row>
    <row r="1449">
      <c r="A1449" s="259" t="s">
        <v>28145</v>
      </c>
      <c r="B1449" s="9">
        <v>8</v>
      </c>
      <c r="C1449" s="259" t="s">
        <v>31888</v>
      </c>
      <c r="D1449" s="9">
        <v>16365.052982406194</v>
      </c>
      <c r="E1449" s="9">
        <v>1725958.2303409576</v>
      </c>
      <c r="F1449" s="259" t="s">
        <v>34061</v>
      </c>
      <c r="G1449" s="9"/>
      <c r="H1449" s="259" t="s">
        <v>37019</v>
      </c>
      <c r="I1449" s="9">
        <v>2</v>
      </c>
    </row>
    <row r="1450">
      <c r="A1450" s="259" t="s">
        <v>28146</v>
      </c>
      <c r="B1450" s="9">
        <v>9</v>
      </c>
      <c r="C1450" s="259" t="s">
        <v>31889</v>
      </c>
      <c r="D1450" s="9">
        <v>1539397.4216518402</v>
      </c>
      <c r="E1450" s="9">
        <v>1721642.4785900116</v>
      </c>
      <c r="F1450" s="259" t="s">
        <v>34062</v>
      </c>
      <c r="G1450" s="9"/>
      <c r="H1450" s="259" t="s">
        <v>37020</v>
      </c>
      <c r="I1450" s="9">
        <v>2</v>
      </c>
    </row>
    <row r="1451">
      <c r="A1451" s="259" t="s">
        <v>28147</v>
      </c>
      <c r="B1451" s="9">
        <v>9</v>
      </c>
      <c r="C1451" s="259" t="s">
        <v>31890</v>
      </c>
      <c r="D1451" s="9">
        <v>15519651016.830372</v>
      </c>
      <c r="E1451" s="9">
        <v>1721642.4785900116</v>
      </c>
      <c r="F1451" s="259" t="s">
        <v>34062</v>
      </c>
      <c r="G1451" s="9"/>
      <c r="H1451" s="259" t="s">
        <v>37021</v>
      </c>
      <c r="I1451" s="9">
        <v>2</v>
      </c>
    </row>
    <row r="1452">
      <c r="A1452" s="259" t="s">
        <v>28148</v>
      </c>
      <c r="B1452" s="9">
        <v>9</v>
      </c>
      <c r="C1452" s="259" t="s">
        <v>31891</v>
      </c>
      <c r="D1452" s="9">
        <v>0.89414465592912984</v>
      </c>
      <c r="E1452" s="9">
        <v>1721642.4785900116</v>
      </c>
      <c r="F1452" s="259" t="s">
        <v>34062</v>
      </c>
      <c r="G1452" s="9"/>
      <c r="H1452" s="259" t="s">
        <v>37022</v>
      </c>
      <c r="I1452" s="9">
        <v>2</v>
      </c>
    </row>
    <row r="1453">
      <c r="A1453" s="259" t="s">
        <v>28149</v>
      </c>
      <c r="B1453" s="9">
        <v>9</v>
      </c>
      <c r="C1453" s="259" t="s">
        <v>31892</v>
      </c>
      <c r="D1453" s="9">
        <v>9014.4447583220845</v>
      </c>
      <c r="E1453" s="9">
        <v>1721642.4785900116</v>
      </c>
      <c r="F1453" s="259" t="s">
        <v>34062</v>
      </c>
      <c r="G1453" s="9"/>
      <c r="H1453" s="259" t="s">
        <v>37023</v>
      </c>
      <c r="I1453" s="9">
        <v>2</v>
      </c>
    </row>
    <row r="1454">
      <c r="A1454" s="259" t="s">
        <v>28150</v>
      </c>
      <c r="B1454" s="9">
        <v>9</v>
      </c>
      <c r="C1454" s="259" t="s">
        <v>31893</v>
      </c>
      <c r="D1454" s="9">
        <v>1559742.609960556</v>
      </c>
      <c r="E1454" s="9">
        <v>1721642.4785900116</v>
      </c>
      <c r="F1454" s="259" t="s">
        <v>34063</v>
      </c>
      <c r="G1454" s="9"/>
      <c r="H1454" s="259" t="s">
        <v>37024</v>
      </c>
      <c r="I1454" s="9">
        <v>2</v>
      </c>
    </row>
    <row r="1455">
      <c r="A1455" s="259" t="s">
        <v>28151</v>
      </c>
      <c r="B1455" s="9">
        <v>9</v>
      </c>
      <c r="C1455" s="259" t="s">
        <v>31894</v>
      </c>
      <c r="D1455" s="9">
        <v>6734207369.1087017</v>
      </c>
      <c r="E1455" s="9">
        <v>1721642.4785900116</v>
      </c>
      <c r="F1455" s="259" t="s">
        <v>34063</v>
      </c>
      <c r="G1455" s="9"/>
      <c r="H1455" s="259" t="s">
        <v>37025</v>
      </c>
      <c r="I1455" s="9">
        <v>2</v>
      </c>
    </row>
    <row r="1456">
      <c r="A1456" s="259" t="s">
        <v>28152</v>
      </c>
      <c r="B1456" s="9">
        <v>9</v>
      </c>
      <c r="C1456" s="259" t="s">
        <v>31895</v>
      </c>
      <c r="D1456" s="9">
        <v>0.90596196908312343</v>
      </c>
      <c r="E1456" s="9">
        <v>1721642.4785900116</v>
      </c>
      <c r="F1456" s="259" t="s">
        <v>34063</v>
      </c>
      <c r="G1456" s="9"/>
      <c r="H1456" s="259" t="s">
        <v>37026</v>
      </c>
      <c r="I1456" s="9">
        <v>2</v>
      </c>
    </row>
    <row r="1457">
      <c r="A1457" s="259" t="s">
        <v>28153</v>
      </c>
      <c r="B1457" s="9">
        <v>9</v>
      </c>
      <c r="C1457" s="259" t="s">
        <v>31896</v>
      </c>
      <c r="D1457" s="9">
        <v>3911.5016345460258</v>
      </c>
      <c r="E1457" s="9">
        <v>1721642.4785900116</v>
      </c>
      <c r="F1457" s="259" t="s">
        <v>34063</v>
      </c>
      <c r="G1457" s="9"/>
      <c r="H1457" s="259" t="s">
        <v>37027</v>
      </c>
      <c r="I1457" s="9">
        <v>2</v>
      </c>
    </row>
    <row r="1458">
      <c r="A1458" s="259" t="s">
        <v>28154</v>
      </c>
      <c r="B1458" s="9">
        <v>9</v>
      </c>
      <c r="C1458" s="259" t="s">
        <v>31897</v>
      </c>
      <c r="D1458" s="9">
        <v>1721642.4785900116</v>
      </c>
      <c r="E1458" s="9">
        <v>1721642.4785900116</v>
      </c>
      <c r="F1458" s="259" t="s">
        <v>34064</v>
      </c>
      <c r="G1458" s="9"/>
      <c r="H1458" s="259" t="s">
        <v>37028</v>
      </c>
      <c r="I1458" s="9">
        <v>2</v>
      </c>
    </row>
    <row r="1459">
      <c r="A1459" s="259" t="s">
        <v>28155</v>
      </c>
      <c r="B1459" s="9">
        <v>9</v>
      </c>
      <c r="C1459" s="259" t="s">
        <v>31898</v>
      </c>
      <c r="D1459" s="9">
        <v>45256153866.123161</v>
      </c>
      <c r="E1459" s="9">
        <v>1721642.4785900116</v>
      </c>
      <c r="F1459" s="259" t="s">
        <v>34064</v>
      </c>
      <c r="G1459" s="9"/>
      <c r="H1459" s="259" t="s">
        <v>37029</v>
      </c>
      <c r="I1459" s="9">
        <v>2</v>
      </c>
    </row>
    <row r="1460">
      <c r="A1460" s="259" t="s">
        <v>28156</v>
      </c>
      <c r="B1460" s="9">
        <v>9</v>
      </c>
      <c r="C1460" s="259" t="s">
        <v>31899</v>
      </c>
      <c r="D1460" s="9">
        <v>1</v>
      </c>
      <c r="E1460" s="9">
        <v>1721642.4785900116</v>
      </c>
      <c r="F1460" s="259" t="s">
        <v>34064</v>
      </c>
      <c r="G1460" s="9"/>
      <c r="H1460" s="259" t="s">
        <v>37030</v>
      </c>
      <c r="I1460" s="9">
        <v>2</v>
      </c>
    </row>
    <row r="1461">
      <c r="A1461" s="259" t="s">
        <v>28157</v>
      </c>
      <c r="B1461" s="9">
        <v>9</v>
      </c>
      <c r="C1461" s="259" t="s">
        <v>31900</v>
      </c>
      <c r="D1461" s="9">
        <v>26286.615501719603</v>
      </c>
      <c r="E1461" s="9">
        <v>1721642.4785900116</v>
      </c>
      <c r="F1461" s="259" t="s">
        <v>34064</v>
      </c>
      <c r="G1461" s="9"/>
      <c r="H1461" s="259" t="s">
        <v>37031</v>
      </c>
      <c r="I1461" s="9">
        <v>2</v>
      </c>
    </row>
    <row r="1462">
      <c r="A1462" s="259" t="s">
        <v>28158</v>
      </c>
      <c r="B1462" s="9">
        <v>9</v>
      </c>
      <c r="C1462" s="259" t="s">
        <v>31901</v>
      </c>
      <c r="D1462" s="9">
        <v>1529271.85546875</v>
      </c>
      <c r="E1462" s="9">
        <v>1721642.4785900116</v>
      </c>
      <c r="F1462" s="259" t="s">
        <v>34065</v>
      </c>
      <c r="G1462" s="9"/>
      <c r="H1462" s="259" t="s">
        <v>37032</v>
      </c>
      <c r="I1462" s="9">
        <v>2</v>
      </c>
    </row>
    <row r="1463">
      <c r="A1463" s="259" t="s">
        <v>28159</v>
      </c>
      <c r="B1463" s="9">
        <v>9</v>
      </c>
      <c r="C1463" s="259" t="s">
        <v>31902</v>
      </c>
      <c r="D1463" s="9">
        <v>15857892868.545349</v>
      </c>
      <c r="E1463" s="9">
        <v>1721642.4785900116</v>
      </c>
      <c r="F1463" s="259" t="s">
        <v>34065</v>
      </c>
      <c r="G1463" s="9"/>
      <c r="H1463" s="259" t="s">
        <v>37033</v>
      </c>
      <c r="I1463" s="9">
        <v>2</v>
      </c>
    </row>
    <row r="1464">
      <c r="A1464" s="259" t="s">
        <v>28160</v>
      </c>
      <c r="B1464" s="9">
        <v>9</v>
      </c>
      <c r="C1464" s="259" t="s">
        <v>31903</v>
      </c>
      <c r="D1464" s="9">
        <v>0.88826331511127155</v>
      </c>
      <c r="E1464" s="9">
        <v>1721642.4785900116</v>
      </c>
      <c r="F1464" s="259" t="s">
        <v>34065</v>
      </c>
      <c r="G1464" s="9"/>
      <c r="H1464" s="259" t="s">
        <v>37034</v>
      </c>
      <c r="I1464" s="9">
        <v>2</v>
      </c>
    </row>
    <row r="1465">
      <c r="A1465" s="259" t="s">
        <v>28161</v>
      </c>
      <c r="B1465" s="9">
        <v>9</v>
      </c>
      <c r="C1465" s="259" t="s">
        <v>31904</v>
      </c>
      <c r="D1465" s="9">
        <v>9210.909387837959</v>
      </c>
      <c r="E1465" s="9">
        <v>1721642.4785900116</v>
      </c>
      <c r="F1465" s="259" t="s">
        <v>34065</v>
      </c>
      <c r="G1465" s="9"/>
      <c r="H1465" s="259" t="s">
        <v>37035</v>
      </c>
      <c r="I1465" s="9">
        <v>2</v>
      </c>
    </row>
    <row r="1466">
      <c r="A1466" s="259" t="s">
        <v>28162</v>
      </c>
      <c r="B1466" s="9">
        <v>9</v>
      </c>
      <c r="C1466" s="259" t="s">
        <v>31905</v>
      </c>
      <c r="D1466" s="9">
        <v>1721642.4785900116</v>
      </c>
      <c r="E1466" s="9">
        <v>1721642.4785900116</v>
      </c>
      <c r="F1466" s="259" t="s">
        <v>34066</v>
      </c>
      <c r="G1466" s="9"/>
      <c r="H1466" s="259" t="s">
        <v>37036</v>
      </c>
      <c r="I1466" s="9">
        <v>2</v>
      </c>
    </row>
    <row r="1467">
      <c r="A1467" s="259" t="s">
        <v>28163</v>
      </c>
      <c r="B1467" s="9">
        <v>9</v>
      </c>
      <c r="C1467" s="259" t="s">
        <v>31906</v>
      </c>
      <c r="D1467" s="9">
        <v>22664053628.469109</v>
      </c>
      <c r="E1467" s="9">
        <v>1721642.4785900116</v>
      </c>
      <c r="F1467" s="259" t="s">
        <v>34066</v>
      </c>
      <c r="G1467" s="9"/>
      <c r="H1467" s="259" t="s">
        <v>37037</v>
      </c>
      <c r="I1467" s="9">
        <v>2</v>
      </c>
    </row>
    <row r="1468">
      <c r="A1468" s="259" t="s">
        <v>28164</v>
      </c>
      <c r="B1468" s="9">
        <v>9</v>
      </c>
      <c r="C1468" s="259" t="s">
        <v>31907</v>
      </c>
      <c r="D1468" s="9">
        <v>1</v>
      </c>
      <c r="E1468" s="9">
        <v>1721642.4785900116</v>
      </c>
      <c r="F1468" s="259" t="s">
        <v>34066</v>
      </c>
      <c r="G1468" s="9"/>
      <c r="H1468" s="259" t="s">
        <v>37038</v>
      </c>
      <c r="I1468" s="9">
        <v>2</v>
      </c>
    </row>
    <row r="1469">
      <c r="A1469" s="259" t="s">
        <v>28165</v>
      </c>
      <c r="B1469" s="9">
        <v>9</v>
      </c>
      <c r="C1469" s="259" t="s">
        <v>31908</v>
      </c>
      <c r="D1469" s="9">
        <v>13164.20447933562</v>
      </c>
      <c r="E1469" s="9">
        <v>1721642.4785900116</v>
      </c>
      <c r="F1469" s="259" t="s">
        <v>34066</v>
      </c>
      <c r="G1469" s="9"/>
      <c r="H1469" s="259" t="s">
        <v>37039</v>
      </c>
      <c r="I1469" s="9">
        <v>2</v>
      </c>
    </row>
    <row r="1470">
      <c r="A1470" s="259" t="s">
        <v>28166</v>
      </c>
      <c r="B1470" s="9">
        <v>9</v>
      </c>
      <c r="C1470" s="259" t="s">
        <v>31909</v>
      </c>
      <c r="D1470" s="9">
        <v>1721642.4785900116</v>
      </c>
      <c r="E1470" s="9">
        <v>1721642.4785900116</v>
      </c>
      <c r="F1470" s="259" t="s">
        <v>34067</v>
      </c>
      <c r="G1470" s="9"/>
      <c r="H1470" s="259" t="s">
        <v>37040</v>
      </c>
      <c r="I1470" s="9">
        <v>2</v>
      </c>
    </row>
    <row r="1471">
      <c r="A1471" s="259" t="s">
        <v>28167</v>
      </c>
      <c r="B1471" s="9">
        <v>9</v>
      </c>
      <c r="C1471" s="259" t="s">
        <v>31910</v>
      </c>
      <c r="D1471" s="9">
        <v>12843036899.588781</v>
      </c>
      <c r="E1471" s="9">
        <v>1721642.4785900116</v>
      </c>
      <c r="F1471" s="259" t="s">
        <v>34067</v>
      </c>
      <c r="G1471" s="9"/>
      <c r="H1471" s="259" t="s">
        <v>37041</v>
      </c>
      <c r="I1471" s="9">
        <v>2</v>
      </c>
    </row>
    <row r="1472">
      <c r="A1472" s="259" t="s">
        <v>28168</v>
      </c>
      <c r="B1472" s="9">
        <v>9</v>
      </c>
      <c r="C1472" s="259" t="s">
        <v>31911</v>
      </c>
      <c r="D1472" s="9">
        <v>1</v>
      </c>
      <c r="E1472" s="9">
        <v>1721642.4785900116</v>
      </c>
      <c r="F1472" s="259" t="s">
        <v>34067</v>
      </c>
      <c r="G1472" s="9"/>
      <c r="H1472" s="259" t="s">
        <v>37042</v>
      </c>
      <c r="I1472" s="9">
        <v>2</v>
      </c>
    </row>
    <row r="1473">
      <c r="A1473" s="259" t="s">
        <v>28169</v>
      </c>
      <c r="B1473" s="9">
        <v>9</v>
      </c>
      <c r="C1473" s="259" t="s">
        <v>31912</v>
      </c>
      <c r="D1473" s="9">
        <v>7459.7583756802715</v>
      </c>
      <c r="E1473" s="9">
        <v>1721642.4785900116</v>
      </c>
      <c r="F1473" s="259" t="s">
        <v>34067</v>
      </c>
      <c r="G1473" s="9"/>
      <c r="H1473" s="259" t="s">
        <v>37043</v>
      </c>
      <c r="I1473" s="9">
        <v>2</v>
      </c>
    </row>
    <row r="1474">
      <c r="A1474" s="259" t="s">
        <v>28170</v>
      </c>
      <c r="B1474" s="9">
        <v>9</v>
      </c>
      <c r="C1474" s="259" t="s">
        <v>31913</v>
      </c>
      <c r="D1474" s="9">
        <v>1721642.4785900116</v>
      </c>
      <c r="E1474" s="9">
        <v>1721642.4785900116</v>
      </c>
      <c r="F1474" s="259" t="s">
        <v>34068</v>
      </c>
      <c r="G1474" s="9"/>
      <c r="H1474" s="259" t="s">
        <v>37044</v>
      </c>
      <c r="I1474" s="9">
        <v>2</v>
      </c>
    </row>
    <row r="1475">
      <c r="A1475" s="259" t="s">
        <v>28171</v>
      </c>
      <c r="B1475" s="9">
        <v>9</v>
      </c>
      <c r="C1475" s="259" t="s">
        <v>31914</v>
      </c>
      <c r="D1475" s="9">
        <v>28362687916.419155</v>
      </c>
      <c r="E1475" s="9">
        <v>1721642.4785900116</v>
      </c>
      <c r="F1475" s="259" t="s">
        <v>34068</v>
      </c>
      <c r="G1475" s="9"/>
      <c r="H1475" s="259" t="s">
        <v>37045</v>
      </c>
      <c r="I1475" s="9">
        <v>2</v>
      </c>
    </row>
    <row r="1476">
      <c r="A1476" s="259" t="s">
        <v>28172</v>
      </c>
      <c r="B1476" s="9">
        <v>9</v>
      </c>
      <c r="C1476" s="259" t="s">
        <v>31915</v>
      </c>
      <c r="D1476" s="9">
        <v>1</v>
      </c>
      <c r="E1476" s="9">
        <v>1721642.4785900116</v>
      </c>
      <c r="F1476" s="259" t="s">
        <v>34068</v>
      </c>
      <c r="G1476" s="9"/>
      <c r="H1476" s="259" t="s">
        <v>37046</v>
      </c>
      <c r="I1476" s="9">
        <v>2</v>
      </c>
    </row>
    <row r="1477">
      <c r="A1477" s="259" t="s">
        <v>28173</v>
      </c>
      <c r="B1477" s="9">
        <v>9</v>
      </c>
      <c r="C1477" s="259" t="s">
        <v>31916</v>
      </c>
      <c r="D1477" s="9">
        <v>16474.203134002357</v>
      </c>
      <c r="E1477" s="9">
        <v>1721642.4785900116</v>
      </c>
      <c r="F1477" s="259" t="s">
        <v>34068</v>
      </c>
      <c r="G1477" s="9"/>
      <c r="H1477" s="259" t="s">
        <v>37047</v>
      </c>
      <c r="I1477" s="9">
        <v>2</v>
      </c>
    </row>
    <row r="1478">
      <c r="A1478" s="259" t="s">
        <v>28174</v>
      </c>
      <c r="B1478" s="9">
        <v>9</v>
      </c>
      <c r="C1478" s="259" t="s">
        <v>31917</v>
      </c>
      <c r="D1478" s="9">
        <v>1545424.5445251465</v>
      </c>
      <c r="E1478" s="9">
        <v>1721642.4785900116</v>
      </c>
      <c r="F1478" s="259" t="s">
        <v>34069</v>
      </c>
      <c r="G1478" s="9"/>
      <c r="H1478" s="259" t="s">
        <v>37048</v>
      </c>
      <c r="I1478" s="9">
        <v>2</v>
      </c>
    </row>
    <row r="1479">
      <c r="A1479" s="259" t="s">
        <v>28175</v>
      </c>
      <c r="B1479" s="9">
        <v>9</v>
      </c>
      <c r="C1479" s="259" t="s">
        <v>31918</v>
      </c>
      <c r="D1479" s="9">
        <v>18711938599.266411</v>
      </c>
      <c r="E1479" s="9">
        <v>1721642.4785900116</v>
      </c>
      <c r="F1479" s="259" t="s">
        <v>34069</v>
      </c>
      <c r="G1479" s="9"/>
      <c r="H1479" s="259" t="s">
        <v>37049</v>
      </c>
      <c r="I1479" s="9">
        <v>2</v>
      </c>
    </row>
    <row r="1480">
      <c r="A1480" s="259" t="s">
        <v>28176</v>
      </c>
      <c r="B1480" s="9">
        <v>9</v>
      </c>
      <c r="C1480" s="259" t="s">
        <v>31919</v>
      </c>
      <c r="D1480" s="9">
        <v>0.89764545411938035</v>
      </c>
      <c r="E1480" s="9">
        <v>1721642.4785900116</v>
      </c>
      <c r="F1480" s="259" t="s">
        <v>34069</v>
      </c>
      <c r="G1480" s="9"/>
      <c r="H1480" s="259" t="s">
        <v>37050</v>
      </c>
      <c r="I1480" s="9">
        <v>2</v>
      </c>
    </row>
    <row r="1481">
      <c r="A1481" s="259" t="s">
        <v>28177</v>
      </c>
      <c r="B1481" s="9">
        <v>9</v>
      </c>
      <c r="C1481" s="259" t="s">
        <v>31920</v>
      </c>
      <c r="D1481" s="9">
        <v>10868.655270745347</v>
      </c>
      <c r="E1481" s="9">
        <v>1721642.4785900116</v>
      </c>
      <c r="F1481" s="259" t="s">
        <v>34069</v>
      </c>
      <c r="G1481" s="9"/>
      <c r="H1481" s="259" t="s">
        <v>37051</v>
      </c>
      <c r="I1481" s="9">
        <v>2</v>
      </c>
    </row>
    <row r="1482">
      <c r="A1482" s="259" t="s">
        <v>28178</v>
      </c>
      <c r="B1482" s="9">
        <v>9</v>
      </c>
      <c r="C1482" s="259" t="s">
        <v>31921</v>
      </c>
      <c r="D1482" s="9">
        <v>0</v>
      </c>
      <c r="E1482" s="9">
        <v>1721642.4785900116</v>
      </c>
      <c r="F1482" s="259" t="s">
        <v>34070</v>
      </c>
      <c r="G1482" s="9"/>
      <c r="H1482" s="259" t="s">
        <v>37052</v>
      </c>
      <c r="I1482" s="9">
        <v>2</v>
      </c>
    </row>
    <row r="1483">
      <c r="A1483" s="259" t="s">
        <v>28179</v>
      </c>
      <c r="B1483" s="9">
        <v>9</v>
      </c>
      <c r="C1483" s="259" t="s">
        <v>31922</v>
      </c>
      <c r="D1483" s="9">
        <v>-1818472649.5624075</v>
      </c>
      <c r="E1483" s="9">
        <v>1721642.4785900116</v>
      </c>
      <c r="F1483" s="259" t="s">
        <v>34070</v>
      </c>
      <c r="G1483" s="9"/>
      <c r="H1483" s="259" t="s">
        <v>37053</v>
      </c>
      <c r="I1483" s="9">
        <v>2</v>
      </c>
    </row>
    <row r="1484">
      <c r="A1484" s="259" t="s">
        <v>28180</v>
      </c>
      <c r="B1484" s="9">
        <v>9</v>
      </c>
      <c r="C1484" s="259" t="s">
        <v>31923</v>
      </c>
      <c r="D1484" s="9">
        <v>0</v>
      </c>
      <c r="E1484" s="9">
        <v>1721642.4785900116</v>
      </c>
      <c r="F1484" s="259" t="s">
        <v>34070</v>
      </c>
      <c r="G1484" s="9"/>
      <c r="H1484" s="259" t="s">
        <v>37054</v>
      </c>
      <c r="I1484" s="9">
        <v>2</v>
      </c>
    </row>
    <row r="1485">
      <c r="A1485" s="259" t="s">
        <v>28181</v>
      </c>
      <c r="B1485" s="9">
        <v>9</v>
      </c>
      <c r="C1485" s="259" t="s">
        <v>31924</v>
      </c>
      <c r="D1485" s="9">
        <v>-1056.2429030281</v>
      </c>
      <c r="E1485" s="9">
        <v>1721642.4785900116</v>
      </c>
      <c r="F1485" s="259" t="s">
        <v>34070</v>
      </c>
      <c r="G1485" s="9"/>
      <c r="H1485" s="259" t="s">
        <v>37055</v>
      </c>
      <c r="I1485" s="9">
        <v>2</v>
      </c>
    </row>
    <row r="1486">
      <c r="A1486" s="259" t="s">
        <v>28182</v>
      </c>
      <c r="B1486" s="9">
        <v>9</v>
      </c>
      <c r="C1486" s="259" t="s">
        <v>31925</v>
      </c>
      <c r="D1486" s="9">
        <v>1531399.4567871094</v>
      </c>
      <c r="E1486" s="9">
        <v>1721642.4785900116</v>
      </c>
      <c r="F1486" s="259" t="s">
        <v>34071</v>
      </c>
      <c r="G1486" s="9"/>
      <c r="H1486" s="259" t="s">
        <v>37056</v>
      </c>
      <c r="I1486" s="9">
        <v>2</v>
      </c>
    </row>
    <row r="1487">
      <c r="A1487" s="259" t="s">
        <v>28183</v>
      </c>
      <c r="B1487" s="9">
        <v>9</v>
      </c>
      <c r="C1487" s="259" t="s">
        <v>31926</v>
      </c>
      <c r="D1487" s="9">
        <v>16893465949.704004</v>
      </c>
      <c r="E1487" s="9">
        <v>1721642.4785900116</v>
      </c>
      <c r="F1487" s="259" t="s">
        <v>34071</v>
      </c>
      <c r="G1487" s="9"/>
      <c r="H1487" s="259" t="s">
        <v>37057</v>
      </c>
      <c r="I1487" s="9">
        <v>2</v>
      </c>
    </row>
    <row r="1488">
      <c r="A1488" s="259" t="s">
        <v>28184</v>
      </c>
      <c r="B1488" s="9">
        <v>9</v>
      </c>
      <c r="C1488" s="259" t="s">
        <v>31927</v>
      </c>
      <c r="D1488" s="9">
        <v>0.88949911252264924</v>
      </c>
      <c r="E1488" s="9">
        <v>1721642.4785900116</v>
      </c>
      <c r="F1488" s="259" t="s">
        <v>34071</v>
      </c>
      <c r="G1488" s="9"/>
      <c r="H1488" s="259" t="s">
        <v>37058</v>
      </c>
      <c r="I1488" s="9">
        <v>2</v>
      </c>
    </row>
    <row r="1489">
      <c r="A1489" s="259" t="s">
        <v>28185</v>
      </c>
      <c r="B1489" s="9">
        <v>9</v>
      </c>
      <c r="C1489" s="259" t="s">
        <v>31928</v>
      </c>
      <c r="D1489" s="9">
        <v>9812.4123677172465</v>
      </c>
      <c r="E1489" s="9">
        <v>1721642.4785900116</v>
      </c>
      <c r="F1489" s="259" t="s">
        <v>34071</v>
      </c>
      <c r="G1489" s="9"/>
      <c r="H1489" s="259" t="s">
        <v>37059</v>
      </c>
      <c r="I1489" s="9">
        <v>2</v>
      </c>
    </row>
    <row r="1490">
      <c r="A1490" s="259" t="s">
        <v>28186</v>
      </c>
      <c r="B1490" s="9">
        <v>9</v>
      </c>
      <c r="C1490" s="259" t="s">
        <v>31929</v>
      </c>
      <c r="D1490" s="9">
        <v>519196.35624694824</v>
      </c>
      <c r="E1490" s="9">
        <v>1721642.4785900116</v>
      </c>
      <c r="F1490" s="259" t="s">
        <v>34072</v>
      </c>
      <c r="G1490" s="9"/>
      <c r="H1490" s="259" t="s">
        <v>37060</v>
      </c>
      <c r="I1490" s="9">
        <v>2</v>
      </c>
    </row>
    <row r="1491">
      <c r="A1491" s="259" t="s">
        <v>28187</v>
      </c>
      <c r="B1491" s="9">
        <v>9</v>
      </c>
      <c r="C1491" s="259" t="s">
        <v>31930</v>
      </c>
      <c r="D1491" s="9">
        <v>1035573081.1586556</v>
      </c>
      <c r="E1491" s="9">
        <v>1721642.4785900116</v>
      </c>
      <c r="F1491" s="259" t="s">
        <v>34072</v>
      </c>
      <c r="G1491" s="9"/>
      <c r="H1491" s="259" t="s">
        <v>37061</v>
      </c>
      <c r="I1491" s="9">
        <v>2</v>
      </c>
    </row>
    <row r="1492">
      <c r="A1492" s="259" t="s">
        <v>28188</v>
      </c>
      <c r="B1492" s="9">
        <v>9</v>
      </c>
      <c r="C1492" s="259" t="s">
        <v>31931</v>
      </c>
      <c r="D1492" s="9">
        <v>0.3015703682405414</v>
      </c>
      <c r="E1492" s="9">
        <v>1721642.4785900116</v>
      </c>
      <c r="F1492" s="259" t="s">
        <v>34072</v>
      </c>
      <c r="G1492" s="9"/>
      <c r="H1492" s="259" t="s">
        <v>37062</v>
      </c>
      <c r="I1492" s="9">
        <v>2</v>
      </c>
    </row>
    <row r="1493">
      <c r="A1493" s="259" t="s">
        <v>28189</v>
      </c>
      <c r="B1493" s="9">
        <v>9</v>
      </c>
      <c r="C1493" s="259" t="s">
        <v>31932</v>
      </c>
      <c r="D1493" s="9">
        <v>601.5029798792882</v>
      </c>
      <c r="E1493" s="9">
        <v>1721642.4785900116</v>
      </c>
      <c r="F1493" s="259" t="s">
        <v>34072</v>
      </c>
      <c r="G1493" s="9"/>
      <c r="H1493" s="259" t="s">
        <v>37063</v>
      </c>
      <c r="I1493" s="9">
        <v>2</v>
      </c>
    </row>
    <row r="1494">
      <c r="A1494" s="259" t="s">
        <v>28190</v>
      </c>
      <c r="B1494" s="9">
        <v>9</v>
      </c>
      <c r="C1494" s="259" t="s">
        <v>31933</v>
      </c>
      <c r="D1494" s="9">
        <v>1539397.4216518402</v>
      </c>
      <c r="E1494" s="9">
        <v>1721642.4785900116</v>
      </c>
      <c r="F1494" s="259" t="s">
        <v>34073</v>
      </c>
      <c r="G1494" s="9"/>
      <c r="H1494" s="259" t="s">
        <v>37064</v>
      </c>
      <c r="I1494" s="9">
        <v>2</v>
      </c>
    </row>
    <row r="1495">
      <c r="A1495" s="259" t="s">
        <v>28191</v>
      </c>
      <c r="B1495" s="9">
        <v>9</v>
      </c>
      <c r="C1495" s="259" t="s">
        <v>31934</v>
      </c>
      <c r="D1495" s="9">
        <v>5698634287.9500456</v>
      </c>
      <c r="E1495" s="9">
        <v>1721642.4785900116</v>
      </c>
      <c r="F1495" s="259" t="s">
        <v>34073</v>
      </c>
      <c r="G1495" s="9"/>
      <c r="H1495" s="259" t="s">
        <v>37065</v>
      </c>
      <c r="I1495" s="9">
        <v>2</v>
      </c>
    </row>
    <row r="1496">
      <c r="A1496" s="259" t="s">
        <v>28192</v>
      </c>
      <c r="B1496" s="9">
        <v>9</v>
      </c>
      <c r="C1496" s="259" t="s">
        <v>31935</v>
      </c>
      <c r="D1496" s="9">
        <v>0.89414465592912984</v>
      </c>
      <c r="E1496" s="9">
        <v>1721642.4785900116</v>
      </c>
      <c r="F1496" s="259" t="s">
        <v>34073</v>
      </c>
      <c r="G1496" s="9"/>
      <c r="H1496" s="259" t="s">
        <v>37066</v>
      </c>
      <c r="I1496" s="9">
        <v>2</v>
      </c>
    </row>
    <row r="1497">
      <c r="A1497" s="259" t="s">
        <v>28193</v>
      </c>
      <c r="B1497" s="9">
        <v>9</v>
      </c>
      <c r="C1497" s="259" t="s">
        <v>31936</v>
      </c>
      <c r="D1497" s="9">
        <v>3309.9986546667374</v>
      </c>
      <c r="E1497" s="9">
        <v>1721642.4785900116</v>
      </c>
      <c r="F1497" s="259" t="s">
        <v>34073</v>
      </c>
      <c r="G1497" s="9"/>
      <c r="H1497" s="259" t="s">
        <v>37067</v>
      </c>
      <c r="I1497" s="9">
        <v>2</v>
      </c>
    </row>
    <row r="1498">
      <c r="A1498" s="259" t="s">
        <v>28194</v>
      </c>
      <c r="B1498" s="9">
        <v>9</v>
      </c>
      <c r="C1498" s="259" t="s">
        <v>31937</v>
      </c>
      <c r="D1498" s="9">
        <v>1721642.4785900116</v>
      </c>
      <c r="E1498" s="9">
        <v>1721642.4785900116</v>
      </c>
      <c r="F1498" s="259" t="s">
        <v>34074</v>
      </c>
      <c r="G1498" s="9"/>
      <c r="H1498" s="259" t="s">
        <v>37068</v>
      </c>
      <c r="I1498" s="9">
        <v>2</v>
      </c>
    </row>
    <row r="1499">
      <c r="A1499" s="259" t="s">
        <v>28195</v>
      </c>
      <c r="B1499" s="9">
        <v>9</v>
      </c>
      <c r="C1499" s="259" t="s">
        <v>31938</v>
      </c>
      <c r="D1499" s="9">
        <v>38521946497.014458</v>
      </c>
      <c r="E1499" s="9">
        <v>1721642.4785900116</v>
      </c>
      <c r="F1499" s="259" t="s">
        <v>34074</v>
      </c>
      <c r="G1499" s="9"/>
      <c r="H1499" s="259" t="s">
        <v>37069</v>
      </c>
      <c r="I1499" s="9">
        <v>2</v>
      </c>
    </row>
    <row r="1500">
      <c r="A1500" s="259" t="s">
        <v>28196</v>
      </c>
      <c r="B1500" s="9">
        <v>9</v>
      </c>
      <c r="C1500" s="259" t="s">
        <v>31939</v>
      </c>
      <c r="D1500" s="9">
        <v>1</v>
      </c>
      <c r="E1500" s="9">
        <v>1721642.4785900116</v>
      </c>
      <c r="F1500" s="259" t="s">
        <v>34074</v>
      </c>
      <c r="G1500" s="9"/>
      <c r="H1500" s="259" t="s">
        <v>37070</v>
      </c>
      <c r="I1500" s="9">
        <v>2</v>
      </c>
    </row>
    <row r="1501">
      <c r="A1501" s="259" t="s">
        <v>28197</v>
      </c>
      <c r="B1501" s="9">
        <v>9</v>
      </c>
      <c r="C1501" s="259" t="s">
        <v>31940</v>
      </c>
      <c r="D1501" s="9">
        <v>22375.113867173579</v>
      </c>
      <c r="E1501" s="9">
        <v>1721642.4785900116</v>
      </c>
      <c r="F1501" s="259" t="s">
        <v>34074</v>
      </c>
      <c r="G1501" s="9"/>
      <c r="H1501" s="259" t="s">
        <v>37071</v>
      </c>
      <c r="I1501" s="9">
        <v>2</v>
      </c>
    </row>
    <row r="1502">
      <c r="A1502" s="259" t="s">
        <v>28198</v>
      </c>
      <c r="B1502" s="9">
        <v>10</v>
      </c>
      <c r="C1502" s="259" t="s">
        <v>31941</v>
      </c>
      <c r="D1502" s="9">
        <v>1585486.8079090118</v>
      </c>
      <c r="E1502" s="9">
        <v>1732307.5169143677</v>
      </c>
      <c r="F1502" s="259" t="s">
        <v>34075</v>
      </c>
      <c r="G1502" s="9"/>
      <c r="H1502" s="259" t="s">
        <v>37072</v>
      </c>
      <c r="I1502" s="9">
        <v>2</v>
      </c>
    </row>
    <row r="1503">
      <c r="A1503" s="259" t="s">
        <v>28199</v>
      </c>
      <c r="B1503" s="9">
        <v>10</v>
      </c>
      <c r="C1503" s="259" t="s">
        <v>31942</v>
      </c>
      <c r="D1503" s="9">
        <v>33292783501.642956</v>
      </c>
      <c r="E1503" s="9">
        <v>1732307.5169143677</v>
      </c>
      <c r="F1503" s="259" t="s">
        <v>34075</v>
      </c>
      <c r="G1503" s="9"/>
      <c r="H1503" s="259" t="s">
        <v>37073</v>
      </c>
      <c r="I1503" s="9">
        <v>2</v>
      </c>
    </row>
    <row r="1504">
      <c r="A1504" s="259" t="s">
        <v>28200</v>
      </c>
      <c r="B1504" s="9">
        <v>10</v>
      </c>
      <c r="C1504" s="259" t="s">
        <v>31943</v>
      </c>
      <c r="D1504" s="9">
        <v>0.91524558568742065</v>
      </c>
      <c r="E1504" s="9">
        <v>1732307.5169143677</v>
      </c>
      <c r="F1504" s="259" t="s">
        <v>34075</v>
      </c>
      <c r="G1504" s="9"/>
      <c r="H1504" s="259" t="s">
        <v>37074</v>
      </c>
      <c r="I1504" s="9">
        <v>2</v>
      </c>
    </row>
    <row r="1505">
      <c r="A1505" s="259" t="s">
        <v>28201</v>
      </c>
      <c r="B1505" s="9">
        <v>10</v>
      </c>
      <c r="C1505" s="259" t="s">
        <v>31944</v>
      </c>
      <c r="D1505" s="9">
        <v>19218.749082694594</v>
      </c>
      <c r="E1505" s="9">
        <v>1732307.5169143677</v>
      </c>
      <c r="F1505" s="259" t="s">
        <v>34075</v>
      </c>
      <c r="G1505" s="9"/>
      <c r="H1505" s="259" t="s">
        <v>37075</v>
      </c>
      <c r="I1505" s="9">
        <v>2</v>
      </c>
    </row>
    <row r="1506">
      <c r="A1506" s="259" t="s">
        <v>28202</v>
      </c>
      <c r="B1506" s="9">
        <v>10</v>
      </c>
      <c r="C1506" s="259" t="s">
        <v>31945</v>
      </c>
      <c r="D1506" s="9">
        <v>1613816.9870243073</v>
      </c>
      <c r="E1506" s="9">
        <v>1732307.5169143677</v>
      </c>
      <c r="F1506" s="259" t="s">
        <v>34076</v>
      </c>
      <c r="G1506" s="9"/>
      <c r="H1506" s="259" t="s">
        <v>37076</v>
      </c>
      <c r="I1506" s="9">
        <v>2</v>
      </c>
    </row>
    <row r="1507">
      <c r="A1507" s="259" t="s">
        <v>28203</v>
      </c>
      <c r="B1507" s="9">
        <v>10</v>
      </c>
      <c r="C1507" s="259" t="s">
        <v>31946</v>
      </c>
      <c r="D1507" s="9">
        <v>20184765622.953163</v>
      </c>
      <c r="E1507" s="9">
        <v>1732307.5169143677</v>
      </c>
      <c r="F1507" s="259" t="s">
        <v>34076</v>
      </c>
      <c r="G1507" s="9"/>
      <c r="H1507" s="259" t="s">
        <v>37077</v>
      </c>
      <c r="I1507" s="9">
        <v>2</v>
      </c>
    </row>
    <row r="1508">
      <c r="A1508" s="259" t="s">
        <v>28204</v>
      </c>
      <c r="B1508" s="9">
        <v>10</v>
      </c>
      <c r="C1508" s="259" t="s">
        <v>31947</v>
      </c>
      <c r="D1508" s="9">
        <v>0.93159959837782214</v>
      </c>
      <c r="E1508" s="9">
        <v>1732307.5169143677</v>
      </c>
      <c r="F1508" s="259" t="s">
        <v>34076</v>
      </c>
      <c r="G1508" s="9"/>
      <c r="H1508" s="259" t="s">
        <v>37078</v>
      </c>
      <c r="I1508" s="9">
        <v>2</v>
      </c>
    </row>
    <row r="1509">
      <c r="A1509" s="259" t="s">
        <v>28205</v>
      </c>
      <c r="B1509" s="9">
        <v>10</v>
      </c>
      <c r="C1509" s="259" t="s">
        <v>31948</v>
      </c>
      <c r="D1509" s="9">
        <v>11651.952915904219</v>
      </c>
      <c r="E1509" s="9">
        <v>1732307.5169143677</v>
      </c>
      <c r="F1509" s="259" t="s">
        <v>34076</v>
      </c>
      <c r="G1509" s="9"/>
      <c r="H1509" s="259" t="s">
        <v>37079</v>
      </c>
      <c r="I1509" s="9">
        <v>2</v>
      </c>
    </row>
    <row r="1510">
      <c r="A1510" s="259" t="s">
        <v>28206</v>
      </c>
      <c r="B1510" s="9">
        <v>10</v>
      </c>
      <c r="C1510" s="259" t="s">
        <v>31949</v>
      </c>
      <c r="D1510" s="9">
        <v>1732307.5169143677</v>
      </c>
      <c r="E1510" s="9">
        <v>1732307.5169143677</v>
      </c>
      <c r="F1510" s="259" t="s">
        <v>34077</v>
      </c>
      <c r="G1510" s="9"/>
      <c r="H1510" s="259" t="s">
        <v>37080</v>
      </c>
      <c r="I1510" s="9">
        <v>2</v>
      </c>
    </row>
    <row r="1511">
      <c r="A1511" s="259" t="s">
        <v>28207</v>
      </c>
      <c r="B1511" s="9">
        <v>10</v>
      </c>
      <c r="C1511" s="259" t="s">
        <v>31950</v>
      </c>
      <c r="D1511" s="9">
        <v>88976864768.573303</v>
      </c>
      <c r="E1511" s="9">
        <v>1732307.5169143677</v>
      </c>
      <c r="F1511" s="259" t="s">
        <v>34077</v>
      </c>
      <c r="G1511" s="9"/>
      <c r="H1511" s="259" t="s">
        <v>37081</v>
      </c>
      <c r="I1511" s="9">
        <v>2</v>
      </c>
    </row>
    <row r="1512">
      <c r="A1512" s="259" t="s">
        <v>28208</v>
      </c>
      <c r="B1512" s="9">
        <v>10</v>
      </c>
      <c r="C1512" s="259" t="s">
        <v>31951</v>
      </c>
      <c r="D1512" s="9">
        <v>1</v>
      </c>
      <c r="E1512" s="9">
        <v>1732307.5169143677</v>
      </c>
      <c r="F1512" s="259" t="s">
        <v>34077</v>
      </c>
      <c r="G1512" s="9"/>
      <c r="H1512" s="259" t="s">
        <v>37082</v>
      </c>
      <c r="I1512" s="9">
        <v>2</v>
      </c>
    </row>
    <row r="1513">
      <c r="A1513" s="259" t="s">
        <v>28209</v>
      </c>
      <c r="B1513" s="9">
        <v>10</v>
      </c>
      <c r="C1513" s="259" t="s">
        <v>31952</v>
      </c>
      <c r="D1513" s="9">
        <v>51363.204223151595</v>
      </c>
      <c r="E1513" s="9">
        <v>1732307.5169143677</v>
      </c>
      <c r="F1513" s="259" t="s">
        <v>34077</v>
      </c>
      <c r="G1513" s="9"/>
      <c r="H1513" s="259" t="s">
        <v>37083</v>
      </c>
      <c r="I1513" s="9">
        <v>2</v>
      </c>
    </row>
    <row r="1514">
      <c r="A1514" s="259" t="s">
        <v>28210</v>
      </c>
      <c r="B1514" s="9">
        <v>10</v>
      </c>
      <c r="C1514" s="259" t="s">
        <v>31953</v>
      </c>
      <c r="D1514" s="9">
        <v>1624546.8864917755</v>
      </c>
      <c r="E1514" s="9">
        <v>1732307.5169143677</v>
      </c>
      <c r="F1514" s="259" t="s">
        <v>34078</v>
      </c>
      <c r="G1514" s="9"/>
      <c r="H1514" s="259" t="s">
        <v>37084</v>
      </c>
      <c r="I1514" s="9">
        <v>2</v>
      </c>
    </row>
    <row r="1515">
      <c r="A1515" s="259" t="s">
        <v>28211</v>
      </c>
      <c r="B1515" s="9">
        <v>10</v>
      </c>
      <c r="C1515" s="259" t="s">
        <v>31954</v>
      </c>
      <c r="D1515" s="9">
        <v>24696883266.611942</v>
      </c>
      <c r="E1515" s="9">
        <v>1732307.5169143677</v>
      </c>
      <c r="F1515" s="259" t="s">
        <v>34078</v>
      </c>
      <c r="G1515" s="9"/>
      <c r="H1515" s="259" t="s">
        <v>37085</v>
      </c>
      <c r="I1515" s="9">
        <v>2</v>
      </c>
    </row>
    <row r="1516">
      <c r="A1516" s="259" t="s">
        <v>28212</v>
      </c>
      <c r="B1516" s="9">
        <v>10</v>
      </c>
      <c r="C1516" s="259" t="s">
        <v>31955</v>
      </c>
      <c r="D1516" s="9">
        <v>0.93779359070464674</v>
      </c>
      <c r="E1516" s="9">
        <v>1732307.5169143677</v>
      </c>
      <c r="F1516" s="259" t="s">
        <v>34078</v>
      </c>
      <c r="G1516" s="9"/>
      <c r="H1516" s="259" t="s">
        <v>37086</v>
      </c>
      <c r="I1516" s="9">
        <v>2</v>
      </c>
    </row>
    <row r="1517">
      <c r="A1517" s="259" t="s">
        <v>28213</v>
      </c>
      <c r="B1517" s="9">
        <v>10</v>
      </c>
      <c r="C1517" s="259" t="s">
        <v>31956</v>
      </c>
      <c r="D1517" s="9">
        <v>14256.63920837952</v>
      </c>
      <c r="E1517" s="9">
        <v>1732307.5169143677</v>
      </c>
      <c r="F1517" s="259" t="s">
        <v>34078</v>
      </c>
      <c r="G1517" s="9"/>
      <c r="H1517" s="259" t="s">
        <v>37087</v>
      </c>
      <c r="I1517" s="9">
        <v>2</v>
      </c>
    </row>
    <row r="1518">
      <c r="A1518" s="259" t="s">
        <v>28214</v>
      </c>
      <c r="B1518" s="9">
        <v>10</v>
      </c>
      <c r="C1518" s="259" t="s">
        <v>31957</v>
      </c>
      <c r="D1518" s="9">
        <v>1732307.5169143677</v>
      </c>
      <c r="E1518" s="9">
        <v>1732307.5169143677</v>
      </c>
      <c r="F1518" s="259" t="s">
        <v>34079</v>
      </c>
      <c r="G1518" s="9"/>
      <c r="H1518" s="259" t="s">
        <v>37088</v>
      </c>
      <c r="I1518" s="9">
        <v>2</v>
      </c>
    </row>
    <row r="1519">
      <c r="A1519" s="259" t="s">
        <v>28215</v>
      </c>
      <c r="B1519" s="9">
        <v>10</v>
      </c>
      <c r="C1519" s="259" t="s">
        <v>31958</v>
      </c>
      <c r="D1519" s="9">
        <v>44095215879.008202</v>
      </c>
      <c r="E1519" s="9">
        <v>1732307.5169143677</v>
      </c>
      <c r="F1519" s="259" t="s">
        <v>34079</v>
      </c>
      <c r="G1519" s="9"/>
      <c r="H1519" s="259" t="s">
        <v>37089</v>
      </c>
      <c r="I1519" s="9">
        <v>2</v>
      </c>
    </row>
    <row r="1520">
      <c r="A1520" s="259" t="s">
        <v>28216</v>
      </c>
      <c r="B1520" s="9">
        <v>10</v>
      </c>
      <c r="C1520" s="259" t="s">
        <v>31959</v>
      </c>
      <c r="D1520" s="9">
        <v>1</v>
      </c>
      <c r="E1520" s="9">
        <v>1732307.5169143677</v>
      </c>
      <c r="F1520" s="259" t="s">
        <v>34079</v>
      </c>
      <c r="G1520" s="9"/>
      <c r="H1520" s="259" t="s">
        <v>37090</v>
      </c>
      <c r="I1520" s="9">
        <v>2</v>
      </c>
    </row>
    <row r="1521">
      <c r="A1521" s="259" t="s">
        <v>28217</v>
      </c>
      <c r="B1521" s="9">
        <v>10</v>
      </c>
      <c r="C1521" s="259" t="s">
        <v>31960</v>
      </c>
      <c r="D1521" s="9">
        <v>25454.612098867859</v>
      </c>
      <c r="E1521" s="9">
        <v>1732307.5169143677</v>
      </c>
      <c r="F1521" s="259" t="s">
        <v>34079</v>
      </c>
      <c r="G1521" s="9"/>
      <c r="H1521" s="259" t="s">
        <v>37091</v>
      </c>
      <c r="I1521" s="9">
        <v>2</v>
      </c>
    </row>
    <row r="1522">
      <c r="A1522" s="259" t="s">
        <v>28218</v>
      </c>
      <c r="B1522" s="9">
        <v>10</v>
      </c>
      <c r="C1522" s="259" t="s">
        <v>31961</v>
      </c>
      <c r="D1522" s="9">
        <v>1732307.5169143677</v>
      </c>
      <c r="E1522" s="9">
        <v>1732307.5169143677</v>
      </c>
      <c r="F1522" s="259" t="s">
        <v>34080</v>
      </c>
      <c r="G1522" s="9"/>
      <c r="H1522" s="259" t="s">
        <v>37092</v>
      </c>
      <c r="I1522" s="9">
        <v>2</v>
      </c>
    </row>
    <row r="1523">
      <c r="A1523" s="259" t="s">
        <v>28219</v>
      </c>
      <c r="B1523" s="9">
        <v>10</v>
      </c>
      <c r="C1523" s="259" t="s">
        <v>31962</v>
      </c>
      <c r="D1523" s="9">
        <v>25711525242.691792</v>
      </c>
      <c r="E1523" s="9">
        <v>1732307.5169143677</v>
      </c>
      <c r="F1523" s="259" t="s">
        <v>34080</v>
      </c>
      <c r="G1523" s="9"/>
      <c r="H1523" s="259" t="s">
        <v>37093</v>
      </c>
      <c r="I1523" s="9">
        <v>2</v>
      </c>
    </row>
    <row r="1524">
      <c r="A1524" s="259" t="s">
        <v>28220</v>
      </c>
      <c r="B1524" s="9">
        <v>10</v>
      </c>
      <c r="C1524" s="259" t="s">
        <v>31963</v>
      </c>
      <c r="D1524" s="9">
        <v>1</v>
      </c>
      <c r="E1524" s="9">
        <v>1732307.5169143677</v>
      </c>
      <c r="F1524" s="259" t="s">
        <v>34080</v>
      </c>
      <c r="G1524" s="9"/>
      <c r="H1524" s="259" t="s">
        <v>37094</v>
      </c>
      <c r="I1524" s="9">
        <v>2</v>
      </c>
    </row>
    <row r="1525">
      <c r="A1525" s="259" t="s">
        <v>28221</v>
      </c>
      <c r="B1525" s="9">
        <v>10</v>
      </c>
      <c r="C1525" s="259" t="s">
        <v>31964</v>
      </c>
      <c r="D1525" s="9">
        <v>14842.356216573975</v>
      </c>
      <c r="E1525" s="9">
        <v>1732307.5169143677</v>
      </c>
      <c r="F1525" s="259" t="s">
        <v>34080</v>
      </c>
      <c r="G1525" s="9"/>
      <c r="H1525" s="259" t="s">
        <v>37095</v>
      </c>
      <c r="I1525" s="9">
        <v>2</v>
      </c>
    </row>
    <row r="1526">
      <c r="A1526" s="259" t="s">
        <v>28222</v>
      </c>
      <c r="B1526" s="9">
        <v>10</v>
      </c>
      <c r="C1526" s="259" t="s">
        <v>31965</v>
      </c>
      <c r="D1526" s="9">
        <v>1732307.5169143677</v>
      </c>
      <c r="E1526" s="9">
        <v>1732307.5169143677</v>
      </c>
      <c r="F1526" s="259" t="s">
        <v>34081</v>
      </c>
      <c r="G1526" s="9"/>
      <c r="H1526" s="259" t="s">
        <v>37096</v>
      </c>
      <c r="I1526" s="9">
        <v>2</v>
      </c>
    </row>
    <row r="1527">
      <c r="A1527" s="259" t="s">
        <v>28223</v>
      </c>
      <c r="B1527" s="9">
        <v>10</v>
      </c>
      <c r="C1527" s="259" t="s">
        <v>31966</v>
      </c>
      <c r="D1527" s="9">
        <v>59004308744.334747</v>
      </c>
      <c r="E1527" s="9">
        <v>1732307.5169143677</v>
      </c>
      <c r="F1527" s="259" t="s">
        <v>34081</v>
      </c>
      <c r="G1527" s="9"/>
      <c r="H1527" s="259" t="s">
        <v>37097</v>
      </c>
      <c r="I1527" s="9">
        <v>2</v>
      </c>
    </row>
    <row r="1528">
      <c r="A1528" s="259" t="s">
        <v>28224</v>
      </c>
      <c r="B1528" s="9">
        <v>10</v>
      </c>
      <c r="C1528" s="259" t="s">
        <v>31967</v>
      </c>
      <c r="D1528" s="9">
        <v>1</v>
      </c>
      <c r="E1528" s="9">
        <v>1732307.5169143677</v>
      </c>
      <c r="F1528" s="259" t="s">
        <v>34081</v>
      </c>
      <c r="G1528" s="9"/>
      <c r="H1528" s="259" t="s">
        <v>37098</v>
      </c>
      <c r="I1528" s="9">
        <v>2</v>
      </c>
    </row>
    <row r="1529">
      <c r="A1529" s="259" t="s">
        <v>28225</v>
      </c>
      <c r="B1529" s="9">
        <v>10</v>
      </c>
      <c r="C1529" s="259" t="s">
        <v>31968</v>
      </c>
      <c r="D1529" s="9">
        <v>34061.105299268573</v>
      </c>
      <c r="E1529" s="9">
        <v>1732307.5169143677</v>
      </c>
      <c r="F1529" s="259" t="s">
        <v>34081</v>
      </c>
      <c r="G1529" s="9"/>
      <c r="H1529" s="259" t="s">
        <v>37099</v>
      </c>
      <c r="I1529" s="9">
        <v>2</v>
      </c>
    </row>
    <row r="1530">
      <c r="A1530" s="259" t="s">
        <v>28226</v>
      </c>
      <c r="B1530" s="9">
        <v>10</v>
      </c>
      <c r="C1530" s="259" t="s">
        <v>31969</v>
      </c>
      <c r="D1530" s="9">
        <v>1650453.2440738678</v>
      </c>
      <c r="E1530" s="9">
        <v>1732307.5169143677</v>
      </c>
      <c r="F1530" s="259" t="s">
        <v>34082</v>
      </c>
      <c r="G1530" s="9"/>
      <c r="H1530" s="259" t="s">
        <v>37100</v>
      </c>
      <c r="I1530" s="9">
        <v>2</v>
      </c>
    </row>
    <row r="1531">
      <c r="A1531" s="259" t="s">
        <v>28227</v>
      </c>
      <c r="B1531" s="9">
        <v>10</v>
      </c>
      <c r="C1531" s="259" t="s">
        <v>31970</v>
      </c>
      <c r="D1531" s="9">
        <v>33517406423.011616</v>
      </c>
      <c r="E1531" s="9">
        <v>1732307.5169143677</v>
      </c>
      <c r="F1531" s="259" t="s">
        <v>34082</v>
      </c>
      <c r="G1531" s="9"/>
      <c r="H1531" s="259" t="s">
        <v>37101</v>
      </c>
      <c r="I1531" s="9">
        <v>2</v>
      </c>
    </row>
    <row r="1532">
      <c r="A1532" s="259" t="s">
        <v>28228</v>
      </c>
      <c r="B1532" s="9">
        <v>10</v>
      </c>
      <c r="C1532" s="259" t="s">
        <v>31971</v>
      </c>
      <c r="D1532" s="9">
        <v>0.95274841675553024</v>
      </c>
      <c r="E1532" s="9">
        <v>1732307.5169143677</v>
      </c>
      <c r="F1532" s="259" t="s">
        <v>34082</v>
      </c>
      <c r="G1532" s="9"/>
      <c r="H1532" s="259" t="s">
        <v>37102</v>
      </c>
      <c r="I1532" s="9">
        <v>2</v>
      </c>
    </row>
    <row r="1533">
      <c r="A1533" s="259" t="s">
        <v>28229</v>
      </c>
      <c r="B1533" s="9">
        <v>10</v>
      </c>
      <c r="C1533" s="259" t="s">
        <v>31972</v>
      </c>
      <c r="D1533" s="9">
        <v>19348.415968726913</v>
      </c>
      <c r="E1533" s="9">
        <v>1732307.5169143677</v>
      </c>
      <c r="F1533" s="259" t="s">
        <v>34082</v>
      </c>
      <c r="G1533" s="9"/>
      <c r="H1533" s="259" t="s">
        <v>37103</v>
      </c>
      <c r="I1533" s="9">
        <v>2</v>
      </c>
    </row>
    <row r="1534">
      <c r="A1534" s="259" t="s">
        <v>28230</v>
      </c>
      <c r="B1534" s="9">
        <v>10</v>
      </c>
      <c r="C1534" s="259" t="s">
        <v>31973</v>
      </c>
      <c r="D1534" s="9">
        <v>0</v>
      </c>
      <c r="E1534" s="9">
        <v>1732307.5169143677</v>
      </c>
      <c r="F1534" s="259" t="s">
        <v>34083</v>
      </c>
      <c r="G1534" s="9"/>
      <c r="H1534" s="259" t="s">
        <v>37104</v>
      </c>
      <c r="I1534" s="9">
        <v>2</v>
      </c>
    </row>
    <row r="1535">
      <c r="A1535" s="259" t="s">
        <v>28231</v>
      </c>
      <c r="B1535" s="9">
        <v>10</v>
      </c>
      <c r="C1535" s="259" t="s">
        <v>31974</v>
      </c>
      <c r="D1535" s="9">
        <v>-3544850398.7730551</v>
      </c>
      <c r="E1535" s="9">
        <v>1732307.5169143677</v>
      </c>
      <c r="F1535" s="259" t="s">
        <v>34083</v>
      </c>
      <c r="G1535" s="9"/>
      <c r="H1535" s="259" t="s">
        <v>37105</v>
      </c>
      <c r="I1535" s="9">
        <v>2</v>
      </c>
    </row>
    <row r="1536">
      <c r="A1536" s="259" t="s">
        <v>28232</v>
      </c>
      <c r="B1536" s="9">
        <v>10</v>
      </c>
      <c r="C1536" s="259" t="s">
        <v>31975</v>
      </c>
      <c r="D1536" s="9">
        <v>0</v>
      </c>
      <c r="E1536" s="9">
        <v>1732307.5169143677</v>
      </c>
      <c r="F1536" s="259" t="s">
        <v>34083</v>
      </c>
      <c r="G1536" s="9"/>
      <c r="H1536" s="259" t="s">
        <v>37106</v>
      </c>
      <c r="I1536" s="9">
        <v>2</v>
      </c>
    </row>
    <row r="1537">
      <c r="A1537" s="259" t="s">
        <v>28233</v>
      </c>
      <c r="B1537" s="9">
        <v>10</v>
      </c>
      <c r="C1537" s="259" t="s">
        <v>31976</v>
      </c>
      <c r="D1537" s="9">
        <v>-2046.3170448438839</v>
      </c>
      <c r="E1537" s="9">
        <v>1732307.5169143677</v>
      </c>
      <c r="F1537" s="259" t="s">
        <v>34083</v>
      </c>
      <c r="G1537" s="9"/>
      <c r="H1537" s="259" t="s">
        <v>37107</v>
      </c>
      <c r="I1537" s="9">
        <v>2</v>
      </c>
    </row>
    <row r="1538">
      <c r="A1538" s="259" t="s">
        <v>28234</v>
      </c>
      <c r="B1538" s="9">
        <v>10</v>
      </c>
      <c r="C1538" s="259" t="s">
        <v>31977</v>
      </c>
      <c r="D1538" s="9">
        <v>1636341.6687793732</v>
      </c>
      <c r="E1538" s="9">
        <v>1732307.5169143677</v>
      </c>
      <c r="F1538" s="259" t="s">
        <v>34084</v>
      </c>
      <c r="G1538" s="9"/>
      <c r="H1538" s="259" t="s">
        <v>37108</v>
      </c>
      <c r="I1538" s="9">
        <v>2</v>
      </c>
    </row>
    <row r="1539">
      <c r="A1539" s="259" t="s">
        <v>28235</v>
      </c>
      <c r="B1539" s="9">
        <v>10</v>
      </c>
      <c r="C1539" s="259" t="s">
        <v>31978</v>
      </c>
      <c r="D1539" s="9">
        <v>29972556024.23856</v>
      </c>
      <c r="E1539" s="9">
        <v>1732307.5169143677</v>
      </c>
      <c r="F1539" s="259" t="s">
        <v>34084</v>
      </c>
      <c r="G1539" s="9"/>
      <c r="H1539" s="259" t="s">
        <v>37109</v>
      </c>
      <c r="I1539" s="9">
        <v>2</v>
      </c>
    </row>
    <row r="1540">
      <c r="A1540" s="259" t="s">
        <v>28236</v>
      </c>
      <c r="B1540" s="9">
        <v>10</v>
      </c>
      <c r="C1540" s="259" t="s">
        <v>31979</v>
      </c>
      <c r="D1540" s="9">
        <v>0.94460230230604125</v>
      </c>
      <c r="E1540" s="9">
        <v>1732307.5169143677</v>
      </c>
      <c r="F1540" s="259" t="s">
        <v>34084</v>
      </c>
      <c r="G1540" s="9"/>
      <c r="H1540" s="259" t="s">
        <v>37110</v>
      </c>
      <c r="I1540" s="9">
        <v>2</v>
      </c>
    </row>
    <row r="1541">
      <c r="A1541" s="259" t="s">
        <v>28237</v>
      </c>
      <c r="B1541" s="9">
        <v>10</v>
      </c>
      <c r="C1541" s="259" t="s">
        <v>31980</v>
      </c>
      <c r="D1541" s="9">
        <v>17302.098923883026</v>
      </c>
      <c r="E1541" s="9">
        <v>1732307.5169143677</v>
      </c>
      <c r="F1541" s="259" t="s">
        <v>34084</v>
      </c>
      <c r="G1541" s="9"/>
      <c r="H1541" s="259" t="s">
        <v>37111</v>
      </c>
      <c r="I1541" s="9">
        <v>2</v>
      </c>
    </row>
    <row r="1542">
      <c r="A1542" s="259" t="s">
        <v>28238</v>
      </c>
      <c r="B1542" s="9">
        <v>10</v>
      </c>
      <c r="C1542" s="259" t="s">
        <v>31981</v>
      </c>
      <c r="D1542" s="9">
        <v>773112.82204818726</v>
      </c>
      <c r="E1542" s="9">
        <v>1732307.5169143677</v>
      </c>
      <c r="F1542" s="259" t="s">
        <v>34085</v>
      </c>
      <c r="G1542" s="9"/>
      <c r="H1542" s="259" t="s">
        <v>37112</v>
      </c>
      <c r="I1542" s="9">
        <v>2</v>
      </c>
    </row>
    <row r="1543">
      <c r="A1543" s="259" t="s">
        <v>28239</v>
      </c>
      <c r="B1543" s="9">
        <v>10</v>
      </c>
      <c r="C1543" s="259" t="s">
        <v>31982</v>
      </c>
      <c r="D1543" s="9">
        <v>5275672757.6266184</v>
      </c>
      <c r="E1543" s="9">
        <v>1732307.5169143677</v>
      </c>
      <c r="F1543" s="259" t="s">
        <v>34085</v>
      </c>
      <c r="G1543" s="9"/>
      <c r="H1543" s="259" t="s">
        <v>37113</v>
      </c>
      <c r="I1543" s="9">
        <v>2</v>
      </c>
    </row>
    <row r="1544">
      <c r="A1544" s="259" t="s">
        <v>28240</v>
      </c>
      <c r="B1544" s="9">
        <v>10</v>
      </c>
      <c r="C1544" s="259" t="s">
        <v>31983</v>
      </c>
      <c r="D1544" s="9">
        <v>0.44629075063143314</v>
      </c>
      <c r="E1544" s="9">
        <v>1732307.5169143677</v>
      </c>
      <c r="F1544" s="259" t="s">
        <v>34085</v>
      </c>
      <c r="G1544" s="9"/>
      <c r="H1544" s="259" t="s">
        <v>37114</v>
      </c>
      <c r="I1544" s="9">
        <v>2</v>
      </c>
    </row>
    <row r="1545">
      <c r="A1545" s="259" t="s">
        <v>28241</v>
      </c>
      <c r="B1545" s="9">
        <v>10</v>
      </c>
      <c r="C1545" s="259" t="s">
        <v>31984</v>
      </c>
      <c r="D1545" s="9">
        <v>3045.4597155035081</v>
      </c>
      <c r="E1545" s="9">
        <v>1732307.5169143677</v>
      </c>
      <c r="F1545" s="259" t="s">
        <v>34085</v>
      </c>
      <c r="G1545" s="9"/>
      <c r="H1545" s="259" t="s">
        <v>37115</v>
      </c>
      <c r="I1545" s="9">
        <v>2</v>
      </c>
    </row>
    <row r="1546">
      <c r="A1546" s="259" t="s">
        <v>28242</v>
      </c>
      <c r="B1546" s="9">
        <v>10</v>
      </c>
      <c r="C1546" s="259" t="s">
        <v>31985</v>
      </c>
      <c r="D1546" s="9">
        <v>1585486.8079090118</v>
      </c>
      <c r="E1546" s="9">
        <v>1732307.5169143677</v>
      </c>
      <c r="F1546" s="259" t="s">
        <v>34086</v>
      </c>
      <c r="G1546" s="9"/>
      <c r="H1546" s="259" t="s">
        <v>37116</v>
      </c>
      <c r="I1546" s="9">
        <v>2</v>
      </c>
    </row>
    <row r="1547">
      <c r="A1547" s="259" t="s">
        <v>28243</v>
      </c>
      <c r="B1547" s="9">
        <v>10</v>
      </c>
      <c r="C1547" s="259" t="s">
        <v>31986</v>
      </c>
      <c r="D1547" s="9">
        <v>14909092865.326544</v>
      </c>
      <c r="E1547" s="9">
        <v>1732307.5169143677</v>
      </c>
      <c r="F1547" s="259" t="s">
        <v>34086</v>
      </c>
      <c r="G1547" s="9"/>
      <c r="H1547" s="259" t="s">
        <v>37117</v>
      </c>
      <c r="I1547" s="9">
        <v>2</v>
      </c>
    </row>
    <row r="1548">
      <c r="A1548" s="259" t="s">
        <v>28244</v>
      </c>
      <c r="B1548" s="9">
        <v>10</v>
      </c>
      <c r="C1548" s="259" t="s">
        <v>31987</v>
      </c>
      <c r="D1548" s="9">
        <v>0.91524558568742065</v>
      </c>
      <c r="E1548" s="9">
        <v>1732307.5169143677</v>
      </c>
      <c r="F1548" s="259" t="s">
        <v>34086</v>
      </c>
      <c r="G1548" s="9"/>
      <c r="H1548" s="259" t="s">
        <v>37118</v>
      </c>
      <c r="I1548" s="9">
        <v>2</v>
      </c>
    </row>
    <row r="1549">
      <c r="A1549" s="259" t="s">
        <v>28245</v>
      </c>
      <c r="B1549" s="9">
        <v>10</v>
      </c>
      <c r="C1549" s="259" t="s">
        <v>31988</v>
      </c>
      <c r="D1549" s="9">
        <v>8606.4932004007096</v>
      </c>
      <c r="E1549" s="9">
        <v>1732307.5169143677</v>
      </c>
      <c r="F1549" s="259" t="s">
        <v>34086</v>
      </c>
      <c r="G1549" s="9"/>
      <c r="H1549" s="259" t="s">
        <v>37119</v>
      </c>
      <c r="I1549" s="9">
        <v>2</v>
      </c>
    </row>
    <row r="1550">
      <c r="A1550" s="259" t="s">
        <v>28246</v>
      </c>
      <c r="B1550" s="9">
        <v>10</v>
      </c>
      <c r="C1550" s="259" t="s">
        <v>31989</v>
      </c>
      <c r="D1550" s="9">
        <v>1732307.5169143677</v>
      </c>
      <c r="E1550" s="9">
        <v>1732307.5169143677</v>
      </c>
      <c r="F1550" s="259" t="s">
        <v>34087</v>
      </c>
      <c r="G1550" s="9"/>
      <c r="H1550" s="259" t="s">
        <v>37120</v>
      </c>
      <c r="I1550" s="9">
        <v>2</v>
      </c>
    </row>
    <row r="1551">
      <c r="A1551" s="259" t="s">
        <v>28247</v>
      </c>
      <c r="B1551" s="9">
        <v>10</v>
      </c>
      <c r="C1551" s="259" t="s">
        <v>31990</v>
      </c>
      <c r="D1551" s="9">
        <v>68792099145.620148</v>
      </c>
      <c r="E1551" s="9">
        <v>1732307.5169143677</v>
      </c>
      <c r="F1551" s="259" t="s">
        <v>34087</v>
      </c>
      <c r="G1551" s="9"/>
      <c r="H1551" s="259" t="s">
        <v>37121</v>
      </c>
      <c r="I1551" s="9">
        <v>2</v>
      </c>
    </row>
    <row r="1552">
      <c r="A1552" s="259" t="s">
        <v>28248</v>
      </c>
      <c r="B1552" s="9">
        <v>10</v>
      </c>
      <c r="C1552" s="259" t="s">
        <v>31991</v>
      </c>
      <c r="D1552" s="9">
        <v>1</v>
      </c>
      <c r="E1552" s="9">
        <v>1732307.5169143677</v>
      </c>
      <c r="F1552" s="259" t="s">
        <v>34087</v>
      </c>
      <c r="G1552" s="9"/>
      <c r="H1552" s="259" t="s">
        <v>37122</v>
      </c>
      <c r="I1552" s="9">
        <v>2</v>
      </c>
    </row>
    <row r="1553">
      <c r="A1553" s="259" t="s">
        <v>28249</v>
      </c>
      <c r="B1553" s="9">
        <v>10</v>
      </c>
      <c r="C1553" s="259" t="s">
        <v>31992</v>
      </c>
      <c r="D1553" s="9">
        <v>39711.251307247381</v>
      </c>
      <c r="E1553" s="9">
        <v>1732307.5169143677</v>
      </c>
      <c r="F1553" s="259" t="s">
        <v>34087</v>
      </c>
      <c r="G1553" s="9"/>
      <c r="H1553" s="259" t="s">
        <v>37123</v>
      </c>
      <c r="I1553" s="9">
        <v>2</v>
      </c>
    </row>
    <row r="1554">
      <c r="A1554" s="259" t="s">
        <v>28250</v>
      </c>
      <c r="B1554" s="9">
        <v>1</v>
      </c>
      <c r="C1554" s="259" t="s">
        <v>31993</v>
      </c>
      <c r="D1554" s="9">
        <v>0.0020346275035317816</v>
      </c>
      <c r="E1554" s="9"/>
      <c r="F1554" s="259" t="s">
        <v>34088</v>
      </c>
      <c r="G1554" s="9"/>
      <c r="H1554" s="259" t="s">
        <v>37124</v>
      </c>
      <c r="I1554" s="9">
        <v>2</v>
      </c>
    </row>
    <row r="1555">
      <c r="A1555" s="259" t="s">
        <v>28251</v>
      </c>
      <c r="B1555" s="9">
        <v>1</v>
      </c>
      <c r="C1555" s="259" t="s">
        <v>31993</v>
      </c>
      <c r="D1555" s="9">
        <v>0.0061819244188412907</v>
      </c>
      <c r="E1555" s="9"/>
      <c r="F1555" s="259" t="s">
        <v>34089</v>
      </c>
      <c r="G1555" s="9"/>
      <c r="H1555" s="259" t="s">
        <v>37125</v>
      </c>
      <c r="I1555" s="9">
        <v>2</v>
      </c>
    </row>
    <row r="1556">
      <c r="A1556" s="259" t="s">
        <v>28252</v>
      </c>
      <c r="B1556" s="9">
        <v>1</v>
      </c>
      <c r="C1556" s="259" t="s">
        <v>31993</v>
      </c>
      <c r="D1556" s="9">
        <v>0.0082165519223730728</v>
      </c>
      <c r="E1556" s="9"/>
      <c r="F1556" s="259" t="s">
        <v>34090</v>
      </c>
      <c r="G1556" s="9"/>
      <c r="H1556" s="259" t="s">
        <v>37126</v>
      </c>
      <c r="I1556" s="9">
        <v>2</v>
      </c>
    </row>
    <row r="1557">
      <c r="A1557" s="259" t="s">
        <v>28253</v>
      </c>
      <c r="B1557" s="9">
        <v>1</v>
      </c>
      <c r="C1557" s="259" t="s">
        <v>31993</v>
      </c>
      <c r="D1557" s="9">
        <v>0.0095905879086643411</v>
      </c>
      <c r="E1557" s="9"/>
      <c r="F1557" s="259" t="s">
        <v>34091</v>
      </c>
      <c r="G1557" s="9"/>
      <c r="H1557" s="259" t="s">
        <v>37127</v>
      </c>
      <c r="I1557" s="9">
        <v>2</v>
      </c>
    </row>
    <row r="1558">
      <c r="A1558" s="259" t="s">
        <v>28254</v>
      </c>
      <c r="B1558" s="9">
        <v>1</v>
      </c>
      <c r="C1558" s="259" t="s">
        <v>31993</v>
      </c>
      <c r="D1558" s="9">
        <v>-0.0013740359862912683</v>
      </c>
      <c r="E1558" s="9"/>
      <c r="F1558" s="259" t="s">
        <v>34092</v>
      </c>
      <c r="G1558" s="9"/>
      <c r="H1558" s="259" t="s">
        <v>37128</v>
      </c>
      <c r="I1558" s="9">
        <v>2</v>
      </c>
    </row>
    <row r="1559">
      <c r="A1559" s="259" t="s">
        <v>28255</v>
      </c>
      <c r="B1559" s="9">
        <v>1</v>
      </c>
      <c r="C1559" s="259" t="s">
        <v>31993</v>
      </c>
      <c r="D1559" s="9">
        <v>0.0029509216219087836</v>
      </c>
      <c r="E1559" s="9"/>
      <c r="F1559" s="259" t="s">
        <v>34093</v>
      </c>
      <c r="G1559" s="9"/>
      <c r="H1559" s="259" t="s">
        <v>37129</v>
      </c>
      <c r="I1559" s="9">
        <v>2</v>
      </c>
    </row>
    <row r="1560">
      <c r="A1560" s="259" t="s">
        <v>28256</v>
      </c>
      <c r="B1560" s="9">
        <v>1</v>
      </c>
      <c r="C1560" s="259" t="s">
        <v>31993</v>
      </c>
      <c r="D1560" s="9">
        <v>-0.00088426520219561677</v>
      </c>
      <c r="E1560" s="9"/>
      <c r="F1560" s="259" t="s">
        <v>34094</v>
      </c>
      <c r="G1560" s="9"/>
      <c r="H1560" s="259" t="s">
        <v>37130</v>
      </c>
      <c r="I1560" s="9">
        <v>2</v>
      </c>
    </row>
    <row r="1561">
      <c r="A1561" s="259" t="s">
        <v>28257</v>
      </c>
      <c r="B1561" s="9">
        <v>1</v>
      </c>
      <c r="C1561" s="259" t="s">
        <v>31993</v>
      </c>
      <c r="D1561" s="9">
        <v>0.0020666564197131662</v>
      </c>
      <c r="E1561" s="9"/>
      <c r="F1561" s="259" t="s">
        <v>34095</v>
      </c>
      <c r="G1561" s="9"/>
      <c r="H1561" s="259" t="s">
        <v>37131</v>
      </c>
      <c r="I1561" s="9">
        <v>2</v>
      </c>
    </row>
    <row r="1562">
      <c r="A1562" s="259" t="s">
        <v>28258</v>
      </c>
      <c r="B1562" s="9">
        <v>1</v>
      </c>
      <c r="C1562" s="259" t="s">
        <v>31993</v>
      </c>
      <c r="D1562" s="9">
        <v>0.0021709761913433646</v>
      </c>
      <c r="E1562" s="9"/>
      <c r="F1562" s="259" t="s">
        <v>34096</v>
      </c>
      <c r="G1562" s="9"/>
      <c r="H1562" s="259" t="s">
        <v>37132</v>
      </c>
      <c r="I1562" s="9">
        <v>2</v>
      </c>
    </row>
    <row r="1563">
      <c r="A1563" s="259" t="s">
        <v>28259</v>
      </c>
      <c r="B1563" s="9">
        <v>1</v>
      </c>
      <c r="C1563" s="259" t="s">
        <v>31993</v>
      </c>
      <c r="D1563" s="9">
        <v>0.0053529552976078103</v>
      </c>
      <c r="E1563" s="9"/>
      <c r="F1563" s="259" t="s">
        <v>34097</v>
      </c>
      <c r="G1563" s="9"/>
      <c r="H1563" s="259" t="s">
        <v>37133</v>
      </c>
      <c r="I1563" s="9">
        <v>2</v>
      </c>
    </row>
    <row r="1564">
      <c r="A1564" s="259" t="s">
        <v>28260</v>
      </c>
      <c r="B1564" s="9">
        <v>1</v>
      </c>
      <c r="C1564" s="259" t="s">
        <v>31993</v>
      </c>
      <c r="D1564" s="9">
        <v>0.0075239314889511749</v>
      </c>
      <c r="E1564" s="9"/>
      <c r="F1564" s="259" t="s">
        <v>34098</v>
      </c>
      <c r="G1564" s="9"/>
      <c r="H1564" s="259" t="s">
        <v>37134</v>
      </c>
      <c r="I1564" s="9">
        <v>2</v>
      </c>
    </row>
    <row r="1565">
      <c r="A1565" s="259" t="s">
        <v>28261</v>
      </c>
      <c r="B1565" s="9">
        <v>1</v>
      </c>
      <c r="C1565" s="259" t="s">
        <v>31993</v>
      </c>
      <c r="D1565" s="9">
        <v>-3.2028916181384629e-05</v>
      </c>
      <c r="E1565" s="9"/>
      <c r="F1565" s="259" t="s">
        <v>34099</v>
      </c>
      <c r="G1565" s="9"/>
      <c r="H1565" s="259" t="s">
        <v>37135</v>
      </c>
      <c r="I1565" s="9">
        <v>2</v>
      </c>
    </row>
    <row r="1566">
      <c r="A1566" s="259" t="s">
        <v>28262</v>
      </c>
      <c r="B1566" s="9">
        <v>1</v>
      </c>
      <c r="C1566" s="259" t="s">
        <v>31993</v>
      </c>
      <c r="D1566" s="9">
        <v>-0.0013420070701098837</v>
      </c>
      <c r="E1566" s="9"/>
      <c r="F1566" s="259" t="s">
        <v>34100</v>
      </c>
      <c r="G1566" s="9"/>
      <c r="H1566" s="259" t="s">
        <v>37136</v>
      </c>
      <c r="I1566" s="9">
        <v>2</v>
      </c>
    </row>
    <row r="1567">
      <c r="A1567" s="259" t="s">
        <v>28263</v>
      </c>
      <c r="B1567" s="9">
        <v>2</v>
      </c>
      <c r="C1567" s="259" t="s">
        <v>31993</v>
      </c>
      <c r="D1567" s="9">
        <v>0.0029284836355777354</v>
      </c>
      <c r="E1567" s="9"/>
      <c r="F1567" s="259" t="s">
        <v>34101</v>
      </c>
      <c r="G1567" s="9"/>
      <c r="H1567" s="259" t="s">
        <v>37137</v>
      </c>
      <c r="I1567" s="9">
        <v>2</v>
      </c>
    </row>
    <row r="1568">
      <c r="A1568" s="259" t="s">
        <v>28264</v>
      </c>
      <c r="B1568" s="9">
        <v>2</v>
      </c>
      <c r="C1568" s="259" t="s">
        <v>31993</v>
      </c>
      <c r="D1568" s="9">
        <v>0.0076632448426864523</v>
      </c>
      <c r="E1568" s="9"/>
      <c r="F1568" s="259" t="s">
        <v>34102</v>
      </c>
      <c r="G1568" s="9"/>
      <c r="H1568" s="259" t="s">
        <v>37138</v>
      </c>
      <c r="I1568" s="9">
        <v>2</v>
      </c>
    </row>
    <row r="1569">
      <c r="A1569" s="259" t="s">
        <v>28265</v>
      </c>
      <c r="B1569" s="9">
        <v>2</v>
      </c>
      <c r="C1569" s="259" t="s">
        <v>31993</v>
      </c>
      <c r="D1569" s="9">
        <v>0.010591728478264187</v>
      </c>
      <c r="E1569" s="9"/>
      <c r="F1569" s="259" t="s">
        <v>34103</v>
      </c>
      <c r="G1569" s="9"/>
      <c r="H1569" s="259" t="s">
        <v>37139</v>
      </c>
      <c r="I1569" s="9">
        <v>2</v>
      </c>
    </row>
    <row r="1570">
      <c r="A1570" s="259" t="s">
        <v>28266</v>
      </c>
      <c r="B1570" s="9">
        <v>2</v>
      </c>
      <c r="C1570" s="259" t="s">
        <v>31993</v>
      </c>
      <c r="D1570" s="9">
        <v>0.012583152003493314</v>
      </c>
      <c r="E1570" s="9"/>
      <c r="F1570" s="259" t="s">
        <v>34104</v>
      </c>
      <c r="G1570" s="9"/>
      <c r="H1570" s="259" t="s">
        <v>37140</v>
      </c>
      <c r="I1570" s="9">
        <v>2</v>
      </c>
    </row>
    <row r="1571">
      <c r="A1571" s="259" t="s">
        <v>28267</v>
      </c>
      <c r="B1571" s="9">
        <v>2</v>
      </c>
      <c r="C1571" s="259" t="s">
        <v>31993</v>
      </c>
      <c r="D1571" s="9">
        <v>-0.0019914235252291267</v>
      </c>
      <c r="E1571" s="9"/>
      <c r="F1571" s="259" t="s">
        <v>34105</v>
      </c>
      <c r="G1571" s="9"/>
      <c r="H1571" s="259" t="s">
        <v>37141</v>
      </c>
      <c r="I1571" s="9">
        <v>2</v>
      </c>
    </row>
    <row r="1572">
      <c r="A1572" s="259" t="s">
        <v>28268</v>
      </c>
      <c r="B1572" s="9">
        <v>2</v>
      </c>
      <c r="C1572" s="259" t="s">
        <v>31993</v>
      </c>
      <c r="D1572" s="9">
        <v>0.0040549886639493207</v>
      </c>
      <c r="E1572" s="9"/>
      <c r="F1572" s="259" t="s">
        <v>34106</v>
      </c>
      <c r="G1572" s="9"/>
      <c r="H1572" s="259" t="s">
        <v>37142</v>
      </c>
      <c r="I1572" s="9">
        <v>2</v>
      </c>
    </row>
    <row r="1573">
      <c r="A1573" s="259" t="s">
        <v>28269</v>
      </c>
      <c r="B1573" s="9">
        <v>2</v>
      </c>
      <c r="C1573" s="259" t="s">
        <v>31993</v>
      </c>
      <c r="D1573" s="9">
        <v>-0.00096851170604286753</v>
      </c>
      <c r="E1573" s="9"/>
      <c r="F1573" s="259" t="s">
        <v>34107</v>
      </c>
      <c r="G1573" s="9"/>
      <c r="H1573" s="259" t="s">
        <v>37143</v>
      </c>
      <c r="I1573" s="9">
        <v>2</v>
      </c>
    </row>
    <row r="1574">
      <c r="A1574" s="259" t="s">
        <v>28270</v>
      </c>
      <c r="B1574" s="9">
        <v>2</v>
      </c>
      <c r="C1574" s="259" t="s">
        <v>31993</v>
      </c>
      <c r="D1574" s="9">
        <v>0.0030864769579064528</v>
      </c>
      <c r="E1574" s="9"/>
      <c r="F1574" s="259" t="s">
        <v>34108</v>
      </c>
      <c r="G1574" s="9"/>
      <c r="H1574" s="259" t="s">
        <v>37144</v>
      </c>
      <c r="I1574" s="9">
        <v>2</v>
      </c>
    </row>
    <row r="1575">
      <c r="A1575" s="259" t="s">
        <v>28271</v>
      </c>
      <c r="B1575" s="9">
        <v>2</v>
      </c>
      <c r="C1575" s="259" t="s">
        <v>31993</v>
      </c>
      <c r="D1575" s="9">
        <v>0.003471152665256032</v>
      </c>
      <c r="E1575" s="9"/>
      <c r="F1575" s="259" t="s">
        <v>34109</v>
      </c>
      <c r="G1575" s="9"/>
      <c r="H1575" s="259" t="s">
        <v>37145</v>
      </c>
      <c r="I1575" s="9">
        <v>2</v>
      </c>
    </row>
    <row r="1576">
      <c r="A1576" s="259" t="s">
        <v>28272</v>
      </c>
      <c r="B1576" s="9">
        <v>2</v>
      </c>
      <c r="C1576" s="259" t="s">
        <v>31993</v>
      </c>
      <c r="D1576" s="9">
        <v>0.0060255223803308286</v>
      </c>
      <c r="E1576" s="9"/>
      <c r="F1576" s="259" t="s">
        <v>34110</v>
      </c>
      <c r="G1576" s="9"/>
      <c r="H1576" s="259" t="s">
        <v>37146</v>
      </c>
      <c r="I1576" s="9">
        <v>2</v>
      </c>
    </row>
    <row r="1577">
      <c r="A1577" s="259" t="s">
        <v>28273</v>
      </c>
      <c r="B1577" s="9">
        <v>2</v>
      </c>
      <c r="C1577" s="259" t="s">
        <v>31993</v>
      </c>
      <c r="D1577" s="9">
        <v>0.0094966750455868602</v>
      </c>
      <c r="E1577" s="9"/>
      <c r="F1577" s="259" t="s">
        <v>34111</v>
      </c>
      <c r="G1577" s="9"/>
      <c r="H1577" s="259" t="s">
        <v>37147</v>
      </c>
      <c r="I1577" s="9">
        <v>2</v>
      </c>
    </row>
    <row r="1578">
      <c r="A1578" s="259" t="s">
        <v>28274</v>
      </c>
      <c r="B1578" s="9">
        <v>2</v>
      </c>
      <c r="C1578" s="259" t="s">
        <v>31993</v>
      </c>
      <c r="D1578" s="9">
        <v>-0.00015799332232871747</v>
      </c>
      <c r="E1578" s="9"/>
      <c r="F1578" s="259" t="s">
        <v>34112</v>
      </c>
      <c r="G1578" s="9"/>
      <c r="H1578" s="259" t="s">
        <v>37148</v>
      </c>
      <c r="I1578" s="9">
        <v>2</v>
      </c>
    </row>
    <row r="1579">
      <c r="A1579" s="259" t="s">
        <v>28275</v>
      </c>
      <c r="B1579" s="9">
        <v>2</v>
      </c>
      <c r="C1579" s="259" t="s">
        <v>31993</v>
      </c>
      <c r="D1579" s="9">
        <v>-0.0018334302029004092</v>
      </c>
      <c r="E1579" s="9"/>
      <c r="F1579" s="259" t="s">
        <v>34113</v>
      </c>
      <c r="G1579" s="9"/>
      <c r="H1579" s="259" t="s">
        <v>37149</v>
      </c>
      <c r="I1579" s="9">
        <v>2</v>
      </c>
    </row>
    <row r="1580">
      <c r="A1580" s="259" t="s">
        <v>28276</v>
      </c>
      <c r="B1580" s="9">
        <v>3</v>
      </c>
      <c r="C1580" s="259" t="s">
        <v>31993</v>
      </c>
      <c r="D1580" s="9">
        <v>0.0040081919023793981</v>
      </c>
      <c r="E1580" s="9"/>
      <c r="F1580" s="259" t="s">
        <v>34114</v>
      </c>
      <c r="G1580" s="9"/>
      <c r="H1580" s="259" t="s">
        <v>37150</v>
      </c>
      <c r="I1580" s="9">
        <v>2</v>
      </c>
    </row>
    <row r="1581">
      <c r="A1581" s="259" t="s">
        <v>28277</v>
      </c>
      <c r="B1581" s="9">
        <v>3</v>
      </c>
      <c r="C1581" s="259" t="s">
        <v>31993</v>
      </c>
      <c r="D1581" s="9">
        <v>0.0084465054419566744</v>
      </c>
      <c r="E1581" s="9"/>
      <c r="F1581" s="259" t="s">
        <v>34115</v>
      </c>
      <c r="G1581" s="9"/>
      <c r="H1581" s="259" t="s">
        <v>37151</v>
      </c>
      <c r="I1581" s="9">
        <v>2</v>
      </c>
    </row>
    <row r="1582">
      <c r="A1582" s="259" t="s">
        <v>28278</v>
      </c>
      <c r="B1582" s="9">
        <v>3</v>
      </c>
      <c r="C1582" s="259" t="s">
        <v>31993</v>
      </c>
      <c r="D1582" s="9">
        <v>0.012454697344336072</v>
      </c>
      <c r="E1582" s="9"/>
      <c r="F1582" s="259" t="s">
        <v>34116</v>
      </c>
      <c r="G1582" s="9"/>
      <c r="H1582" s="259" t="s">
        <v>37152</v>
      </c>
      <c r="I1582" s="9">
        <v>2</v>
      </c>
    </row>
    <row r="1583">
      <c r="A1583" s="259" t="s">
        <v>28279</v>
      </c>
      <c r="B1583" s="9">
        <v>3</v>
      </c>
      <c r="C1583" s="259" t="s">
        <v>31993</v>
      </c>
      <c r="D1583" s="9">
        <v>0.014218446768073214</v>
      </c>
      <c r="E1583" s="9"/>
      <c r="F1583" s="259" t="s">
        <v>34117</v>
      </c>
      <c r="G1583" s="9"/>
      <c r="H1583" s="259" t="s">
        <v>37153</v>
      </c>
      <c r="I1583" s="9">
        <v>2</v>
      </c>
    </row>
    <row r="1584">
      <c r="A1584" s="259" t="s">
        <v>28280</v>
      </c>
      <c r="B1584" s="9">
        <v>3</v>
      </c>
      <c r="C1584" s="259" t="s">
        <v>31993</v>
      </c>
      <c r="D1584" s="9">
        <v>-0.0017637494237371415</v>
      </c>
      <c r="E1584" s="9"/>
      <c r="F1584" s="259" t="s">
        <v>34118</v>
      </c>
      <c r="G1584" s="9"/>
      <c r="H1584" s="259" t="s">
        <v>37154</v>
      </c>
      <c r="I1584" s="9">
        <v>2</v>
      </c>
    </row>
    <row r="1585">
      <c r="A1585" s="259" t="s">
        <v>28281</v>
      </c>
      <c r="B1585" s="9">
        <v>3</v>
      </c>
      <c r="C1585" s="259" t="s">
        <v>31993</v>
      </c>
      <c r="D1585" s="9">
        <v>0.0052092467047598736</v>
      </c>
      <c r="E1585" s="9"/>
      <c r="F1585" s="259" t="s">
        <v>34119</v>
      </c>
      <c r="G1585" s="9"/>
      <c r="H1585" s="259" t="s">
        <v>37155</v>
      </c>
      <c r="I1585" s="9">
        <v>2</v>
      </c>
    </row>
    <row r="1586">
      <c r="A1586" s="259" t="s">
        <v>28282</v>
      </c>
      <c r="B1586" s="9">
        <v>3</v>
      </c>
      <c r="C1586" s="259" t="s">
        <v>31993</v>
      </c>
      <c r="D1586" s="9">
        <v>-0.00097929342062811502</v>
      </c>
      <c r="E1586" s="9"/>
      <c r="F1586" s="259" t="s">
        <v>34120</v>
      </c>
      <c r="G1586" s="9"/>
      <c r="H1586" s="259" t="s">
        <v>37156</v>
      </c>
      <c r="I1586" s="9">
        <v>2</v>
      </c>
    </row>
    <row r="1587">
      <c r="A1587" s="259" t="s">
        <v>28283</v>
      </c>
      <c r="B1587" s="9">
        <v>3</v>
      </c>
      <c r="C1587" s="259" t="s">
        <v>31993</v>
      </c>
      <c r="D1587" s="9">
        <v>0.0042299532841317588</v>
      </c>
      <c r="E1587" s="9"/>
      <c r="F1587" s="259" t="s">
        <v>34121</v>
      </c>
      <c r="G1587" s="9"/>
      <c r="H1587" s="259" t="s">
        <v>37157</v>
      </c>
      <c r="I1587" s="9">
        <v>2</v>
      </c>
    </row>
    <row r="1588">
      <c r="A1588" s="259" t="s">
        <v>28284</v>
      </c>
      <c r="B1588" s="9">
        <v>3</v>
      </c>
      <c r="C1588" s="259" t="s">
        <v>31993</v>
      </c>
      <c r="D1588" s="9">
        <v>0.003596427259975379</v>
      </c>
      <c r="E1588" s="9"/>
      <c r="F1588" s="259" t="s">
        <v>34122</v>
      </c>
      <c r="G1588" s="9"/>
      <c r="H1588" s="259" t="s">
        <v>37158</v>
      </c>
      <c r="I1588" s="9">
        <v>2</v>
      </c>
    </row>
    <row r="1589">
      <c r="A1589" s="259" t="s">
        <v>28285</v>
      </c>
      <c r="B1589" s="9">
        <v>3</v>
      </c>
      <c r="C1589" s="259" t="s">
        <v>31993</v>
      </c>
      <c r="D1589" s="9">
        <v>0.0063920662239660749</v>
      </c>
      <c r="E1589" s="9"/>
      <c r="F1589" s="259" t="s">
        <v>34123</v>
      </c>
      <c r="G1589" s="9"/>
      <c r="H1589" s="259" t="s">
        <v>37159</v>
      </c>
      <c r="I1589" s="9">
        <v>2</v>
      </c>
    </row>
    <row r="1590">
      <c r="A1590" s="259" t="s">
        <v>28286</v>
      </c>
      <c r="B1590" s="9">
        <v>3</v>
      </c>
      <c r="C1590" s="259" t="s">
        <v>31993</v>
      </c>
      <c r="D1590" s="9">
        <v>0.0099884934839414539</v>
      </c>
      <c r="E1590" s="9"/>
      <c r="F1590" s="259" t="s">
        <v>34124</v>
      </c>
      <c r="G1590" s="9"/>
      <c r="H1590" s="259" t="s">
        <v>37160</v>
      </c>
      <c r="I1590" s="9">
        <v>2</v>
      </c>
    </row>
    <row r="1591">
      <c r="A1591" s="259" t="s">
        <v>28287</v>
      </c>
      <c r="B1591" s="9">
        <v>3</v>
      </c>
      <c r="C1591" s="259" t="s">
        <v>31993</v>
      </c>
      <c r="D1591" s="9">
        <v>-0.00022176138175236139</v>
      </c>
      <c r="E1591" s="9"/>
      <c r="F1591" s="259" t="s">
        <v>34125</v>
      </c>
      <c r="G1591" s="9"/>
      <c r="H1591" s="259" t="s">
        <v>37161</v>
      </c>
      <c r="I1591" s="9">
        <v>2</v>
      </c>
    </row>
    <row r="1592">
      <c r="A1592" s="259" t="s">
        <v>28288</v>
      </c>
      <c r="B1592" s="9">
        <v>3</v>
      </c>
      <c r="C1592" s="259" t="s">
        <v>31993</v>
      </c>
      <c r="D1592" s="9">
        <v>-0.0015419880419847798</v>
      </c>
      <c r="E1592" s="9"/>
      <c r="F1592" s="259" t="s">
        <v>34126</v>
      </c>
      <c r="G1592" s="9"/>
      <c r="H1592" s="259" t="s">
        <v>37162</v>
      </c>
      <c r="I1592" s="9">
        <v>2</v>
      </c>
    </row>
    <row r="1593">
      <c r="A1593" s="259" t="s">
        <v>28289</v>
      </c>
      <c r="B1593" s="9">
        <v>4</v>
      </c>
      <c r="C1593" s="259" t="s">
        <v>31993</v>
      </c>
      <c r="D1593" s="9">
        <v>0.0056409972233654069</v>
      </c>
      <c r="E1593" s="9"/>
      <c r="F1593" s="259" t="s">
        <v>34127</v>
      </c>
      <c r="G1593" s="9"/>
      <c r="H1593" s="259" t="s">
        <v>37163</v>
      </c>
      <c r="I1593" s="9">
        <v>2</v>
      </c>
    </row>
    <row r="1594">
      <c r="A1594" s="259" t="s">
        <v>28290</v>
      </c>
      <c r="B1594" s="9">
        <v>4</v>
      </c>
      <c r="C1594" s="259" t="s">
        <v>31993</v>
      </c>
      <c r="D1594" s="9">
        <v>0.0092420247177469692</v>
      </c>
      <c r="E1594" s="9"/>
      <c r="F1594" s="259" t="s">
        <v>34128</v>
      </c>
      <c r="G1594" s="9"/>
      <c r="H1594" s="259" t="s">
        <v>37164</v>
      </c>
      <c r="I1594" s="9">
        <v>2</v>
      </c>
    </row>
    <row r="1595">
      <c r="A1595" s="259" t="s">
        <v>28291</v>
      </c>
      <c r="B1595" s="9">
        <v>4</v>
      </c>
      <c r="C1595" s="259" t="s">
        <v>31993</v>
      </c>
      <c r="D1595" s="9">
        <v>0.014883021941112377</v>
      </c>
      <c r="E1595" s="9"/>
      <c r="F1595" s="259" t="s">
        <v>34129</v>
      </c>
      <c r="G1595" s="9"/>
      <c r="H1595" s="259" t="s">
        <v>37165</v>
      </c>
      <c r="I1595" s="9">
        <v>2</v>
      </c>
    </row>
    <row r="1596">
      <c r="A1596" s="259" t="s">
        <v>28292</v>
      </c>
      <c r="B1596" s="9">
        <v>4</v>
      </c>
      <c r="C1596" s="259" t="s">
        <v>31993</v>
      </c>
      <c r="D1596" s="9">
        <v>0.016727696019456957</v>
      </c>
      <c r="E1596" s="9"/>
      <c r="F1596" s="259" t="s">
        <v>34130</v>
      </c>
      <c r="G1596" s="9"/>
      <c r="H1596" s="259" t="s">
        <v>37166</v>
      </c>
      <c r="I1596" s="9">
        <v>2</v>
      </c>
    </row>
    <row r="1597">
      <c r="A1597" s="259" t="s">
        <v>28293</v>
      </c>
      <c r="B1597" s="9">
        <v>4</v>
      </c>
      <c r="C1597" s="259" t="s">
        <v>31993</v>
      </c>
      <c r="D1597" s="9">
        <v>-0.0018446740783445812</v>
      </c>
      <c r="E1597" s="9"/>
      <c r="F1597" s="259" t="s">
        <v>34131</v>
      </c>
      <c r="G1597" s="9"/>
      <c r="H1597" s="259" t="s">
        <v>37167</v>
      </c>
      <c r="I1597" s="9">
        <v>2</v>
      </c>
    </row>
    <row r="1598">
      <c r="A1598" s="259" t="s">
        <v>28294</v>
      </c>
      <c r="B1598" s="9">
        <v>4</v>
      </c>
      <c r="C1598" s="259" t="s">
        <v>31993</v>
      </c>
      <c r="D1598" s="9">
        <v>0.0067949745502559489</v>
      </c>
      <c r="E1598" s="9"/>
      <c r="F1598" s="259" t="s">
        <v>34132</v>
      </c>
      <c r="G1598" s="9"/>
      <c r="H1598" s="259" t="s">
        <v>37168</v>
      </c>
      <c r="I1598" s="9">
        <v>2</v>
      </c>
    </row>
    <row r="1599">
      <c r="A1599" s="259" t="s">
        <v>28295</v>
      </c>
      <c r="B1599" s="9">
        <v>4</v>
      </c>
      <c r="C1599" s="259" t="s">
        <v>31993</v>
      </c>
      <c r="D1599" s="9">
        <v>-0.0010066725052591172</v>
      </c>
      <c r="E1599" s="9"/>
      <c r="F1599" s="259" t="s">
        <v>34133</v>
      </c>
      <c r="G1599" s="9"/>
      <c r="H1599" s="259" t="s">
        <v>37169</v>
      </c>
      <c r="I1599" s="9">
        <v>2</v>
      </c>
    </row>
    <row r="1600">
      <c r="A1600" s="259" t="s">
        <v>28296</v>
      </c>
      <c r="B1600" s="9">
        <v>4</v>
      </c>
      <c r="C1600" s="259" t="s">
        <v>31993</v>
      </c>
      <c r="D1600" s="9">
        <v>0.0057883020449968322</v>
      </c>
      <c r="E1600" s="9"/>
      <c r="F1600" s="259" t="s">
        <v>34134</v>
      </c>
      <c r="G1600" s="9"/>
      <c r="H1600" s="259" t="s">
        <v>37170</v>
      </c>
      <c r="I1600" s="9">
        <v>2</v>
      </c>
    </row>
    <row r="1601">
      <c r="A1601" s="259" t="s">
        <v>28297</v>
      </c>
      <c r="B1601" s="9">
        <v>4</v>
      </c>
      <c r="C1601" s="259" t="s">
        <v>31993</v>
      </c>
      <c r="D1601" s="9">
        <v>0.0041902247484613435</v>
      </c>
      <c r="E1601" s="9"/>
      <c r="F1601" s="259" t="s">
        <v>34135</v>
      </c>
      <c r="G1601" s="9"/>
      <c r="H1601" s="259" t="s">
        <v>37171</v>
      </c>
      <c r="I1601" s="9">
        <v>2</v>
      </c>
    </row>
    <row r="1602">
      <c r="A1602" s="259" t="s">
        <v>28298</v>
      </c>
      <c r="B1602" s="9">
        <v>4</v>
      </c>
      <c r="C1602" s="259" t="s">
        <v>31993</v>
      </c>
      <c r="D1602" s="9">
        <v>0.0067491692259987815</v>
      </c>
      <c r="E1602" s="9"/>
      <c r="F1602" s="259" t="s">
        <v>34136</v>
      </c>
      <c r="G1602" s="9"/>
      <c r="H1602" s="259" t="s">
        <v>37172</v>
      </c>
      <c r="I1602" s="9">
        <v>2</v>
      </c>
    </row>
    <row r="1603">
      <c r="A1603" s="259" t="s">
        <v>28299</v>
      </c>
      <c r="B1603" s="9">
        <v>4</v>
      </c>
      <c r="C1603" s="259" t="s">
        <v>31993</v>
      </c>
      <c r="D1603" s="9">
        <v>0.010939393974460126</v>
      </c>
      <c r="E1603" s="9"/>
      <c r="F1603" s="259" t="s">
        <v>34137</v>
      </c>
      <c r="G1603" s="9"/>
      <c r="H1603" s="259" t="s">
        <v>37173</v>
      </c>
      <c r="I1603" s="9">
        <v>2</v>
      </c>
    </row>
    <row r="1604">
      <c r="A1604" s="259" t="s">
        <v>28300</v>
      </c>
      <c r="B1604" s="9">
        <v>4</v>
      </c>
      <c r="C1604" s="259" t="s">
        <v>31993</v>
      </c>
      <c r="D1604" s="9">
        <v>-0.00014730482163142448</v>
      </c>
      <c r="E1604" s="9"/>
      <c r="F1604" s="259" t="s">
        <v>34138</v>
      </c>
      <c r="G1604" s="9"/>
      <c r="H1604" s="259" t="s">
        <v>37174</v>
      </c>
      <c r="I1604" s="9">
        <v>2</v>
      </c>
    </row>
    <row r="1605">
      <c r="A1605" s="259" t="s">
        <v>28301</v>
      </c>
      <c r="B1605" s="9">
        <v>4</v>
      </c>
      <c r="C1605" s="259" t="s">
        <v>31993</v>
      </c>
      <c r="D1605" s="9">
        <v>-0.0016973692567131566</v>
      </c>
      <c r="E1605" s="9"/>
      <c r="F1605" s="259" t="s">
        <v>34139</v>
      </c>
      <c r="G1605" s="9"/>
      <c r="H1605" s="259" t="s">
        <v>37175</v>
      </c>
      <c r="I1605" s="9">
        <v>2</v>
      </c>
    </row>
    <row r="1606">
      <c r="A1606" s="259" t="s">
        <v>28302</v>
      </c>
      <c r="B1606" s="9">
        <v>5</v>
      </c>
      <c r="C1606" s="259" t="s">
        <v>31993</v>
      </c>
      <c r="D1606" s="9">
        <v>0.0060362867868788504</v>
      </c>
      <c r="E1606" s="9"/>
      <c r="F1606" s="259" t="s">
        <v>34140</v>
      </c>
      <c r="G1606" s="9"/>
      <c r="H1606" s="259" t="s">
        <v>37176</v>
      </c>
      <c r="I1606" s="9">
        <v>2</v>
      </c>
    </row>
    <row r="1607">
      <c r="A1607" s="259" t="s">
        <v>28303</v>
      </c>
      <c r="B1607" s="9">
        <v>5</v>
      </c>
      <c r="C1607" s="259" t="s">
        <v>31993</v>
      </c>
      <c r="D1607" s="9">
        <v>0.010138704207065289</v>
      </c>
      <c r="E1607" s="9"/>
      <c r="F1607" s="259" t="s">
        <v>34141</v>
      </c>
      <c r="G1607" s="9"/>
      <c r="H1607" s="259" t="s">
        <v>37177</v>
      </c>
      <c r="I1607" s="9">
        <v>2</v>
      </c>
    </row>
    <row r="1608">
      <c r="A1608" s="259" t="s">
        <v>28304</v>
      </c>
      <c r="B1608" s="9">
        <v>5</v>
      </c>
      <c r="C1608" s="259" t="s">
        <v>31993</v>
      </c>
      <c r="D1608" s="9">
        <v>0.016174990993944139</v>
      </c>
      <c r="E1608" s="9"/>
      <c r="F1608" s="259" t="s">
        <v>34142</v>
      </c>
      <c r="G1608" s="9"/>
      <c r="H1608" s="259" t="s">
        <v>37178</v>
      </c>
      <c r="I1608" s="9">
        <v>2</v>
      </c>
    </row>
    <row r="1609">
      <c r="A1609" s="259" t="s">
        <v>28305</v>
      </c>
      <c r="B1609" s="9">
        <v>5</v>
      </c>
      <c r="C1609" s="259" t="s">
        <v>31993</v>
      </c>
      <c r="D1609" s="9">
        <v>0.018347263305379401</v>
      </c>
      <c r="E1609" s="9"/>
      <c r="F1609" s="259" t="s">
        <v>34143</v>
      </c>
      <c r="G1609" s="9"/>
      <c r="H1609" s="259" t="s">
        <v>37179</v>
      </c>
      <c r="I1609" s="9">
        <v>2</v>
      </c>
    </row>
    <row r="1610">
      <c r="A1610" s="259" t="s">
        <v>28306</v>
      </c>
      <c r="B1610" s="9">
        <v>5</v>
      </c>
      <c r="C1610" s="259" t="s">
        <v>31993</v>
      </c>
      <c r="D1610" s="9">
        <v>-0.002172272311435262</v>
      </c>
      <c r="E1610" s="9"/>
      <c r="F1610" s="259" t="s">
        <v>34144</v>
      </c>
      <c r="G1610" s="9"/>
      <c r="H1610" s="259" t="s">
        <v>37180</v>
      </c>
      <c r="I1610" s="9">
        <v>2</v>
      </c>
    </row>
    <row r="1611">
      <c r="A1611" s="259" t="s">
        <v>28307</v>
      </c>
      <c r="B1611" s="9">
        <v>5</v>
      </c>
      <c r="C1611" s="259" t="s">
        <v>31993</v>
      </c>
      <c r="D1611" s="9">
        <v>0.0071995422740643586</v>
      </c>
      <c r="E1611" s="9"/>
      <c r="F1611" s="259" t="s">
        <v>34145</v>
      </c>
      <c r="G1611" s="9"/>
      <c r="H1611" s="259" t="s">
        <v>37181</v>
      </c>
      <c r="I1611" s="9">
        <v>2</v>
      </c>
    </row>
    <row r="1612">
      <c r="A1612" s="259" t="s">
        <v>28308</v>
      </c>
      <c r="B1612" s="9">
        <v>5</v>
      </c>
      <c r="C1612" s="259" t="s">
        <v>31993</v>
      </c>
      <c r="D1612" s="9">
        <v>-0.0010565728606964702</v>
      </c>
      <c r="E1612" s="9"/>
      <c r="F1612" s="259" t="s">
        <v>34146</v>
      </c>
      <c r="G1612" s="9"/>
      <c r="H1612" s="259" t="s">
        <v>37182</v>
      </c>
      <c r="I1612" s="9">
        <v>2</v>
      </c>
    </row>
    <row r="1613">
      <c r="A1613" s="259" t="s">
        <v>28309</v>
      </c>
      <c r="B1613" s="9">
        <v>5</v>
      </c>
      <c r="C1613" s="259" t="s">
        <v>31993</v>
      </c>
      <c r="D1613" s="9">
        <v>0.0061429694133678893</v>
      </c>
      <c r="E1613" s="9"/>
      <c r="F1613" s="259" t="s">
        <v>34147</v>
      </c>
      <c r="G1613" s="9"/>
      <c r="H1613" s="259" t="s">
        <v>37183</v>
      </c>
      <c r="I1613" s="9">
        <v>2</v>
      </c>
    </row>
    <row r="1614">
      <c r="A1614" s="259" t="s">
        <v>28310</v>
      </c>
      <c r="B1614" s="9">
        <v>5</v>
      </c>
      <c r="C1614" s="259" t="s">
        <v>31993</v>
      </c>
      <c r="D1614" s="9">
        <v>0.0052571521171588696</v>
      </c>
      <c r="E1614" s="9"/>
      <c r="F1614" s="259" t="s">
        <v>34148</v>
      </c>
      <c r="G1614" s="9"/>
      <c r="H1614" s="259" t="s">
        <v>37184</v>
      </c>
      <c r="I1614" s="9">
        <v>2</v>
      </c>
    </row>
    <row r="1615">
      <c r="A1615" s="259" t="s">
        <v>28311</v>
      </c>
      <c r="B1615" s="9">
        <v>5</v>
      </c>
      <c r="C1615" s="259" t="s">
        <v>31993</v>
      </c>
      <c r="D1615" s="9">
        <v>0.0069471417748526443</v>
      </c>
      <c r="E1615" s="9"/>
      <c r="F1615" s="259" t="s">
        <v>34149</v>
      </c>
      <c r="G1615" s="9"/>
      <c r="H1615" s="259" t="s">
        <v>37185</v>
      </c>
      <c r="I1615" s="9">
        <v>2</v>
      </c>
    </row>
    <row r="1616">
      <c r="A1616" s="259" t="s">
        <v>28312</v>
      </c>
      <c r="B1616" s="9">
        <v>5</v>
      </c>
      <c r="C1616" s="259" t="s">
        <v>31993</v>
      </c>
      <c r="D1616" s="9">
        <v>0.012204293892011513</v>
      </c>
      <c r="E1616" s="9"/>
      <c r="F1616" s="259" t="s">
        <v>34150</v>
      </c>
      <c r="G1616" s="9"/>
      <c r="H1616" s="259" t="s">
        <v>37186</v>
      </c>
      <c r="I1616" s="9">
        <v>2</v>
      </c>
    </row>
    <row r="1617">
      <c r="A1617" s="259" t="s">
        <v>28313</v>
      </c>
      <c r="B1617" s="9">
        <v>5</v>
      </c>
      <c r="C1617" s="259" t="s">
        <v>31993</v>
      </c>
      <c r="D1617" s="9">
        <v>-0.00010668262648903867</v>
      </c>
      <c r="E1617" s="9"/>
      <c r="F1617" s="259" t="s">
        <v>34151</v>
      </c>
      <c r="G1617" s="9"/>
      <c r="H1617" s="259" t="s">
        <v>37187</v>
      </c>
      <c r="I1617" s="9">
        <v>2</v>
      </c>
    </row>
    <row r="1618">
      <c r="A1618" s="259" t="s">
        <v>28314</v>
      </c>
      <c r="B1618" s="9">
        <v>5</v>
      </c>
      <c r="C1618" s="259" t="s">
        <v>31993</v>
      </c>
      <c r="D1618" s="9">
        <v>-0.0020655896849462235</v>
      </c>
      <c r="E1618" s="9"/>
      <c r="F1618" s="259" t="s">
        <v>34152</v>
      </c>
      <c r="G1618" s="9"/>
      <c r="H1618" s="259" t="s">
        <v>37188</v>
      </c>
      <c r="I1618" s="9">
        <v>2</v>
      </c>
    </row>
    <row r="1619">
      <c r="A1619" s="259" t="s">
        <v>28315</v>
      </c>
      <c r="B1619" s="9">
        <v>6</v>
      </c>
      <c r="C1619" s="259" t="s">
        <v>31993</v>
      </c>
      <c r="D1619" s="9">
        <v>0.007407514775749675</v>
      </c>
      <c r="E1619" s="9"/>
      <c r="F1619" s="259" t="s">
        <v>34153</v>
      </c>
      <c r="G1619" s="9"/>
      <c r="H1619" s="259" t="s">
        <v>37189</v>
      </c>
      <c r="I1619" s="9">
        <v>2</v>
      </c>
    </row>
    <row r="1620">
      <c r="A1620" s="259" t="s">
        <v>28316</v>
      </c>
      <c r="B1620" s="9">
        <v>6</v>
      </c>
      <c r="C1620" s="259" t="s">
        <v>31993</v>
      </c>
      <c r="D1620" s="9">
        <v>0.011125600820567261</v>
      </c>
      <c r="E1620" s="9"/>
      <c r="F1620" s="259" t="s">
        <v>34154</v>
      </c>
      <c r="G1620" s="9"/>
      <c r="H1620" s="259" t="s">
        <v>37190</v>
      </c>
      <c r="I1620" s="9">
        <v>2</v>
      </c>
    </row>
    <row r="1621">
      <c r="A1621" s="259" t="s">
        <v>28317</v>
      </c>
      <c r="B1621" s="9">
        <v>6</v>
      </c>
      <c r="C1621" s="259" t="s">
        <v>31993</v>
      </c>
      <c r="D1621" s="9">
        <v>0.018533115596316936</v>
      </c>
      <c r="E1621" s="9"/>
      <c r="F1621" s="259" t="s">
        <v>34155</v>
      </c>
      <c r="G1621" s="9"/>
      <c r="H1621" s="259" t="s">
        <v>37191</v>
      </c>
      <c r="I1621" s="9">
        <v>2</v>
      </c>
    </row>
    <row r="1622">
      <c r="A1622" s="259" t="s">
        <v>28318</v>
      </c>
      <c r="B1622" s="9">
        <v>6</v>
      </c>
      <c r="C1622" s="259" t="s">
        <v>31993</v>
      </c>
      <c r="D1622" s="9">
        <v>0.021305493757544623</v>
      </c>
      <c r="E1622" s="9"/>
      <c r="F1622" s="259" t="s">
        <v>34156</v>
      </c>
      <c r="G1622" s="9"/>
      <c r="H1622" s="259" t="s">
        <v>37192</v>
      </c>
      <c r="I1622" s="9">
        <v>2</v>
      </c>
    </row>
    <row r="1623">
      <c r="A1623" s="259" t="s">
        <v>28319</v>
      </c>
      <c r="B1623" s="9">
        <v>6</v>
      </c>
      <c r="C1623" s="259" t="s">
        <v>31993</v>
      </c>
      <c r="D1623" s="9">
        <v>-0.002772378161227689</v>
      </c>
      <c r="E1623" s="9"/>
      <c r="F1623" s="259" t="s">
        <v>34157</v>
      </c>
      <c r="G1623" s="9"/>
      <c r="H1623" s="259" t="s">
        <v>37193</v>
      </c>
      <c r="I1623" s="9">
        <v>2</v>
      </c>
    </row>
    <row r="1624">
      <c r="A1624" s="259" t="s">
        <v>28320</v>
      </c>
      <c r="B1624" s="9">
        <v>6</v>
      </c>
      <c r="C1624" s="259" t="s">
        <v>31993</v>
      </c>
      <c r="D1624" s="9">
        <v>0.0088291093393356394</v>
      </c>
      <c r="E1624" s="9"/>
      <c r="F1624" s="259" t="s">
        <v>34158</v>
      </c>
      <c r="G1624" s="9"/>
      <c r="H1624" s="259" t="s">
        <v>37194</v>
      </c>
      <c r="I1624" s="9">
        <v>2</v>
      </c>
    </row>
    <row r="1625">
      <c r="A1625" s="259" t="s">
        <v>28321</v>
      </c>
      <c r="B1625" s="9">
        <v>6</v>
      </c>
      <c r="C1625" s="259" t="s">
        <v>31993</v>
      </c>
      <c r="D1625" s="9">
        <v>-0.0010531458117471598</v>
      </c>
      <c r="E1625" s="9"/>
      <c r="F1625" s="259" t="s">
        <v>34159</v>
      </c>
      <c r="G1625" s="9"/>
      <c r="H1625" s="259" t="s">
        <v>37195</v>
      </c>
      <c r="I1625" s="9">
        <v>2</v>
      </c>
    </row>
    <row r="1626">
      <c r="A1626" s="259" t="s">
        <v>28322</v>
      </c>
      <c r="B1626" s="9">
        <v>6</v>
      </c>
      <c r="C1626" s="259" t="s">
        <v>31993</v>
      </c>
      <c r="D1626" s="9">
        <v>0.0077759635275884793</v>
      </c>
      <c r="E1626" s="9"/>
      <c r="F1626" s="259" t="s">
        <v>34160</v>
      </c>
      <c r="G1626" s="9"/>
      <c r="H1626" s="259" t="s">
        <v>37196</v>
      </c>
      <c r="I1626" s="9">
        <v>2</v>
      </c>
    </row>
    <row r="1627">
      <c r="A1627" s="259" t="s">
        <v>28323</v>
      </c>
      <c r="B1627" s="9">
        <v>6</v>
      </c>
      <c r="C1627" s="259" t="s">
        <v>31993</v>
      </c>
      <c r="D1627" s="9">
        <v>0.006292630714815426</v>
      </c>
      <c r="E1627" s="9"/>
      <c r="F1627" s="259" t="s">
        <v>34161</v>
      </c>
      <c r="G1627" s="9"/>
      <c r="H1627" s="259" t="s">
        <v>37197</v>
      </c>
      <c r="I1627" s="9">
        <v>2</v>
      </c>
    </row>
    <row r="1628">
      <c r="A1628" s="259" t="s">
        <v>28324</v>
      </c>
      <c r="B1628" s="9">
        <v>6</v>
      </c>
      <c r="C1628" s="259" t="s">
        <v>31993</v>
      </c>
      <c r="D1628" s="9">
        <v>0.007236899515140718</v>
      </c>
      <c r="E1628" s="9"/>
      <c r="F1628" s="259" t="s">
        <v>34162</v>
      </c>
      <c r="G1628" s="9"/>
      <c r="H1628" s="259" t="s">
        <v>37198</v>
      </c>
      <c r="I1628" s="9">
        <v>2</v>
      </c>
    </row>
    <row r="1629">
      <c r="A1629" s="259" t="s">
        <v>28325</v>
      </c>
      <c r="B1629" s="9">
        <v>6</v>
      </c>
      <c r="C1629" s="259" t="s">
        <v>31993</v>
      </c>
      <c r="D1629" s="9">
        <v>0.013529530229956146</v>
      </c>
      <c r="E1629" s="9"/>
      <c r="F1629" s="259" t="s">
        <v>34163</v>
      </c>
      <c r="G1629" s="9"/>
      <c r="H1629" s="259" t="s">
        <v>37199</v>
      </c>
      <c r="I1629" s="9">
        <v>2</v>
      </c>
    </row>
    <row r="1630">
      <c r="A1630" s="259" t="s">
        <v>28326</v>
      </c>
      <c r="B1630" s="9">
        <v>6</v>
      </c>
      <c r="C1630" s="259" t="s">
        <v>31993</v>
      </c>
      <c r="D1630" s="9">
        <v>-0.00036844875183880455</v>
      </c>
      <c r="E1630" s="9"/>
      <c r="F1630" s="259" t="s">
        <v>34164</v>
      </c>
      <c r="G1630" s="9"/>
      <c r="H1630" s="259" t="s">
        <v>37200</v>
      </c>
      <c r="I1630" s="9">
        <v>2</v>
      </c>
    </row>
    <row r="1631">
      <c r="A1631" s="259" t="s">
        <v>28327</v>
      </c>
      <c r="B1631" s="9">
        <v>6</v>
      </c>
      <c r="C1631" s="259" t="s">
        <v>31993</v>
      </c>
      <c r="D1631" s="9">
        <v>-0.0024039294093888843</v>
      </c>
      <c r="E1631" s="9"/>
      <c r="F1631" s="259" t="s">
        <v>34165</v>
      </c>
      <c r="G1631" s="9"/>
      <c r="H1631" s="259" t="s">
        <v>37201</v>
      </c>
      <c r="I1631" s="9">
        <v>2</v>
      </c>
    </row>
    <row r="1632">
      <c r="A1632" s="259" t="s">
        <v>28328</v>
      </c>
      <c r="B1632" s="9">
        <v>7</v>
      </c>
      <c r="C1632" s="259" t="s">
        <v>31993</v>
      </c>
      <c r="D1632" s="9">
        <v>0.0090011107634623121</v>
      </c>
      <c r="E1632" s="9"/>
      <c r="F1632" s="259" t="s">
        <v>34166</v>
      </c>
      <c r="G1632" s="9"/>
      <c r="H1632" s="259" t="s">
        <v>37202</v>
      </c>
      <c r="I1632" s="9">
        <v>2</v>
      </c>
    </row>
    <row r="1633">
      <c r="A1633" s="259" t="s">
        <v>28329</v>
      </c>
      <c r="B1633" s="9">
        <v>7</v>
      </c>
      <c r="C1633" s="259" t="s">
        <v>31993</v>
      </c>
      <c r="D1633" s="9">
        <v>0.012147061261616529</v>
      </c>
      <c r="E1633" s="9"/>
      <c r="F1633" s="259" t="s">
        <v>34167</v>
      </c>
      <c r="G1633" s="9"/>
      <c r="H1633" s="259" t="s">
        <v>37203</v>
      </c>
      <c r="I1633" s="9">
        <v>2</v>
      </c>
    </row>
    <row r="1634">
      <c r="A1634" s="259" t="s">
        <v>28330</v>
      </c>
      <c r="B1634" s="9">
        <v>7</v>
      </c>
      <c r="C1634" s="259" t="s">
        <v>31993</v>
      </c>
      <c r="D1634" s="9">
        <v>0.021148172025078842</v>
      </c>
      <c r="E1634" s="9"/>
      <c r="F1634" s="259" t="s">
        <v>34168</v>
      </c>
      <c r="G1634" s="9"/>
      <c r="H1634" s="259" t="s">
        <v>37204</v>
      </c>
      <c r="I1634" s="9">
        <v>2</v>
      </c>
    </row>
    <row r="1635">
      <c r="A1635" s="259" t="s">
        <v>28331</v>
      </c>
      <c r="B1635" s="9">
        <v>7</v>
      </c>
      <c r="C1635" s="259" t="s">
        <v>31993</v>
      </c>
      <c r="D1635" s="9">
        <v>0.024059002478754067</v>
      </c>
      <c r="E1635" s="9"/>
      <c r="F1635" s="259" t="s">
        <v>34169</v>
      </c>
      <c r="G1635" s="9"/>
      <c r="H1635" s="259" t="s">
        <v>37205</v>
      </c>
      <c r="I1635" s="9">
        <v>2</v>
      </c>
    </row>
    <row r="1636">
      <c r="A1636" s="259" t="s">
        <v>28332</v>
      </c>
      <c r="B1636" s="9">
        <v>7</v>
      </c>
      <c r="C1636" s="259" t="s">
        <v>31993</v>
      </c>
      <c r="D1636" s="9">
        <v>-0.0029108304536752255</v>
      </c>
      <c r="E1636" s="9"/>
      <c r="F1636" s="259" t="s">
        <v>34170</v>
      </c>
      <c r="G1636" s="9"/>
      <c r="H1636" s="259" t="s">
        <v>37206</v>
      </c>
      <c r="I1636" s="9">
        <v>2</v>
      </c>
    </row>
    <row r="1637">
      <c r="A1637" s="259" t="s">
        <v>28333</v>
      </c>
      <c r="B1637" s="9">
        <v>7</v>
      </c>
      <c r="C1637" s="259" t="s">
        <v>31993</v>
      </c>
      <c r="D1637" s="9">
        <v>0.01047387374990205</v>
      </c>
      <c r="E1637" s="9"/>
      <c r="F1637" s="259" t="s">
        <v>34171</v>
      </c>
      <c r="G1637" s="9"/>
      <c r="H1637" s="259" t="s">
        <v>37207</v>
      </c>
      <c r="I1637" s="9">
        <v>2</v>
      </c>
    </row>
    <row r="1638">
      <c r="A1638" s="259" t="s">
        <v>28334</v>
      </c>
      <c r="B1638" s="9">
        <v>7</v>
      </c>
      <c r="C1638" s="259" t="s">
        <v>31993</v>
      </c>
      <c r="D1638" s="9">
        <v>-0.0010838621105212689</v>
      </c>
      <c r="E1638" s="9"/>
      <c r="F1638" s="259" t="s">
        <v>34172</v>
      </c>
      <c r="G1638" s="9"/>
      <c r="H1638" s="259" t="s">
        <v>37208</v>
      </c>
      <c r="I1638" s="9">
        <v>2</v>
      </c>
    </row>
    <row r="1639">
      <c r="A1639" s="259" t="s">
        <v>28335</v>
      </c>
      <c r="B1639" s="9">
        <v>7</v>
      </c>
      <c r="C1639" s="259" t="s">
        <v>31993</v>
      </c>
      <c r="D1639" s="9">
        <v>0.0093900116393807829</v>
      </c>
      <c r="E1639" s="9"/>
      <c r="F1639" s="259" t="s">
        <v>34173</v>
      </c>
      <c r="G1639" s="9"/>
      <c r="H1639" s="259" t="s">
        <v>37209</v>
      </c>
      <c r="I1639" s="9">
        <v>2</v>
      </c>
    </row>
    <row r="1640">
      <c r="A1640" s="259" t="s">
        <v>28336</v>
      </c>
      <c r="B1640" s="9">
        <v>7</v>
      </c>
      <c r="C1640" s="259" t="s">
        <v>31993</v>
      </c>
      <c r="D1640" s="9">
        <v>0.0071624901723994173</v>
      </c>
      <c r="E1640" s="9"/>
      <c r="F1640" s="259" t="s">
        <v>34174</v>
      </c>
      <c r="G1640" s="9"/>
      <c r="H1640" s="259" t="s">
        <v>37210</v>
      </c>
      <c r="I1640" s="9">
        <v>2</v>
      </c>
    </row>
    <row r="1641">
      <c r="A1641" s="259" t="s">
        <v>28337</v>
      </c>
      <c r="B1641" s="9">
        <v>7</v>
      </c>
      <c r="C1641" s="259" t="s">
        <v>31993</v>
      </c>
      <c r="D1641" s="9">
        <v>0.0075065006669738678</v>
      </c>
      <c r="E1641" s="9"/>
      <c r="F1641" s="259" t="s">
        <v>34175</v>
      </c>
      <c r="G1641" s="9"/>
      <c r="H1641" s="259" t="s">
        <v>37211</v>
      </c>
      <c r="I1641" s="9">
        <v>2</v>
      </c>
    </row>
    <row r="1642">
      <c r="A1642" s="259" t="s">
        <v>28338</v>
      </c>
      <c r="B1642" s="9">
        <v>7</v>
      </c>
      <c r="C1642" s="259" t="s">
        <v>31993</v>
      </c>
      <c r="D1642" s="9">
        <v>0.014668990839373284</v>
      </c>
      <c r="E1642" s="9"/>
      <c r="F1642" s="259" t="s">
        <v>34176</v>
      </c>
      <c r="G1642" s="9"/>
      <c r="H1642" s="259" t="s">
        <v>37212</v>
      </c>
      <c r="I1642" s="9">
        <v>2</v>
      </c>
    </row>
    <row r="1643">
      <c r="A1643" s="259" t="s">
        <v>28339</v>
      </c>
      <c r="B1643" s="9">
        <v>7</v>
      </c>
      <c r="C1643" s="259" t="s">
        <v>31993</v>
      </c>
      <c r="D1643" s="9">
        <v>-0.0003889008759184688</v>
      </c>
      <c r="E1643" s="9"/>
      <c r="F1643" s="259" t="s">
        <v>34177</v>
      </c>
      <c r="G1643" s="9"/>
      <c r="H1643" s="259" t="s">
        <v>37213</v>
      </c>
      <c r="I1643" s="9">
        <v>2</v>
      </c>
    </row>
    <row r="1644">
      <c r="A1644" s="259" t="s">
        <v>28340</v>
      </c>
      <c r="B1644" s="9">
        <v>7</v>
      </c>
      <c r="C1644" s="259" t="s">
        <v>31993</v>
      </c>
      <c r="D1644" s="9">
        <v>-0.0025219295777567565</v>
      </c>
      <c r="E1644" s="9"/>
      <c r="F1644" s="259" t="s">
        <v>34178</v>
      </c>
      <c r="G1644" s="9"/>
      <c r="H1644" s="259" t="s">
        <v>37214</v>
      </c>
      <c r="I1644" s="9">
        <v>2</v>
      </c>
    </row>
    <row r="1645">
      <c r="A1645" s="259" t="s">
        <v>28341</v>
      </c>
      <c r="B1645" s="9">
        <v>8</v>
      </c>
      <c r="C1645" s="259" t="s">
        <v>31993</v>
      </c>
      <c r="D1645" s="9">
        <v>0.0091872276459298106</v>
      </c>
      <c r="E1645" s="9"/>
      <c r="F1645" s="259" t="s">
        <v>34179</v>
      </c>
      <c r="G1645" s="9"/>
      <c r="H1645" s="259" t="s">
        <v>37215</v>
      </c>
      <c r="I1645" s="9">
        <v>2</v>
      </c>
    </row>
    <row r="1646">
      <c r="A1646" s="259" t="s">
        <v>28342</v>
      </c>
      <c r="B1646" s="9">
        <v>8</v>
      </c>
      <c r="C1646" s="259" t="s">
        <v>31993</v>
      </c>
      <c r="D1646" s="9">
        <v>0.013412620150611209</v>
      </c>
      <c r="E1646" s="9"/>
      <c r="F1646" s="259" t="s">
        <v>34180</v>
      </c>
      <c r="G1646" s="9"/>
      <c r="H1646" s="259" t="s">
        <v>37216</v>
      </c>
      <c r="I1646" s="9">
        <v>2</v>
      </c>
    </row>
    <row r="1647">
      <c r="A1647" s="259" t="s">
        <v>28343</v>
      </c>
      <c r="B1647" s="9">
        <v>8</v>
      </c>
      <c r="C1647" s="259" t="s">
        <v>31993</v>
      </c>
      <c r="D1647" s="9">
        <v>0.022599847796541016</v>
      </c>
      <c r="E1647" s="9"/>
      <c r="F1647" s="259" t="s">
        <v>34181</v>
      </c>
      <c r="G1647" s="9"/>
      <c r="H1647" s="259" t="s">
        <v>37217</v>
      </c>
      <c r="I1647" s="9">
        <v>2</v>
      </c>
    </row>
    <row r="1648">
      <c r="A1648" s="259" t="s">
        <v>28344</v>
      </c>
      <c r="B1648" s="9">
        <v>8</v>
      </c>
      <c r="C1648" s="259" t="s">
        <v>31993</v>
      </c>
      <c r="D1648" s="9">
        <v>0.026466474057571122</v>
      </c>
      <c r="E1648" s="9"/>
      <c r="F1648" s="259" t="s">
        <v>34182</v>
      </c>
      <c r="G1648" s="9"/>
      <c r="H1648" s="259" t="s">
        <v>37218</v>
      </c>
      <c r="I1648" s="9">
        <v>2</v>
      </c>
    </row>
    <row r="1649">
      <c r="A1649" s="259" t="s">
        <v>28345</v>
      </c>
      <c r="B1649" s="9">
        <v>8</v>
      </c>
      <c r="C1649" s="259" t="s">
        <v>31993</v>
      </c>
      <c r="D1649" s="9">
        <v>-0.0038666262610301014</v>
      </c>
      <c r="E1649" s="9"/>
      <c r="F1649" s="259" t="s">
        <v>34183</v>
      </c>
      <c r="G1649" s="9"/>
      <c r="H1649" s="259" t="s">
        <v>37219</v>
      </c>
      <c r="I1649" s="9">
        <v>2</v>
      </c>
    </row>
    <row r="1650">
      <c r="A1650" s="259" t="s">
        <v>28346</v>
      </c>
      <c r="B1650" s="9">
        <v>8</v>
      </c>
      <c r="C1650" s="259" t="s">
        <v>31993</v>
      </c>
      <c r="D1650" s="9">
        <v>0.01083171843580018</v>
      </c>
      <c r="E1650" s="9"/>
      <c r="F1650" s="259" t="s">
        <v>34184</v>
      </c>
      <c r="G1650" s="9"/>
      <c r="H1650" s="259" t="s">
        <v>37220</v>
      </c>
      <c r="I1650" s="9">
        <v>2</v>
      </c>
    </row>
    <row r="1651">
      <c r="A1651" s="259" t="s">
        <v>28347</v>
      </c>
      <c r="B1651" s="9">
        <v>8</v>
      </c>
      <c r="C1651" s="259" t="s">
        <v>31993</v>
      </c>
      <c r="D1651" s="9">
        <v>-0.0011253395752957591</v>
      </c>
      <c r="E1651" s="9"/>
      <c r="F1651" s="259" t="s">
        <v>34185</v>
      </c>
      <c r="G1651" s="9"/>
      <c r="H1651" s="259" t="s">
        <v>37221</v>
      </c>
      <c r="I1651" s="9">
        <v>2</v>
      </c>
    </row>
    <row r="1652">
      <c r="A1652" s="259" t="s">
        <v>28348</v>
      </c>
      <c r="B1652" s="9">
        <v>8</v>
      </c>
      <c r="C1652" s="259" t="s">
        <v>31993</v>
      </c>
      <c r="D1652" s="9">
        <v>0.0097063788605044211</v>
      </c>
      <c r="E1652" s="9"/>
      <c r="F1652" s="259" t="s">
        <v>34186</v>
      </c>
      <c r="G1652" s="9"/>
      <c r="H1652" s="259" t="s">
        <v>37222</v>
      </c>
      <c r="I1652" s="9">
        <v>2</v>
      </c>
    </row>
    <row r="1653">
      <c r="A1653" s="259" t="s">
        <v>28349</v>
      </c>
      <c r="B1653" s="9">
        <v>8</v>
      </c>
      <c r="C1653" s="259" t="s">
        <v>31993</v>
      </c>
      <c r="D1653" s="9">
        <v>0.0090047748042911199</v>
      </c>
      <c r="E1653" s="9"/>
      <c r="F1653" s="259" t="s">
        <v>34187</v>
      </c>
      <c r="G1653" s="9"/>
      <c r="H1653" s="259" t="s">
        <v>37223</v>
      </c>
      <c r="I1653" s="9">
        <v>2</v>
      </c>
    </row>
    <row r="1654">
      <c r="A1654" s="259" t="s">
        <v>28350</v>
      </c>
      <c r="B1654" s="9">
        <v>8</v>
      </c>
      <c r="C1654" s="259" t="s">
        <v>31993</v>
      </c>
      <c r="D1654" s="9">
        <v>0.0077553203927755816</v>
      </c>
      <c r="E1654" s="9"/>
      <c r="F1654" s="259" t="s">
        <v>34188</v>
      </c>
      <c r="G1654" s="9"/>
      <c r="H1654" s="259" t="s">
        <v>37224</v>
      </c>
      <c r="I1654" s="9">
        <v>2</v>
      </c>
    </row>
    <row r="1655">
      <c r="A1655" s="259" t="s">
        <v>28351</v>
      </c>
      <c r="B1655" s="9">
        <v>8</v>
      </c>
      <c r="C1655" s="259" t="s">
        <v>31993</v>
      </c>
      <c r="D1655" s="9">
        <v>0.016760095197066699</v>
      </c>
      <c r="E1655" s="9"/>
      <c r="F1655" s="259" t="s">
        <v>34189</v>
      </c>
      <c r="G1655" s="9"/>
      <c r="H1655" s="259" t="s">
        <v>37225</v>
      </c>
      <c r="I1655" s="9">
        <v>2</v>
      </c>
    </row>
    <row r="1656">
      <c r="A1656" s="259" t="s">
        <v>28352</v>
      </c>
      <c r="B1656" s="9">
        <v>8</v>
      </c>
      <c r="C1656" s="259" t="s">
        <v>31993</v>
      </c>
      <c r="D1656" s="9">
        <v>-0.00051915121457460974</v>
      </c>
      <c r="E1656" s="9"/>
      <c r="F1656" s="259" t="s">
        <v>34190</v>
      </c>
      <c r="G1656" s="9"/>
      <c r="H1656" s="259" t="s">
        <v>37226</v>
      </c>
      <c r="I1656" s="9">
        <v>2</v>
      </c>
    </row>
    <row r="1657">
      <c r="A1657" s="259" t="s">
        <v>28353</v>
      </c>
      <c r="B1657" s="9">
        <v>8</v>
      </c>
      <c r="C1657" s="259" t="s">
        <v>31993</v>
      </c>
      <c r="D1657" s="9">
        <v>-0.0033474750464554922</v>
      </c>
      <c r="E1657" s="9"/>
      <c r="F1657" s="259" t="s">
        <v>34191</v>
      </c>
      <c r="G1657" s="9"/>
      <c r="H1657" s="259" t="s">
        <v>37227</v>
      </c>
      <c r="I1657" s="9">
        <v>2</v>
      </c>
    </row>
    <row r="1658">
      <c r="A1658" s="259" t="s">
        <v>28354</v>
      </c>
      <c r="B1658" s="9">
        <v>9</v>
      </c>
      <c r="C1658" s="259" t="s">
        <v>31993</v>
      </c>
      <c r="D1658" s="9">
        <v>0.0097686877193573114</v>
      </c>
      <c r="E1658" s="9"/>
      <c r="F1658" s="259" t="s">
        <v>34192</v>
      </c>
      <c r="G1658" s="9"/>
      <c r="H1658" s="259" t="s">
        <v>37228</v>
      </c>
      <c r="I1658" s="9">
        <v>2</v>
      </c>
    </row>
    <row r="1659">
      <c r="A1659" s="259" t="s">
        <v>28355</v>
      </c>
      <c r="B1659" s="9">
        <v>9</v>
      </c>
      <c r="C1659" s="259" t="s">
        <v>31993</v>
      </c>
      <c r="D1659" s="9">
        <v>0.013964780563597434</v>
      </c>
      <c r="E1659" s="9"/>
      <c r="F1659" s="259" t="s">
        <v>34193</v>
      </c>
      <c r="G1659" s="9"/>
      <c r="H1659" s="259" t="s">
        <v>37229</v>
      </c>
      <c r="I1659" s="9">
        <v>2</v>
      </c>
    </row>
    <row r="1660">
      <c r="A1660" s="259" t="s">
        <v>28356</v>
      </c>
      <c r="B1660" s="9">
        <v>9</v>
      </c>
      <c r="C1660" s="259" t="s">
        <v>31993</v>
      </c>
      <c r="D1660" s="9">
        <v>0.023733468282954744</v>
      </c>
      <c r="E1660" s="9"/>
      <c r="F1660" s="259" t="s">
        <v>34194</v>
      </c>
      <c r="G1660" s="9"/>
      <c r="H1660" s="259" t="s">
        <v>37230</v>
      </c>
      <c r="I1660" s="9">
        <v>2</v>
      </c>
    </row>
    <row r="1661">
      <c r="A1661" s="259" t="s">
        <v>28357</v>
      </c>
      <c r="B1661" s="9">
        <v>9</v>
      </c>
      <c r="C1661" s="259" t="s">
        <v>31993</v>
      </c>
      <c r="D1661" s="9">
        <v>0.027887171886392177</v>
      </c>
      <c r="E1661" s="9"/>
      <c r="F1661" s="259" t="s">
        <v>34195</v>
      </c>
      <c r="G1661" s="9"/>
      <c r="H1661" s="259" t="s">
        <v>37231</v>
      </c>
      <c r="I1661" s="9">
        <v>2</v>
      </c>
    </row>
    <row r="1662">
      <c r="A1662" s="259" t="s">
        <v>28358</v>
      </c>
      <c r="B1662" s="9">
        <v>9</v>
      </c>
      <c r="C1662" s="259" t="s">
        <v>31993</v>
      </c>
      <c r="D1662" s="9">
        <v>-0.0041537036034374345</v>
      </c>
      <c r="E1662" s="9"/>
      <c r="F1662" s="259" t="s">
        <v>34196</v>
      </c>
      <c r="G1662" s="9"/>
      <c r="H1662" s="259" t="s">
        <v>37232</v>
      </c>
      <c r="I1662" s="9">
        <v>2</v>
      </c>
    </row>
    <row r="1663">
      <c r="A1663" s="259" t="s">
        <v>28359</v>
      </c>
      <c r="B1663" s="9">
        <v>9</v>
      </c>
      <c r="C1663" s="259" t="s">
        <v>31993</v>
      </c>
      <c r="D1663" s="9">
        <v>0.011525466228401685</v>
      </c>
      <c r="E1663" s="9"/>
      <c r="F1663" s="259" t="s">
        <v>34197</v>
      </c>
      <c r="G1663" s="9"/>
      <c r="H1663" s="259" t="s">
        <v>37233</v>
      </c>
      <c r="I1663" s="9">
        <v>2</v>
      </c>
    </row>
    <row r="1664">
      <c r="A1664" s="259" t="s">
        <v>28360</v>
      </c>
      <c r="B1664" s="9">
        <v>9</v>
      </c>
      <c r="C1664" s="259" t="s">
        <v>31993</v>
      </c>
      <c r="D1664" s="9">
        <v>-0.0011210610648205912</v>
      </c>
      <c r="E1664" s="9"/>
      <c r="F1664" s="259" t="s">
        <v>34198</v>
      </c>
      <c r="G1664" s="9"/>
      <c r="H1664" s="259" t="s">
        <v>37234</v>
      </c>
      <c r="I1664" s="9">
        <v>2</v>
      </c>
    </row>
    <row r="1665">
      <c r="A1665" s="259" t="s">
        <v>28361</v>
      </c>
      <c r="B1665" s="9">
        <v>9</v>
      </c>
      <c r="C1665" s="259" t="s">
        <v>31993</v>
      </c>
      <c r="D1665" s="9">
        <v>0.010404405163581093</v>
      </c>
      <c r="E1665" s="9"/>
      <c r="F1665" s="259" t="s">
        <v>34199</v>
      </c>
      <c r="G1665" s="9"/>
      <c r="H1665" s="259" t="s">
        <v>37235</v>
      </c>
      <c r="I1665" s="9">
        <v>2</v>
      </c>
    </row>
    <row r="1666">
      <c r="A1666" s="259" t="s">
        <v>28362</v>
      </c>
      <c r="B1666" s="9">
        <v>9</v>
      </c>
      <c r="C1666" s="259" t="s">
        <v>31993</v>
      </c>
      <c r="D1666" s="9">
        <v>0.0095653889043403797</v>
      </c>
      <c r="E1666" s="9"/>
      <c r="F1666" s="259" t="s">
        <v>34200</v>
      </c>
      <c r="G1666" s="9"/>
      <c r="H1666" s="259" t="s">
        <v>37236</v>
      </c>
      <c r="I1666" s="9">
        <v>2</v>
      </c>
    </row>
    <row r="1667">
      <c r="A1667" s="259" t="s">
        <v>28363</v>
      </c>
      <c r="B1667" s="9">
        <v>9</v>
      </c>
      <c r="C1667" s="259" t="s">
        <v>31993</v>
      </c>
      <c r="D1667" s="9">
        <v>0.0079173778184707076</v>
      </c>
      <c r="E1667" s="9"/>
      <c r="F1667" s="259" t="s">
        <v>34201</v>
      </c>
      <c r="G1667" s="9"/>
      <c r="H1667" s="259" t="s">
        <v>37237</v>
      </c>
      <c r="I1667" s="9">
        <v>2</v>
      </c>
    </row>
    <row r="1668">
      <c r="A1668" s="259" t="s">
        <v>28364</v>
      </c>
      <c r="B1668" s="9">
        <v>9</v>
      </c>
      <c r="C1668" s="259" t="s">
        <v>31993</v>
      </c>
      <c r="D1668" s="9">
        <v>0.017482766722811086</v>
      </c>
      <c r="E1668" s="9"/>
      <c r="F1668" s="259" t="s">
        <v>34202</v>
      </c>
      <c r="G1668" s="9"/>
      <c r="H1668" s="259" t="s">
        <v>37238</v>
      </c>
      <c r="I1668" s="9">
        <v>2</v>
      </c>
    </row>
    <row r="1669">
      <c r="A1669" s="259" t="s">
        <v>28365</v>
      </c>
      <c r="B1669" s="9">
        <v>9</v>
      </c>
      <c r="C1669" s="259" t="s">
        <v>31993</v>
      </c>
      <c r="D1669" s="9">
        <v>-0.00063571744422377988</v>
      </c>
      <c r="E1669" s="9"/>
      <c r="F1669" s="259" t="s">
        <v>34203</v>
      </c>
      <c r="G1669" s="9"/>
      <c r="H1669" s="259" t="s">
        <v>37239</v>
      </c>
      <c r="I1669" s="9">
        <v>2</v>
      </c>
    </row>
    <row r="1670">
      <c r="A1670" s="259" t="s">
        <v>28366</v>
      </c>
      <c r="B1670" s="9">
        <v>9</v>
      </c>
      <c r="C1670" s="259" t="s">
        <v>31993</v>
      </c>
      <c r="D1670" s="9">
        <v>-0.0035179861592136538</v>
      </c>
      <c r="E1670" s="9"/>
      <c r="F1670" s="259" t="s">
        <v>34204</v>
      </c>
      <c r="G1670" s="9"/>
      <c r="H1670" s="259" t="s">
        <v>37240</v>
      </c>
      <c r="I1670" s="9">
        <v>2</v>
      </c>
    </row>
    <row r="1671">
      <c r="A1671" s="259" t="s">
        <v>28367</v>
      </c>
      <c r="B1671" s="9">
        <v>10</v>
      </c>
      <c r="C1671" s="259" t="s">
        <v>31993</v>
      </c>
      <c r="D1671" s="9">
        <v>0.0082948789686356633</v>
      </c>
      <c r="E1671" s="9"/>
      <c r="F1671" s="259" t="s">
        <v>34205</v>
      </c>
      <c r="G1671" s="9"/>
      <c r="H1671" s="259" t="s">
        <v>37241</v>
      </c>
      <c r="I1671" s="9">
        <v>2</v>
      </c>
    </row>
    <row r="1672">
      <c r="A1672" s="259" t="s">
        <v>28368</v>
      </c>
      <c r="B1672" s="9">
        <v>10</v>
      </c>
      <c r="C1672" s="259" t="s">
        <v>31993</v>
      </c>
      <c r="D1672" s="9">
        <v>0.014006498253387253</v>
      </c>
      <c r="E1672" s="9"/>
      <c r="F1672" s="259" t="s">
        <v>34206</v>
      </c>
      <c r="G1672" s="9"/>
      <c r="H1672" s="259" t="s">
        <v>37242</v>
      </c>
      <c r="I1672" s="9">
        <v>2</v>
      </c>
    </row>
    <row r="1673">
      <c r="A1673" s="259" t="s">
        <v>28369</v>
      </c>
      <c r="B1673" s="9">
        <v>10</v>
      </c>
      <c r="C1673" s="259" t="s">
        <v>31993</v>
      </c>
      <c r="D1673" s="9">
        <v>0.022301377222022922</v>
      </c>
      <c r="E1673" s="9"/>
      <c r="F1673" s="259" t="s">
        <v>34207</v>
      </c>
      <c r="G1673" s="9"/>
      <c r="H1673" s="259" t="s">
        <v>37243</v>
      </c>
      <c r="I1673" s="9">
        <v>2</v>
      </c>
    </row>
    <row r="1674">
      <c r="A1674" s="259" t="s">
        <v>28370</v>
      </c>
      <c r="B1674" s="9">
        <v>10</v>
      </c>
      <c r="C1674" s="259" t="s">
        <v>31993</v>
      </c>
      <c r="D1674" s="9">
        <v>0.0278343013860116</v>
      </c>
      <c r="E1674" s="9"/>
      <c r="F1674" s="259" t="s">
        <v>34208</v>
      </c>
      <c r="G1674" s="9"/>
      <c r="H1674" s="259" t="s">
        <v>37244</v>
      </c>
      <c r="I1674" s="9">
        <v>2</v>
      </c>
    </row>
    <row r="1675">
      <c r="A1675" s="259" t="s">
        <v>28371</v>
      </c>
      <c r="B1675" s="9">
        <v>10</v>
      </c>
      <c r="C1675" s="259" t="s">
        <v>31993</v>
      </c>
      <c r="D1675" s="9">
        <v>-0.0055329241639886775</v>
      </c>
      <c r="E1675" s="9"/>
      <c r="F1675" s="259" t="s">
        <v>34209</v>
      </c>
      <c r="G1675" s="9"/>
      <c r="H1675" s="259" t="s">
        <v>37245</v>
      </c>
      <c r="I1675" s="9">
        <v>2</v>
      </c>
    </row>
    <row r="1676">
      <c r="A1676" s="259" t="s">
        <v>28372</v>
      </c>
      <c r="B1676" s="9">
        <v>10</v>
      </c>
      <c r="C1676" s="259" t="s">
        <v>31993</v>
      </c>
      <c r="D1676" s="9">
        <v>0.010621158088091963</v>
      </c>
      <c r="E1676" s="9"/>
      <c r="F1676" s="259" t="s">
        <v>34210</v>
      </c>
      <c r="G1676" s="9"/>
      <c r="H1676" s="259" t="s">
        <v>37246</v>
      </c>
      <c r="I1676" s="9">
        <v>2</v>
      </c>
    </row>
    <row r="1677">
      <c r="A1677" s="259" t="s">
        <v>28373</v>
      </c>
      <c r="B1677" s="9">
        <v>10</v>
      </c>
      <c r="C1677" s="259" t="s">
        <v>31993</v>
      </c>
      <c r="D1677" s="9">
        <v>-0.0011261423895614377</v>
      </c>
      <c r="E1677" s="9"/>
      <c r="F1677" s="259" t="s">
        <v>34211</v>
      </c>
      <c r="G1677" s="9"/>
      <c r="H1677" s="259" t="s">
        <v>37247</v>
      </c>
      <c r="I1677" s="9">
        <v>2</v>
      </c>
    </row>
    <row r="1678">
      <c r="A1678" s="259" t="s">
        <v>28374</v>
      </c>
      <c r="B1678" s="9">
        <v>10</v>
      </c>
      <c r="C1678" s="259" t="s">
        <v>31993</v>
      </c>
      <c r="D1678" s="9">
        <v>0.0094950156985305258</v>
      </c>
      <c r="E1678" s="9"/>
      <c r="F1678" s="259" t="s">
        <v>34212</v>
      </c>
      <c r="G1678" s="9"/>
      <c r="H1678" s="259" t="s">
        <v>37248</v>
      </c>
      <c r="I1678" s="9">
        <v>2</v>
      </c>
    </row>
    <row r="1679">
      <c r="A1679" s="259" t="s">
        <v>28375</v>
      </c>
      <c r="B1679" s="9">
        <v>10</v>
      </c>
      <c r="C1679" s="259" t="s">
        <v>31993</v>
      </c>
      <c r="D1679" s="9">
        <v>0.010208290220794874</v>
      </c>
      <c r="E1679" s="9"/>
      <c r="F1679" s="259" t="s">
        <v>34213</v>
      </c>
      <c r="G1679" s="9"/>
      <c r="H1679" s="259" t="s">
        <v>37249</v>
      </c>
      <c r="I1679" s="9">
        <v>2</v>
      </c>
    </row>
    <row r="1680">
      <c r="A1680" s="259" t="s">
        <v>28376</v>
      </c>
      <c r="B1680" s="9">
        <v>10</v>
      </c>
      <c r="C1680" s="259" t="s">
        <v>31993</v>
      </c>
      <c r="D1680" s="9">
        <v>0.0081309954666861986</v>
      </c>
      <c r="E1680" s="9"/>
      <c r="F1680" s="259" t="s">
        <v>34214</v>
      </c>
      <c r="G1680" s="9"/>
      <c r="H1680" s="259" t="s">
        <v>37250</v>
      </c>
      <c r="I1680" s="9">
        <v>2</v>
      </c>
    </row>
    <row r="1681">
      <c r="A1681" s="259" t="s">
        <v>28377</v>
      </c>
      <c r="B1681" s="9">
        <v>10</v>
      </c>
      <c r="C1681" s="259" t="s">
        <v>31993</v>
      </c>
      <c r="D1681" s="9">
        <v>0.018339285687481072</v>
      </c>
      <c r="E1681" s="9"/>
      <c r="F1681" s="259" t="s">
        <v>34215</v>
      </c>
      <c r="G1681" s="9"/>
      <c r="H1681" s="259" t="s">
        <v>37251</v>
      </c>
      <c r="I1681" s="9">
        <v>2</v>
      </c>
    </row>
    <row r="1682">
      <c r="A1682" s="259" t="s">
        <v>28378</v>
      </c>
      <c r="B1682" s="9">
        <v>10</v>
      </c>
      <c r="C1682" s="259" t="s">
        <v>31993</v>
      </c>
      <c r="D1682" s="9">
        <v>-0.0012001367298948616</v>
      </c>
      <c r="E1682" s="9"/>
      <c r="F1682" s="259" t="s">
        <v>34216</v>
      </c>
      <c r="G1682" s="9"/>
      <c r="H1682" s="259" t="s">
        <v>37252</v>
      </c>
      <c r="I1682" s="9">
        <v>2</v>
      </c>
    </row>
    <row r="1683">
      <c r="A1683" s="259" t="s">
        <v>28379</v>
      </c>
      <c r="B1683" s="9">
        <v>10</v>
      </c>
      <c r="C1683" s="259" t="s">
        <v>31993</v>
      </c>
      <c r="D1683" s="9">
        <v>-0.0043327874340938167</v>
      </c>
      <c r="E1683" s="9"/>
      <c r="F1683" s="259" t="s">
        <v>34217</v>
      </c>
      <c r="G1683" s="9"/>
      <c r="H1683" s="259" t="s">
        <v>37253</v>
      </c>
      <c r="I1683" s="9">
        <v>2</v>
      </c>
    </row>
    <row r="1684">
      <c r="A1684" s="259" t="s">
        <v>28380</v>
      </c>
      <c r="B1684" s="9">
        <v>1</v>
      </c>
      <c r="C1684" s="259" t="s">
        <v>31994</v>
      </c>
      <c r="D1684" s="9">
        <v>0.016817905394551771</v>
      </c>
      <c r="E1684" s="9"/>
      <c r="F1684" s="259" t="s">
        <v>34218</v>
      </c>
      <c r="G1684" s="9"/>
      <c r="H1684" s="259" t="s">
        <v>37254</v>
      </c>
      <c r="I1684" s="9">
        <v>2</v>
      </c>
    </row>
    <row r="1685">
      <c r="A1685" s="259" t="s">
        <v>28381</v>
      </c>
      <c r="B1685" s="9">
        <v>1</v>
      </c>
      <c r="C1685" s="259" t="s">
        <v>31994</v>
      </c>
      <c r="D1685" s="9">
        <v>0.0061819244188412907</v>
      </c>
      <c r="E1685" s="9"/>
      <c r="F1685" s="259" t="s">
        <v>34219</v>
      </c>
      <c r="G1685" s="9"/>
      <c r="H1685" s="259" t="s">
        <v>37255</v>
      </c>
      <c r="I1685" s="9">
        <v>2</v>
      </c>
    </row>
    <row r="1686">
      <c r="A1686" s="259" t="s">
        <v>28382</v>
      </c>
      <c r="B1686" s="9">
        <v>1</v>
      </c>
      <c r="C1686" s="259" t="s">
        <v>31994</v>
      </c>
      <c r="D1686" s="9">
        <v>0.0082165519223730728</v>
      </c>
      <c r="E1686" s="9"/>
      <c r="F1686" s="259" t="s">
        <v>34220</v>
      </c>
      <c r="G1686" s="9"/>
      <c r="H1686" s="259" t="s">
        <v>37256</v>
      </c>
      <c r="I1686" s="9">
        <v>2</v>
      </c>
    </row>
    <row r="1687">
      <c r="A1687" s="259" t="s">
        <v>28383</v>
      </c>
      <c r="B1687" s="9">
        <v>1</v>
      </c>
      <c r="C1687" s="259" t="s">
        <v>31994</v>
      </c>
      <c r="D1687" s="9">
        <v>0.0095905879086643411</v>
      </c>
      <c r="E1687" s="9"/>
      <c r="F1687" s="259" t="s">
        <v>34221</v>
      </c>
      <c r="G1687" s="9"/>
      <c r="H1687" s="259" t="s">
        <v>37257</v>
      </c>
      <c r="I1687" s="9">
        <v>2</v>
      </c>
    </row>
    <row r="1688">
      <c r="A1688" s="259" t="s">
        <v>28384</v>
      </c>
      <c r="B1688" s="9">
        <v>1</v>
      </c>
      <c r="C1688" s="259" t="s">
        <v>31994</v>
      </c>
      <c r="D1688" s="9">
        <v>-0.0098144200793083888</v>
      </c>
      <c r="E1688" s="9"/>
      <c r="F1688" s="259" t="s">
        <v>34222</v>
      </c>
      <c r="G1688" s="9"/>
      <c r="H1688" s="259" t="s">
        <v>37258</v>
      </c>
      <c r="I1688" s="9">
        <v>2</v>
      </c>
    </row>
    <row r="1689">
      <c r="A1689" s="259" t="s">
        <v>28385</v>
      </c>
      <c r="B1689" s="9">
        <v>1</v>
      </c>
      <c r="C1689" s="259" t="s">
        <v>31994</v>
      </c>
      <c r="D1689" s="9">
        <v>0.017789048645792147</v>
      </c>
      <c r="E1689" s="9"/>
      <c r="F1689" s="259" t="s">
        <v>34223</v>
      </c>
      <c r="G1689" s="9"/>
      <c r="H1689" s="259" t="s">
        <v>37259</v>
      </c>
      <c r="I1689" s="9">
        <v>2</v>
      </c>
    </row>
    <row r="1690">
      <c r="A1690" s="259" t="s">
        <v>28386</v>
      </c>
      <c r="B1690" s="9">
        <v>1</v>
      </c>
      <c r="C1690" s="259" t="s">
        <v>31994</v>
      </c>
      <c r="D1690" s="9"/>
      <c r="E1690" s="9"/>
      <c r="F1690" s="259" t="s">
        <v>34224</v>
      </c>
      <c r="G1690" s="9"/>
      <c r="H1690" s="259" t="s">
        <v>37260</v>
      </c>
      <c r="I1690" s="9">
        <v>2</v>
      </c>
    </row>
    <row r="1691">
      <c r="A1691" s="259" t="s">
        <v>28387</v>
      </c>
      <c r="B1691" s="9">
        <v>1</v>
      </c>
      <c r="C1691" s="259" t="s">
        <v>31994</v>
      </c>
      <c r="D1691" s="9">
        <v>0.017012400898522538</v>
      </c>
      <c r="E1691" s="9"/>
      <c r="F1691" s="259" t="s">
        <v>34225</v>
      </c>
      <c r="G1691" s="9"/>
      <c r="H1691" s="259" t="s">
        <v>37261</v>
      </c>
      <c r="I1691" s="9">
        <v>2</v>
      </c>
    </row>
    <row r="1692">
      <c r="A1692" s="259" t="s">
        <v>28388</v>
      </c>
      <c r="B1692" s="9">
        <v>1</v>
      </c>
      <c r="C1692" s="259" t="s">
        <v>31994</v>
      </c>
      <c r="D1692" s="9">
        <v>0.016107593902182613</v>
      </c>
      <c r="E1692" s="9"/>
      <c r="F1692" s="259" t="s">
        <v>34226</v>
      </c>
      <c r="G1692" s="9"/>
      <c r="H1692" s="259" t="s">
        <v>37262</v>
      </c>
      <c r="I1692" s="9">
        <v>2</v>
      </c>
    </row>
    <row r="1693">
      <c r="A1693" s="259" t="s">
        <v>28389</v>
      </c>
      <c r="B1693" s="9">
        <v>1</v>
      </c>
      <c r="C1693" s="259" t="s">
        <v>31994</v>
      </c>
      <c r="D1693" s="9">
        <v>0.0053529552976078103</v>
      </c>
      <c r="E1693" s="9"/>
      <c r="F1693" s="259" t="s">
        <v>34227</v>
      </c>
      <c r="G1693" s="9"/>
      <c r="H1693" s="259" t="s">
        <v>37263</v>
      </c>
      <c r="I1693" s="9">
        <v>2</v>
      </c>
    </row>
    <row r="1694">
      <c r="A1694" s="259" t="s">
        <v>28390</v>
      </c>
      <c r="B1694" s="9">
        <v>1</v>
      </c>
      <c r="C1694" s="259" t="s">
        <v>31994</v>
      </c>
      <c r="D1694" s="9">
        <v>0.0075239314889511749</v>
      </c>
      <c r="E1694" s="9"/>
      <c r="F1694" s="259" t="s">
        <v>34228</v>
      </c>
      <c r="G1694" s="9"/>
      <c r="H1694" s="259" t="s">
        <v>37264</v>
      </c>
      <c r="I1694" s="9">
        <v>2</v>
      </c>
    </row>
    <row r="1695">
      <c r="A1695" s="259" t="s">
        <v>28391</v>
      </c>
      <c r="B1695" s="9">
        <v>1</v>
      </c>
      <c r="C1695" s="259" t="s">
        <v>31994</v>
      </c>
      <c r="D1695" s="9">
        <v>-0.0041628757110957152</v>
      </c>
      <c r="E1695" s="9"/>
      <c r="F1695" s="259" t="s">
        <v>34229</v>
      </c>
      <c r="G1695" s="9"/>
      <c r="H1695" s="259" t="s">
        <v>37265</v>
      </c>
      <c r="I1695" s="9">
        <v>2</v>
      </c>
    </row>
    <row r="1696">
      <c r="A1696" s="259" t="s">
        <v>28392</v>
      </c>
      <c r="B1696" s="9">
        <v>1</v>
      </c>
      <c r="C1696" s="259" t="s">
        <v>31994</v>
      </c>
      <c r="D1696" s="9">
        <v>-0.0099570437416045456</v>
      </c>
      <c r="E1696" s="9"/>
      <c r="F1696" s="259" t="s">
        <v>34230</v>
      </c>
      <c r="G1696" s="9"/>
      <c r="H1696" s="259" t="s">
        <v>37266</v>
      </c>
      <c r="I1696" s="9">
        <v>2</v>
      </c>
    </row>
    <row r="1697">
      <c r="A1697" s="259" t="s">
        <v>28393</v>
      </c>
      <c r="B1697" s="9">
        <v>2</v>
      </c>
      <c r="C1697" s="259" t="s">
        <v>31994</v>
      </c>
      <c r="D1697" s="9">
        <v>0.013515990360228757</v>
      </c>
      <c r="E1697" s="9"/>
      <c r="F1697" s="259" t="s">
        <v>34231</v>
      </c>
      <c r="G1697" s="9"/>
      <c r="H1697" s="259" t="s">
        <v>37267</v>
      </c>
      <c r="I1697" s="9">
        <v>2</v>
      </c>
    </row>
    <row r="1698">
      <c r="A1698" s="259" t="s">
        <v>28394</v>
      </c>
      <c r="B1698" s="9">
        <v>2</v>
      </c>
      <c r="C1698" s="259" t="s">
        <v>31994</v>
      </c>
      <c r="D1698" s="9">
        <v>0.0076632448426864523</v>
      </c>
      <c r="E1698" s="9"/>
      <c r="F1698" s="259" t="s">
        <v>34232</v>
      </c>
      <c r="G1698" s="9"/>
      <c r="H1698" s="259" t="s">
        <v>37268</v>
      </c>
      <c r="I1698" s="9">
        <v>2</v>
      </c>
    </row>
    <row r="1699">
      <c r="A1699" s="259" t="s">
        <v>28395</v>
      </c>
      <c r="B1699" s="9">
        <v>2</v>
      </c>
      <c r="C1699" s="259" t="s">
        <v>31994</v>
      </c>
      <c r="D1699" s="9">
        <v>0.010591728478264187</v>
      </c>
      <c r="E1699" s="9"/>
      <c r="F1699" s="259" t="s">
        <v>34233</v>
      </c>
      <c r="G1699" s="9"/>
      <c r="H1699" s="259" t="s">
        <v>37269</v>
      </c>
      <c r="I1699" s="9">
        <v>2</v>
      </c>
    </row>
    <row r="1700">
      <c r="A1700" s="259" t="s">
        <v>28396</v>
      </c>
      <c r="B1700" s="9">
        <v>2</v>
      </c>
      <c r="C1700" s="259" t="s">
        <v>31994</v>
      </c>
      <c r="D1700" s="9">
        <v>0.012583152003493314</v>
      </c>
      <c r="E1700" s="9"/>
      <c r="F1700" s="259" t="s">
        <v>34234</v>
      </c>
      <c r="G1700" s="9"/>
      <c r="H1700" s="259" t="s">
        <v>37270</v>
      </c>
      <c r="I1700" s="9">
        <v>2</v>
      </c>
    </row>
    <row r="1701">
      <c r="A1701" s="259" t="s">
        <v>28397</v>
      </c>
      <c r="B1701" s="9">
        <v>2</v>
      </c>
      <c r="C1701" s="259" t="s">
        <v>31994</v>
      </c>
      <c r="D1701" s="9">
        <v>-0.0084909878665477313</v>
      </c>
      <c r="E1701" s="9"/>
      <c r="F1701" s="259" t="s">
        <v>34235</v>
      </c>
      <c r="G1701" s="9"/>
      <c r="H1701" s="259" t="s">
        <v>37271</v>
      </c>
      <c r="I1701" s="9">
        <v>2</v>
      </c>
    </row>
    <row r="1702">
      <c r="A1702" s="259" t="s">
        <v>28398</v>
      </c>
      <c r="B1702" s="9">
        <v>2</v>
      </c>
      <c r="C1702" s="259" t="s">
        <v>31994</v>
      </c>
      <c r="D1702" s="9">
        <v>0.015002612463474686</v>
      </c>
      <c r="E1702" s="9"/>
      <c r="F1702" s="259" t="s">
        <v>34236</v>
      </c>
      <c r="G1702" s="9"/>
      <c r="H1702" s="259" t="s">
        <v>37272</v>
      </c>
      <c r="I1702" s="9">
        <v>2</v>
      </c>
    </row>
    <row r="1703">
      <c r="A1703" s="259" t="s">
        <v>28399</v>
      </c>
      <c r="B1703" s="9">
        <v>2</v>
      </c>
      <c r="C1703" s="259" t="s">
        <v>31994</v>
      </c>
      <c r="D1703" s="9"/>
      <c r="E1703" s="9"/>
      <c r="F1703" s="259" t="s">
        <v>34237</v>
      </c>
      <c r="G1703" s="9"/>
      <c r="H1703" s="259" t="s">
        <v>37273</v>
      </c>
      <c r="I1703" s="9">
        <v>2</v>
      </c>
    </row>
    <row r="1704">
      <c r="A1704" s="259" t="s">
        <v>28400</v>
      </c>
      <c r="B1704" s="9">
        <v>2</v>
      </c>
      <c r="C1704" s="259" t="s">
        <v>31994</v>
      </c>
      <c r="D1704" s="9">
        <v>0.01410369150064358</v>
      </c>
      <c r="E1704" s="9"/>
      <c r="F1704" s="259" t="s">
        <v>34238</v>
      </c>
      <c r="G1704" s="9"/>
      <c r="H1704" s="259" t="s">
        <v>37274</v>
      </c>
      <c r="I1704" s="9">
        <v>2</v>
      </c>
    </row>
    <row r="1705">
      <c r="A1705" s="259" t="s">
        <v>28401</v>
      </c>
      <c r="B1705" s="9">
        <v>2</v>
      </c>
      <c r="C1705" s="259" t="s">
        <v>31994</v>
      </c>
      <c r="D1705" s="9">
        <v>0.016248390405696356</v>
      </c>
      <c r="E1705" s="9"/>
      <c r="F1705" s="259" t="s">
        <v>34239</v>
      </c>
      <c r="G1705" s="9"/>
      <c r="H1705" s="259" t="s">
        <v>37275</v>
      </c>
      <c r="I1705" s="9">
        <v>2</v>
      </c>
    </row>
    <row r="1706">
      <c r="A1706" s="259" t="s">
        <v>28402</v>
      </c>
      <c r="B1706" s="9">
        <v>2</v>
      </c>
      <c r="C1706" s="259" t="s">
        <v>31994</v>
      </c>
      <c r="D1706" s="9">
        <v>0.0060255223803308286</v>
      </c>
      <c r="E1706" s="9"/>
      <c r="F1706" s="259" t="s">
        <v>34240</v>
      </c>
      <c r="G1706" s="9"/>
      <c r="H1706" s="259" t="s">
        <v>37276</v>
      </c>
      <c r="I1706" s="9">
        <v>2</v>
      </c>
    </row>
    <row r="1707">
      <c r="A1707" s="259" t="s">
        <v>28403</v>
      </c>
      <c r="B1707" s="9">
        <v>2</v>
      </c>
      <c r="C1707" s="259" t="s">
        <v>31994</v>
      </c>
      <c r="D1707" s="9">
        <v>0.0094966750455868602</v>
      </c>
      <c r="E1707" s="9"/>
      <c r="F1707" s="259" t="s">
        <v>34241</v>
      </c>
      <c r="G1707" s="9"/>
      <c r="H1707" s="259" t="s">
        <v>37277</v>
      </c>
      <c r="I1707" s="9">
        <v>2</v>
      </c>
    </row>
    <row r="1708">
      <c r="A1708" s="259" t="s">
        <v>28404</v>
      </c>
      <c r="B1708" s="9">
        <v>2</v>
      </c>
      <c r="C1708" s="259" t="s">
        <v>31994</v>
      </c>
      <c r="D1708" s="9">
        <v>-0.005364104006631544</v>
      </c>
      <c r="E1708" s="9"/>
      <c r="F1708" s="259" t="s">
        <v>34242</v>
      </c>
      <c r="G1708" s="9"/>
      <c r="H1708" s="259" t="s">
        <v>37278</v>
      </c>
      <c r="I1708" s="9">
        <v>2</v>
      </c>
    </row>
    <row r="1709">
      <c r="A1709" s="259" t="s">
        <v>28405</v>
      </c>
      <c r="B1709" s="9">
        <v>2</v>
      </c>
      <c r="C1709" s="259" t="s">
        <v>31994</v>
      </c>
      <c r="D1709" s="9">
        <v>-0.0085822470490860992</v>
      </c>
      <c r="E1709" s="9"/>
      <c r="F1709" s="259" t="s">
        <v>34243</v>
      </c>
      <c r="G1709" s="9"/>
      <c r="H1709" s="259" t="s">
        <v>37279</v>
      </c>
      <c r="I1709" s="9">
        <v>2</v>
      </c>
    </row>
    <row r="1710">
      <c r="A1710" s="259" t="s">
        <v>28406</v>
      </c>
      <c r="B1710" s="9">
        <v>3</v>
      </c>
      <c r="C1710" s="259" t="s">
        <v>31994</v>
      </c>
      <c r="D1710" s="9">
        <v>0.013334081286767753</v>
      </c>
      <c r="E1710" s="9"/>
      <c r="F1710" s="259" t="s">
        <v>34244</v>
      </c>
      <c r="G1710" s="9"/>
      <c r="H1710" s="259" t="s">
        <v>37280</v>
      </c>
      <c r="I1710" s="9">
        <v>2</v>
      </c>
    </row>
    <row r="1711">
      <c r="A1711" s="259" t="s">
        <v>28407</v>
      </c>
      <c r="B1711" s="9">
        <v>3</v>
      </c>
      <c r="C1711" s="259" t="s">
        <v>31994</v>
      </c>
      <c r="D1711" s="9">
        <v>0.0084465054419566744</v>
      </c>
      <c r="E1711" s="9"/>
      <c r="F1711" s="259" t="s">
        <v>34245</v>
      </c>
      <c r="G1711" s="9"/>
      <c r="H1711" s="259" t="s">
        <v>37281</v>
      </c>
      <c r="I1711" s="9">
        <v>2</v>
      </c>
    </row>
    <row r="1712">
      <c r="A1712" s="259" t="s">
        <v>28408</v>
      </c>
      <c r="B1712" s="9">
        <v>3</v>
      </c>
      <c r="C1712" s="259" t="s">
        <v>31994</v>
      </c>
      <c r="D1712" s="9">
        <v>0.012454697344336072</v>
      </c>
      <c r="E1712" s="9"/>
      <c r="F1712" s="259" t="s">
        <v>34246</v>
      </c>
      <c r="G1712" s="9"/>
      <c r="H1712" s="259" t="s">
        <v>37282</v>
      </c>
      <c r="I1712" s="9">
        <v>2</v>
      </c>
    </row>
    <row r="1713">
      <c r="A1713" s="259" t="s">
        <v>28409</v>
      </c>
      <c r="B1713" s="9">
        <v>3</v>
      </c>
      <c r="C1713" s="259" t="s">
        <v>31994</v>
      </c>
      <c r="D1713" s="9">
        <v>0.014218446768073214</v>
      </c>
      <c r="E1713" s="9"/>
      <c r="F1713" s="259" t="s">
        <v>34247</v>
      </c>
      <c r="G1713" s="9"/>
      <c r="H1713" s="259" t="s">
        <v>37283</v>
      </c>
      <c r="I1713" s="9">
        <v>2</v>
      </c>
    </row>
    <row r="1714">
      <c r="A1714" s="259" t="s">
        <v>28410</v>
      </c>
      <c r="B1714" s="9">
        <v>3</v>
      </c>
      <c r="C1714" s="259" t="s">
        <v>31994</v>
      </c>
      <c r="D1714" s="9">
        <v>-0.0050758844410640084</v>
      </c>
      <c r="E1714" s="9"/>
      <c r="F1714" s="259" t="s">
        <v>34248</v>
      </c>
      <c r="G1714" s="9"/>
      <c r="H1714" s="259" t="s">
        <v>37284</v>
      </c>
      <c r="I1714" s="9">
        <v>2</v>
      </c>
    </row>
    <row r="1715">
      <c r="A1715" s="259" t="s">
        <v>28411</v>
      </c>
      <c r="B1715" s="9">
        <v>3</v>
      </c>
      <c r="C1715" s="259" t="s">
        <v>31994</v>
      </c>
      <c r="D1715" s="9">
        <v>0.014802195097406743</v>
      </c>
      <c r="E1715" s="9"/>
      <c r="F1715" s="259" t="s">
        <v>34249</v>
      </c>
      <c r="G1715" s="9"/>
      <c r="H1715" s="259" t="s">
        <v>37285</v>
      </c>
      <c r="I1715" s="9">
        <v>2</v>
      </c>
    </row>
    <row r="1716">
      <c r="A1716" s="259" t="s">
        <v>28412</v>
      </c>
      <c r="B1716" s="9">
        <v>3</v>
      </c>
      <c r="C1716" s="259" t="s">
        <v>31994</v>
      </c>
      <c r="D1716" s="9"/>
      <c r="E1716" s="9"/>
      <c r="F1716" s="259" t="s">
        <v>34250</v>
      </c>
      <c r="G1716" s="9"/>
      <c r="H1716" s="259" t="s">
        <v>37286</v>
      </c>
      <c r="I1716" s="9">
        <v>2</v>
      </c>
    </row>
    <row r="1717">
      <c r="A1717" s="259" t="s">
        <v>28413</v>
      </c>
      <c r="B1717" s="9">
        <v>3</v>
      </c>
      <c r="C1717" s="259" t="s">
        <v>31994</v>
      </c>
      <c r="D1717" s="9">
        <v>0.013971367807476301</v>
      </c>
      <c r="E1717" s="9"/>
      <c r="F1717" s="259" t="s">
        <v>34251</v>
      </c>
      <c r="G1717" s="9"/>
      <c r="H1717" s="259" t="s">
        <v>37287</v>
      </c>
      <c r="I1717" s="9">
        <v>2</v>
      </c>
    </row>
    <row r="1718">
      <c r="A1718" s="259" t="s">
        <v>28414</v>
      </c>
      <c r="B1718" s="9">
        <v>3</v>
      </c>
      <c r="C1718" s="259" t="s">
        <v>31994</v>
      </c>
      <c r="D1718" s="9">
        <v>0.011025277548898581</v>
      </c>
      <c r="E1718" s="9"/>
      <c r="F1718" s="259" t="s">
        <v>34252</v>
      </c>
      <c r="G1718" s="9"/>
      <c r="H1718" s="259" t="s">
        <v>37288</v>
      </c>
      <c r="I1718" s="9">
        <v>2</v>
      </c>
    </row>
    <row r="1719">
      <c r="A1719" s="259" t="s">
        <v>28415</v>
      </c>
      <c r="B1719" s="9">
        <v>3</v>
      </c>
      <c r="C1719" s="259" t="s">
        <v>31994</v>
      </c>
      <c r="D1719" s="9">
        <v>0.0063920662239660749</v>
      </c>
      <c r="E1719" s="9"/>
      <c r="F1719" s="259" t="s">
        <v>34253</v>
      </c>
      <c r="G1719" s="9"/>
      <c r="H1719" s="259" t="s">
        <v>37289</v>
      </c>
      <c r="I1719" s="9">
        <v>2</v>
      </c>
    </row>
    <row r="1720">
      <c r="A1720" s="259" t="s">
        <v>28416</v>
      </c>
      <c r="B1720" s="9">
        <v>3</v>
      </c>
      <c r="C1720" s="259" t="s">
        <v>31994</v>
      </c>
      <c r="D1720" s="9">
        <v>0.0099884934839414539</v>
      </c>
      <c r="E1720" s="9"/>
      <c r="F1720" s="259" t="s">
        <v>34254</v>
      </c>
      <c r="G1720" s="9"/>
      <c r="H1720" s="259" t="s">
        <v>37290</v>
      </c>
      <c r="I1720" s="9">
        <v>2</v>
      </c>
    </row>
    <row r="1721">
      <c r="A1721" s="259" t="s">
        <v>28417</v>
      </c>
      <c r="B1721" s="9">
        <v>3</v>
      </c>
      <c r="C1721" s="259" t="s">
        <v>31994</v>
      </c>
      <c r="D1721" s="9">
        <v>-0.0049072703070475714</v>
      </c>
      <c r="E1721" s="9"/>
      <c r="F1721" s="259" t="s">
        <v>34255</v>
      </c>
      <c r="G1721" s="9"/>
      <c r="H1721" s="259" t="s">
        <v>37291</v>
      </c>
      <c r="I1721" s="9">
        <v>2</v>
      </c>
    </row>
    <row r="1722">
      <c r="A1722" s="259" t="s">
        <v>28418</v>
      </c>
      <c r="B1722" s="9">
        <v>3</v>
      </c>
      <c r="C1722" s="259" t="s">
        <v>31994</v>
      </c>
      <c r="D1722" s="9">
        <v>-0.0047271486147286244</v>
      </c>
      <c r="E1722" s="9"/>
      <c r="F1722" s="259" t="s">
        <v>34256</v>
      </c>
      <c r="G1722" s="9"/>
      <c r="H1722" s="259" t="s">
        <v>37292</v>
      </c>
      <c r="I1722" s="9">
        <v>2</v>
      </c>
    </row>
    <row r="1723">
      <c r="A1723" s="259" t="s">
        <v>28419</v>
      </c>
      <c r="B1723" s="9">
        <v>4</v>
      </c>
      <c r="C1723" s="259" t="s">
        <v>31994</v>
      </c>
      <c r="D1723" s="9">
        <v>0.012834120444407288</v>
      </c>
      <c r="E1723" s="9"/>
      <c r="F1723" s="259" t="s">
        <v>34257</v>
      </c>
      <c r="G1723" s="9"/>
      <c r="H1723" s="259" t="s">
        <v>37293</v>
      </c>
      <c r="I1723" s="9">
        <v>2</v>
      </c>
    </row>
    <row r="1724">
      <c r="A1724" s="259" t="s">
        <v>28420</v>
      </c>
      <c r="B1724" s="9">
        <v>4</v>
      </c>
      <c r="C1724" s="259" t="s">
        <v>31994</v>
      </c>
      <c r="D1724" s="9">
        <v>0.0092420247177469692</v>
      </c>
      <c r="E1724" s="9"/>
      <c r="F1724" s="259" t="s">
        <v>34258</v>
      </c>
      <c r="G1724" s="9"/>
      <c r="H1724" s="259" t="s">
        <v>37294</v>
      </c>
      <c r="I1724" s="9">
        <v>2</v>
      </c>
    </row>
    <row r="1725">
      <c r="A1725" s="259" t="s">
        <v>28421</v>
      </c>
      <c r="B1725" s="9">
        <v>4</v>
      </c>
      <c r="C1725" s="259" t="s">
        <v>31994</v>
      </c>
      <c r="D1725" s="9">
        <v>0.014883021941112377</v>
      </c>
      <c r="E1725" s="9"/>
      <c r="F1725" s="259" t="s">
        <v>34259</v>
      </c>
      <c r="G1725" s="9"/>
      <c r="H1725" s="259" t="s">
        <v>37295</v>
      </c>
      <c r="I1725" s="9">
        <v>2</v>
      </c>
    </row>
    <row r="1726">
      <c r="A1726" s="259" t="s">
        <v>28422</v>
      </c>
      <c r="B1726" s="9">
        <v>4</v>
      </c>
      <c r="C1726" s="259" t="s">
        <v>31994</v>
      </c>
      <c r="D1726" s="9">
        <v>0.016727696019456957</v>
      </c>
      <c r="E1726" s="9"/>
      <c r="F1726" s="259" t="s">
        <v>34260</v>
      </c>
      <c r="G1726" s="9"/>
      <c r="H1726" s="259" t="s">
        <v>37296</v>
      </c>
      <c r="I1726" s="9">
        <v>2</v>
      </c>
    </row>
    <row r="1727">
      <c r="A1727" s="259" t="s">
        <v>28423</v>
      </c>
      <c r="B1727" s="9">
        <v>4</v>
      </c>
      <c r="C1727" s="259" t="s">
        <v>31994</v>
      </c>
      <c r="D1727" s="9">
        <v>-0.0048103037579773095</v>
      </c>
      <c r="E1727" s="9"/>
      <c r="F1727" s="259" t="s">
        <v>34261</v>
      </c>
      <c r="G1727" s="9"/>
      <c r="H1727" s="259" t="s">
        <v>37297</v>
      </c>
      <c r="I1727" s="9">
        <v>2</v>
      </c>
    </row>
    <row r="1728">
      <c r="A1728" s="259" t="s">
        <v>28424</v>
      </c>
      <c r="B1728" s="9">
        <v>4</v>
      </c>
      <c r="C1728" s="259" t="s">
        <v>31994</v>
      </c>
      <c r="D1728" s="9">
        <v>0.014178997876381973</v>
      </c>
      <c r="E1728" s="9"/>
      <c r="F1728" s="259" t="s">
        <v>34262</v>
      </c>
      <c r="G1728" s="9"/>
      <c r="H1728" s="259" t="s">
        <v>37298</v>
      </c>
      <c r="I1728" s="9">
        <v>2</v>
      </c>
    </row>
    <row r="1729">
      <c r="A1729" s="259" t="s">
        <v>28425</v>
      </c>
      <c r="B1729" s="9">
        <v>4</v>
      </c>
      <c r="C1729" s="259" t="s">
        <v>31994</v>
      </c>
      <c r="D1729" s="9"/>
      <c r="E1729" s="9"/>
      <c r="F1729" s="259" t="s">
        <v>34263</v>
      </c>
      <c r="G1729" s="9"/>
      <c r="H1729" s="259" t="s">
        <v>37299</v>
      </c>
      <c r="I1729" s="9">
        <v>2</v>
      </c>
    </row>
    <row r="1730">
      <c r="A1730" s="259" t="s">
        <v>28426</v>
      </c>
      <c r="B1730" s="9">
        <v>4</v>
      </c>
      <c r="C1730" s="259" t="s">
        <v>31994</v>
      </c>
      <c r="D1730" s="9">
        <v>0.013141499778596865</v>
      </c>
      <c r="E1730" s="9"/>
      <c r="F1730" s="259" t="s">
        <v>34264</v>
      </c>
      <c r="G1730" s="9"/>
      <c r="H1730" s="259" t="s">
        <v>37300</v>
      </c>
      <c r="I1730" s="9">
        <v>2</v>
      </c>
    </row>
    <row r="1731">
      <c r="A1731" s="259" t="s">
        <v>28427</v>
      </c>
      <c r="B1731" s="9">
        <v>4</v>
      </c>
      <c r="C1731" s="259" t="s">
        <v>31994</v>
      </c>
      <c r="D1731" s="9">
        <v>0.011681799414852595</v>
      </c>
      <c r="E1731" s="9"/>
      <c r="F1731" s="259" t="s">
        <v>34265</v>
      </c>
      <c r="G1731" s="9"/>
      <c r="H1731" s="259" t="s">
        <v>37301</v>
      </c>
      <c r="I1731" s="9">
        <v>2</v>
      </c>
    </row>
    <row r="1732">
      <c r="A1732" s="259" t="s">
        <v>28428</v>
      </c>
      <c r="B1732" s="9">
        <v>4</v>
      </c>
      <c r="C1732" s="259" t="s">
        <v>31994</v>
      </c>
      <c r="D1732" s="9">
        <v>0.0067491692259987815</v>
      </c>
      <c r="E1732" s="9"/>
      <c r="F1732" s="259" t="s">
        <v>34266</v>
      </c>
      <c r="G1732" s="9"/>
      <c r="H1732" s="259" t="s">
        <v>37302</v>
      </c>
      <c r="I1732" s="9">
        <v>2</v>
      </c>
    </row>
    <row r="1733">
      <c r="A1733" s="259" t="s">
        <v>28429</v>
      </c>
      <c r="B1733" s="9">
        <v>4</v>
      </c>
      <c r="C1733" s="259" t="s">
        <v>31994</v>
      </c>
      <c r="D1733" s="9">
        <v>0.010939393974460126</v>
      </c>
      <c r="E1733" s="9"/>
      <c r="F1733" s="259" t="s">
        <v>34267</v>
      </c>
      <c r="G1733" s="9"/>
      <c r="H1733" s="259" t="s">
        <v>37303</v>
      </c>
      <c r="I1733" s="9">
        <v>2</v>
      </c>
    </row>
    <row r="1734">
      <c r="A1734" s="259" t="s">
        <v>28430</v>
      </c>
      <c r="B1734" s="9">
        <v>4</v>
      </c>
      <c r="C1734" s="259" t="s">
        <v>31994</v>
      </c>
      <c r="D1734" s="9">
        <v>-0.0020196085742906272</v>
      </c>
      <c r="E1734" s="9"/>
      <c r="F1734" s="259" t="s">
        <v>34268</v>
      </c>
      <c r="G1734" s="9"/>
      <c r="H1734" s="259" t="s">
        <v>37304</v>
      </c>
      <c r="I1734" s="9">
        <v>2</v>
      </c>
    </row>
    <row r="1735">
      <c r="A1735" s="259" t="s">
        <v>28431</v>
      </c>
      <c r="B1735" s="9">
        <v>4</v>
      </c>
      <c r="C1735" s="259" t="s">
        <v>31994</v>
      </c>
      <c r="D1735" s="9">
        <v>-0.0047320438353912935</v>
      </c>
      <c r="E1735" s="9"/>
      <c r="F1735" s="259" t="s">
        <v>34269</v>
      </c>
      <c r="G1735" s="9"/>
      <c r="H1735" s="259" t="s">
        <v>37305</v>
      </c>
      <c r="I1735" s="9">
        <v>2</v>
      </c>
    </row>
    <row r="1736">
      <c r="A1736" s="259" t="s">
        <v>28432</v>
      </c>
      <c r="B1736" s="9">
        <v>5</v>
      </c>
      <c r="C1736" s="259" t="s">
        <v>31994</v>
      </c>
      <c r="D1736" s="9">
        <v>0.011972967081257956</v>
      </c>
      <c r="E1736" s="9"/>
      <c r="F1736" s="259" t="s">
        <v>34270</v>
      </c>
      <c r="G1736" s="9"/>
      <c r="H1736" s="259" t="s">
        <v>37306</v>
      </c>
      <c r="I1736" s="9">
        <v>2</v>
      </c>
    </row>
    <row r="1737">
      <c r="A1737" s="259" t="s">
        <v>28433</v>
      </c>
      <c r="B1737" s="9">
        <v>5</v>
      </c>
      <c r="C1737" s="259" t="s">
        <v>31994</v>
      </c>
      <c r="D1737" s="9">
        <v>0.010138704207065289</v>
      </c>
      <c r="E1737" s="9"/>
      <c r="F1737" s="259" t="s">
        <v>34271</v>
      </c>
      <c r="G1737" s="9"/>
      <c r="H1737" s="259" t="s">
        <v>37307</v>
      </c>
      <c r="I1737" s="9">
        <v>2</v>
      </c>
    </row>
    <row r="1738">
      <c r="A1738" s="259" t="s">
        <v>28434</v>
      </c>
      <c r="B1738" s="9">
        <v>5</v>
      </c>
      <c r="C1738" s="259" t="s">
        <v>31994</v>
      </c>
      <c r="D1738" s="9">
        <v>0.016174990993944139</v>
      </c>
      <c r="E1738" s="9"/>
      <c r="F1738" s="259" t="s">
        <v>34272</v>
      </c>
      <c r="G1738" s="9"/>
      <c r="H1738" s="259" t="s">
        <v>37308</v>
      </c>
      <c r="I1738" s="9">
        <v>2</v>
      </c>
    </row>
    <row r="1739">
      <c r="A1739" s="259" t="s">
        <v>28435</v>
      </c>
      <c r="B1739" s="9">
        <v>5</v>
      </c>
      <c r="C1739" s="259" t="s">
        <v>31994</v>
      </c>
      <c r="D1739" s="9">
        <v>0.018347263305379401</v>
      </c>
      <c r="E1739" s="9"/>
      <c r="F1739" s="259" t="s">
        <v>34273</v>
      </c>
      <c r="G1739" s="9"/>
      <c r="H1739" s="259" t="s">
        <v>37309</v>
      </c>
      <c r="I1739" s="9">
        <v>2</v>
      </c>
    </row>
    <row r="1740">
      <c r="A1740" s="259" t="s">
        <v>28436</v>
      </c>
      <c r="B1740" s="9">
        <v>5</v>
      </c>
      <c r="C1740" s="259" t="s">
        <v>31994</v>
      </c>
      <c r="D1740" s="9">
        <v>-0.0041772179023423896</v>
      </c>
      <c r="E1740" s="9"/>
      <c r="F1740" s="259" t="s">
        <v>34274</v>
      </c>
      <c r="G1740" s="9"/>
      <c r="H1740" s="259" t="s">
        <v>37310</v>
      </c>
      <c r="I1740" s="9">
        <v>2</v>
      </c>
    </row>
    <row r="1741">
      <c r="A1741" s="259" t="s">
        <v>28437</v>
      </c>
      <c r="B1741" s="9">
        <v>5</v>
      </c>
      <c r="C1741" s="259" t="s">
        <v>31994</v>
      </c>
      <c r="D1741" s="9">
        <v>0.013211426510798997</v>
      </c>
      <c r="E1741" s="9"/>
      <c r="F1741" s="259" t="s">
        <v>34275</v>
      </c>
      <c r="G1741" s="9"/>
      <c r="H1741" s="259" t="s">
        <v>37311</v>
      </c>
      <c r="I1741" s="9">
        <v>2</v>
      </c>
    </row>
    <row r="1742">
      <c r="A1742" s="259" t="s">
        <v>28438</v>
      </c>
      <c r="B1742" s="9">
        <v>5</v>
      </c>
      <c r="C1742" s="259" t="s">
        <v>31994</v>
      </c>
      <c r="D1742" s="9"/>
      <c r="E1742" s="9"/>
      <c r="F1742" s="259" t="s">
        <v>34276</v>
      </c>
      <c r="G1742" s="9"/>
      <c r="H1742" s="259" t="s">
        <v>37312</v>
      </c>
      <c r="I1742" s="9">
        <v>2</v>
      </c>
    </row>
    <row r="1743">
      <c r="A1743" s="259" t="s">
        <v>28439</v>
      </c>
      <c r="B1743" s="9">
        <v>5</v>
      </c>
      <c r="C1743" s="259" t="s">
        <v>31994</v>
      </c>
      <c r="D1743" s="9">
        <v>0.012169153089290088</v>
      </c>
      <c r="E1743" s="9"/>
      <c r="F1743" s="259" t="s">
        <v>34277</v>
      </c>
      <c r="G1743" s="9"/>
      <c r="H1743" s="259" t="s">
        <v>37313</v>
      </c>
      <c r="I1743" s="9">
        <v>2</v>
      </c>
    </row>
    <row r="1744">
      <c r="A1744" s="259" t="s">
        <v>28440</v>
      </c>
      <c r="B1744" s="9">
        <v>5</v>
      </c>
      <c r="C1744" s="259" t="s">
        <v>31994</v>
      </c>
      <c r="D1744" s="9">
        <v>0.010582774520189277</v>
      </c>
      <c r="E1744" s="9"/>
      <c r="F1744" s="259" t="s">
        <v>34278</v>
      </c>
      <c r="G1744" s="9"/>
      <c r="H1744" s="259" t="s">
        <v>37314</v>
      </c>
      <c r="I1744" s="9">
        <v>2</v>
      </c>
    </row>
    <row r="1745">
      <c r="A1745" s="259" t="s">
        <v>28441</v>
      </c>
      <c r="B1745" s="9">
        <v>5</v>
      </c>
      <c r="C1745" s="259" t="s">
        <v>31994</v>
      </c>
      <c r="D1745" s="9">
        <v>0.0069471417748526443</v>
      </c>
      <c r="E1745" s="9"/>
      <c r="F1745" s="259" t="s">
        <v>34279</v>
      </c>
      <c r="G1745" s="9"/>
      <c r="H1745" s="259" t="s">
        <v>37315</v>
      </c>
      <c r="I1745" s="9">
        <v>2</v>
      </c>
    </row>
    <row r="1746">
      <c r="A1746" s="259" t="s">
        <v>28442</v>
      </c>
      <c r="B1746" s="9">
        <v>5</v>
      </c>
      <c r="C1746" s="259" t="s">
        <v>31994</v>
      </c>
      <c r="D1746" s="9">
        <v>0.012204293892011513</v>
      </c>
      <c r="E1746" s="9"/>
      <c r="F1746" s="259" t="s">
        <v>34280</v>
      </c>
      <c r="G1746" s="9"/>
      <c r="H1746" s="259" t="s">
        <v>37316</v>
      </c>
      <c r="I1746" s="9">
        <v>2</v>
      </c>
    </row>
    <row r="1747">
      <c r="A1747" s="259" t="s">
        <v>28443</v>
      </c>
      <c r="B1747" s="9">
        <v>5</v>
      </c>
      <c r="C1747" s="259" t="s">
        <v>31994</v>
      </c>
      <c r="D1747" s="9">
        <v>-0.0016081884204240111</v>
      </c>
      <c r="E1747" s="9"/>
      <c r="F1747" s="259" t="s">
        <v>34281</v>
      </c>
      <c r="G1747" s="9"/>
      <c r="H1747" s="259" t="s">
        <v>37317</v>
      </c>
      <c r="I1747" s="9">
        <v>2</v>
      </c>
    </row>
    <row r="1748">
      <c r="A1748" s="259" t="s">
        <v>28444</v>
      </c>
      <c r="B1748" s="9">
        <v>5</v>
      </c>
      <c r="C1748" s="259" t="s">
        <v>31994</v>
      </c>
      <c r="D1748" s="9">
        <v>-0.0041580820565695065</v>
      </c>
      <c r="E1748" s="9"/>
      <c r="F1748" s="259" t="s">
        <v>34282</v>
      </c>
      <c r="G1748" s="9"/>
      <c r="H1748" s="259" t="s">
        <v>37318</v>
      </c>
      <c r="I1748" s="9">
        <v>2</v>
      </c>
    </row>
    <row r="1749">
      <c r="A1749" s="259" t="s">
        <v>28445</v>
      </c>
      <c r="B1749" s="9">
        <v>6</v>
      </c>
      <c r="C1749" s="259" t="s">
        <v>31994</v>
      </c>
      <c r="D1749" s="9">
        <v>0.011943158247593432</v>
      </c>
      <c r="E1749" s="9"/>
      <c r="F1749" s="259" t="s">
        <v>34283</v>
      </c>
      <c r="G1749" s="9"/>
      <c r="H1749" s="259" t="s">
        <v>37319</v>
      </c>
      <c r="I1749" s="9">
        <v>2</v>
      </c>
    </row>
    <row r="1750">
      <c r="A1750" s="259" t="s">
        <v>28446</v>
      </c>
      <c r="B1750" s="9">
        <v>6</v>
      </c>
      <c r="C1750" s="259" t="s">
        <v>31994</v>
      </c>
      <c r="D1750" s="9">
        <v>0.011125600820567261</v>
      </c>
      <c r="E1750" s="9"/>
      <c r="F1750" s="259" t="s">
        <v>34284</v>
      </c>
      <c r="G1750" s="9"/>
      <c r="H1750" s="259" t="s">
        <v>37320</v>
      </c>
      <c r="I1750" s="9">
        <v>2</v>
      </c>
    </row>
    <row r="1751">
      <c r="A1751" s="259" t="s">
        <v>28447</v>
      </c>
      <c r="B1751" s="9">
        <v>6</v>
      </c>
      <c r="C1751" s="259" t="s">
        <v>31994</v>
      </c>
      <c r="D1751" s="9">
        <v>0.018533115596316936</v>
      </c>
      <c r="E1751" s="9"/>
      <c r="F1751" s="259" t="s">
        <v>34285</v>
      </c>
      <c r="G1751" s="9"/>
      <c r="H1751" s="259" t="s">
        <v>37321</v>
      </c>
      <c r="I1751" s="9">
        <v>2</v>
      </c>
    </row>
    <row r="1752">
      <c r="A1752" s="259" t="s">
        <v>28448</v>
      </c>
      <c r="B1752" s="9">
        <v>6</v>
      </c>
      <c r="C1752" s="259" t="s">
        <v>31994</v>
      </c>
      <c r="D1752" s="9">
        <v>0.021305493757544623</v>
      </c>
      <c r="E1752" s="9"/>
      <c r="F1752" s="259" t="s">
        <v>34286</v>
      </c>
      <c r="G1752" s="9"/>
      <c r="H1752" s="259" t="s">
        <v>37322</v>
      </c>
      <c r="I1752" s="9">
        <v>2</v>
      </c>
    </row>
    <row r="1753">
      <c r="A1753" s="259" t="s">
        <v>28449</v>
      </c>
      <c r="B1753" s="9">
        <v>6</v>
      </c>
      <c r="C1753" s="259" t="s">
        <v>31994</v>
      </c>
      <c r="D1753" s="9">
        <v>-0.0043252240857111308</v>
      </c>
      <c r="E1753" s="9"/>
      <c r="F1753" s="259" t="s">
        <v>34287</v>
      </c>
      <c r="G1753" s="9"/>
      <c r="H1753" s="259" t="s">
        <v>37323</v>
      </c>
      <c r="I1753" s="9">
        <v>2</v>
      </c>
    </row>
    <row r="1754">
      <c r="A1754" s="259" t="s">
        <v>28450</v>
      </c>
      <c r="B1754" s="9">
        <v>6</v>
      </c>
      <c r="C1754" s="259" t="s">
        <v>31994</v>
      </c>
      <c r="D1754" s="9">
        <v>0.013462912477890381</v>
      </c>
      <c r="E1754" s="9"/>
      <c r="F1754" s="259" t="s">
        <v>34288</v>
      </c>
      <c r="G1754" s="9"/>
      <c r="H1754" s="259" t="s">
        <v>37324</v>
      </c>
      <c r="I1754" s="9">
        <v>2</v>
      </c>
    </row>
    <row r="1755">
      <c r="A1755" s="259" t="s">
        <v>28451</v>
      </c>
      <c r="B1755" s="9">
        <v>6</v>
      </c>
      <c r="C1755" s="259" t="s">
        <v>31994</v>
      </c>
      <c r="D1755" s="9"/>
      <c r="E1755" s="9"/>
      <c r="F1755" s="259" t="s">
        <v>34289</v>
      </c>
      <c r="G1755" s="9"/>
      <c r="H1755" s="259" t="s">
        <v>37325</v>
      </c>
      <c r="I1755" s="9">
        <v>2</v>
      </c>
    </row>
    <row r="1756">
      <c r="A1756" s="259" t="s">
        <v>28452</v>
      </c>
      <c r="B1756" s="9">
        <v>6</v>
      </c>
      <c r="C1756" s="259" t="s">
        <v>31994</v>
      </c>
      <c r="D1756" s="9">
        <v>0.0125099513597592</v>
      </c>
      <c r="E1756" s="9"/>
      <c r="F1756" s="259" t="s">
        <v>34290</v>
      </c>
      <c r="G1756" s="9"/>
      <c r="H1756" s="259" t="s">
        <v>37326</v>
      </c>
      <c r="I1756" s="9">
        <v>2</v>
      </c>
    </row>
    <row r="1757">
      <c r="A1757" s="259" t="s">
        <v>28453</v>
      </c>
      <c r="B1757" s="9">
        <v>6</v>
      </c>
      <c r="C1757" s="259" t="s">
        <v>31994</v>
      </c>
      <c r="D1757" s="9">
        <v>0.01009114017817605</v>
      </c>
      <c r="E1757" s="9"/>
      <c r="F1757" s="259" t="s">
        <v>34291</v>
      </c>
      <c r="G1757" s="9"/>
      <c r="H1757" s="259" t="s">
        <v>37327</v>
      </c>
      <c r="I1757" s="9">
        <v>2</v>
      </c>
    </row>
    <row r="1758">
      <c r="A1758" s="259" t="s">
        <v>28454</v>
      </c>
      <c r="B1758" s="9">
        <v>6</v>
      </c>
      <c r="C1758" s="259" t="s">
        <v>31994</v>
      </c>
      <c r="D1758" s="9">
        <v>0.007236899515140718</v>
      </c>
      <c r="E1758" s="9"/>
      <c r="F1758" s="259" t="s">
        <v>34292</v>
      </c>
      <c r="G1758" s="9"/>
      <c r="H1758" s="259" t="s">
        <v>37328</v>
      </c>
      <c r="I1758" s="9">
        <v>2</v>
      </c>
    </row>
    <row r="1759">
      <c r="A1759" s="259" t="s">
        <v>28455</v>
      </c>
      <c r="B1759" s="9">
        <v>6</v>
      </c>
      <c r="C1759" s="259" t="s">
        <v>31994</v>
      </c>
      <c r="D1759" s="9">
        <v>0.013529530229956146</v>
      </c>
      <c r="E1759" s="9"/>
      <c r="F1759" s="259" t="s">
        <v>34293</v>
      </c>
      <c r="G1759" s="9"/>
      <c r="H1759" s="259" t="s">
        <v>37329</v>
      </c>
      <c r="I1759" s="9">
        <v>2</v>
      </c>
    </row>
    <row r="1760">
      <c r="A1760" s="259" t="s">
        <v>28456</v>
      </c>
      <c r="B1760" s="9">
        <v>6</v>
      </c>
      <c r="C1760" s="259" t="s">
        <v>31994</v>
      </c>
      <c r="D1760" s="9">
        <v>-0.0024427831998307245</v>
      </c>
      <c r="E1760" s="9"/>
      <c r="F1760" s="259" t="s">
        <v>34294</v>
      </c>
      <c r="G1760" s="9"/>
      <c r="H1760" s="259" t="s">
        <v>37330</v>
      </c>
      <c r="I1760" s="9">
        <v>2</v>
      </c>
    </row>
    <row r="1761">
      <c r="A1761" s="259" t="s">
        <v>28457</v>
      </c>
      <c r="B1761" s="9">
        <v>6</v>
      </c>
      <c r="C1761" s="259" t="s">
        <v>31994</v>
      </c>
      <c r="D1761" s="9">
        <v>-0.0038550472366778218</v>
      </c>
      <c r="E1761" s="9"/>
      <c r="F1761" s="259" t="s">
        <v>34295</v>
      </c>
      <c r="G1761" s="9"/>
      <c r="H1761" s="259" t="s">
        <v>37331</v>
      </c>
      <c r="I1761" s="9">
        <v>2</v>
      </c>
    </row>
    <row r="1762">
      <c r="A1762" s="259" t="s">
        <v>28458</v>
      </c>
      <c r="B1762" s="9">
        <v>7</v>
      </c>
      <c r="C1762" s="259" t="s">
        <v>31994</v>
      </c>
      <c r="D1762" s="9">
        <v>0.012337123938186019</v>
      </c>
      <c r="E1762" s="9"/>
      <c r="F1762" s="259" t="s">
        <v>34296</v>
      </c>
      <c r="G1762" s="9"/>
      <c r="H1762" s="259" t="s">
        <v>37332</v>
      </c>
      <c r="I1762" s="9">
        <v>2</v>
      </c>
    </row>
    <row r="1763">
      <c r="A1763" s="259" t="s">
        <v>28459</v>
      </c>
      <c r="B1763" s="9">
        <v>7</v>
      </c>
      <c r="C1763" s="259" t="s">
        <v>31994</v>
      </c>
      <c r="D1763" s="9">
        <v>0.012147061261616529</v>
      </c>
      <c r="E1763" s="9"/>
      <c r="F1763" s="259" t="s">
        <v>34297</v>
      </c>
      <c r="G1763" s="9"/>
      <c r="H1763" s="259" t="s">
        <v>37333</v>
      </c>
      <c r="I1763" s="9">
        <v>2</v>
      </c>
    </row>
    <row r="1764">
      <c r="A1764" s="259" t="s">
        <v>28460</v>
      </c>
      <c r="B1764" s="9">
        <v>7</v>
      </c>
      <c r="C1764" s="259" t="s">
        <v>31994</v>
      </c>
      <c r="D1764" s="9">
        <v>0.021148172025078842</v>
      </c>
      <c r="E1764" s="9"/>
      <c r="F1764" s="259" t="s">
        <v>34298</v>
      </c>
      <c r="G1764" s="9"/>
      <c r="H1764" s="259" t="s">
        <v>37334</v>
      </c>
      <c r="I1764" s="9">
        <v>2</v>
      </c>
    </row>
    <row r="1765">
      <c r="A1765" s="259" t="s">
        <v>28461</v>
      </c>
      <c r="B1765" s="9">
        <v>7</v>
      </c>
      <c r="C1765" s="259" t="s">
        <v>31994</v>
      </c>
      <c r="D1765" s="9">
        <v>0.024059002478754067</v>
      </c>
      <c r="E1765" s="9"/>
      <c r="F1765" s="259" t="s">
        <v>34299</v>
      </c>
      <c r="G1765" s="9"/>
      <c r="H1765" s="259" t="s">
        <v>37335</v>
      </c>
      <c r="I1765" s="9">
        <v>2</v>
      </c>
    </row>
    <row r="1766">
      <c r="A1766" s="259" t="s">
        <v>28462</v>
      </c>
      <c r="B1766" s="9">
        <v>7</v>
      </c>
      <c r="C1766" s="259" t="s">
        <v>31994</v>
      </c>
      <c r="D1766" s="9">
        <v>-0.0042745635503135381</v>
      </c>
      <c r="E1766" s="9"/>
      <c r="F1766" s="259" t="s">
        <v>34300</v>
      </c>
      <c r="G1766" s="9"/>
      <c r="H1766" s="259" t="s">
        <v>37336</v>
      </c>
      <c r="I1766" s="9">
        <v>2</v>
      </c>
    </row>
    <row r="1767">
      <c r="A1767" s="259" t="s">
        <v>28463</v>
      </c>
      <c r="B1767" s="9">
        <v>7</v>
      </c>
      <c r="C1767" s="259" t="s">
        <v>31994</v>
      </c>
      <c r="D1767" s="9">
        <v>0.013784909022888836</v>
      </c>
      <c r="E1767" s="9"/>
      <c r="F1767" s="259" t="s">
        <v>34301</v>
      </c>
      <c r="G1767" s="9"/>
      <c r="H1767" s="259" t="s">
        <v>37337</v>
      </c>
      <c r="I1767" s="9">
        <v>2</v>
      </c>
    </row>
    <row r="1768">
      <c r="A1768" s="259" t="s">
        <v>28464</v>
      </c>
      <c r="B1768" s="9">
        <v>7</v>
      </c>
      <c r="C1768" s="259" t="s">
        <v>31994</v>
      </c>
      <c r="D1768" s="9"/>
      <c r="E1768" s="9"/>
      <c r="F1768" s="259" t="s">
        <v>34302</v>
      </c>
      <c r="G1768" s="9"/>
      <c r="H1768" s="259" t="s">
        <v>37338</v>
      </c>
      <c r="I1768" s="9">
        <v>2</v>
      </c>
    </row>
    <row r="1769">
      <c r="A1769" s="259" t="s">
        <v>28465</v>
      </c>
      <c r="B1769" s="9">
        <v>7</v>
      </c>
      <c r="C1769" s="259" t="s">
        <v>31994</v>
      </c>
      <c r="D1769" s="9">
        <v>0.012743699345735722</v>
      </c>
      <c r="E1769" s="9"/>
      <c r="F1769" s="259" t="s">
        <v>34303</v>
      </c>
      <c r="G1769" s="9"/>
      <c r="H1769" s="259" t="s">
        <v>37339</v>
      </c>
      <c r="I1769" s="9">
        <v>2</v>
      </c>
    </row>
    <row r="1770">
      <c r="A1770" s="259" t="s">
        <v>28466</v>
      </c>
      <c r="B1770" s="9">
        <v>7</v>
      </c>
      <c r="C1770" s="259" t="s">
        <v>31994</v>
      </c>
      <c r="D1770" s="9">
        <v>0.010769176533699647</v>
      </c>
      <c r="E1770" s="9"/>
      <c r="F1770" s="259" t="s">
        <v>34304</v>
      </c>
      <c r="G1770" s="9"/>
      <c r="H1770" s="259" t="s">
        <v>37340</v>
      </c>
      <c r="I1770" s="9">
        <v>2</v>
      </c>
    </row>
    <row r="1771">
      <c r="A1771" s="259" t="s">
        <v>28467</v>
      </c>
      <c r="B1771" s="9">
        <v>7</v>
      </c>
      <c r="C1771" s="259" t="s">
        <v>31994</v>
      </c>
      <c r="D1771" s="9">
        <v>0.0075065006669738678</v>
      </c>
      <c r="E1771" s="9"/>
      <c r="F1771" s="259" t="s">
        <v>34305</v>
      </c>
      <c r="G1771" s="9"/>
      <c r="H1771" s="259" t="s">
        <v>37341</v>
      </c>
      <c r="I1771" s="9">
        <v>2</v>
      </c>
    </row>
    <row r="1772">
      <c r="A1772" s="259" t="s">
        <v>28468</v>
      </c>
      <c r="B1772" s="9">
        <v>7</v>
      </c>
      <c r="C1772" s="259" t="s">
        <v>31994</v>
      </c>
      <c r="D1772" s="9">
        <v>0.014668990839373284</v>
      </c>
      <c r="E1772" s="9"/>
      <c r="F1772" s="259" t="s">
        <v>34306</v>
      </c>
      <c r="G1772" s="9"/>
      <c r="H1772" s="259" t="s">
        <v>37342</v>
      </c>
      <c r="I1772" s="9">
        <v>2</v>
      </c>
    </row>
    <row r="1773">
      <c r="A1773" s="259" t="s">
        <v>28469</v>
      </c>
      <c r="B1773" s="9">
        <v>7</v>
      </c>
      <c r="C1773" s="259" t="s">
        <v>31994</v>
      </c>
      <c r="D1773" s="9">
        <v>-0.003734647876459381</v>
      </c>
      <c r="E1773" s="9"/>
      <c r="F1773" s="259" t="s">
        <v>34307</v>
      </c>
      <c r="G1773" s="9"/>
      <c r="H1773" s="259" t="s">
        <v>37343</v>
      </c>
      <c r="I1773" s="9">
        <v>2</v>
      </c>
    </row>
    <row r="1774">
      <c r="A1774" s="259" t="s">
        <v>28470</v>
      </c>
      <c r="B1774" s="9">
        <v>7</v>
      </c>
      <c r="C1774" s="259" t="s">
        <v>31994</v>
      </c>
      <c r="D1774" s="9">
        <v>-0.0037918522992294568</v>
      </c>
      <c r="E1774" s="9"/>
      <c r="F1774" s="259" t="s">
        <v>34308</v>
      </c>
      <c r="G1774" s="9"/>
      <c r="H1774" s="259" t="s">
        <v>37344</v>
      </c>
      <c r="I1774" s="9">
        <v>2</v>
      </c>
    </row>
    <row r="1775">
      <c r="A1775" s="259" t="s">
        <v>28471</v>
      </c>
      <c r="B1775" s="9">
        <v>8</v>
      </c>
      <c r="C1775" s="259" t="s">
        <v>31994</v>
      </c>
      <c r="D1775" s="9">
        <v>0.011251204360110539</v>
      </c>
      <c r="E1775" s="9"/>
      <c r="F1775" s="259" t="s">
        <v>34309</v>
      </c>
      <c r="G1775" s="9"/>
      <c r="H1775" s="259" t="s">
        <v>37345</v>
      </c>
      <c r="I1775" s="9">
        <v>2</v>
      </c>
    </row>
    <row r="1776">
      <c r="A1776" s="259" t="s">
        <v>28472</v>
      </c>
      <c r="B1776" s="9">
        <v>8</v>
      </c>
      <c r="C1776" s="259" t="s">
        <v>31994</v>
      </c>
      <c r="D1776" s="9">
        <v>0.013412620150611209</v>
      </c>
      <c r="E1776" s="9"/>
      <c r="F1776" s="259" t="s">
        <v>34310</v>
      </c>
      <c r="G1776" s="9"/>
      <c r="H1776" s="259" t="s">
        <v>37346</v>
      </c>
      <c r="I1776" s="9">
        <v>2</v>
      </c>
    </row>
    <row r="1777">
      <c r="A1777" s="259" t="s">
        <v>28473</v>
      </c>
      <c r="B1777" s="9">
        <v>8</v>
      </c>
      <c r="C1777" s="259" t="s">
        <v>31994</v>
      </c>
      <c r="D1777" s="9">
        <v>0.022599847796541016</v>
      </c>
      <c r="E1777" s="9"/>
      <c r="F1777" s="259" t="s">
        <v>34311</v>
      </c>
      <c r="G1777" s="9"/>
      <c r="H1777" s="259" t="s">
        <v>37347</v>
      </c>
      <c r="I1777" s="9">
        <v>2</v>
      </c>
    </row>
    <row r="1778">
      <c r="A1778" s="259" t="s">
        <v>28474</v>
      </c>
      <c r="B1778" s="9">
        <v>8</v>
      </c>
      <c r="C1778" s="259" t="s">
        <v>31994</v>
      </c>
      <c r="D1778" s="9">
        <v>0.026466474057571122</v>
      </c>
      <c r="E1778" s="9"/>
      <c r="F1778" s="259" t="s">
        <v>34312</v>
      </c>
      <c r="G1778" s="9"/>
      <c r="H1778" s="259" t="s">
        <v>37348</v>
      </c>
      <c r="I1778" s="9">
        <v>2</v>
      </c>
    </row>
    <row r="1779">
      <c r="A1779" s="259" t="s">
        <v>28475</v>
      </c>
      <c r="B1779" s="9">
        <v>8</v>
      </c>
      <c r="C1779" s="259" t="s">
        <v>31994</v>
      </c>
      <c r="D1779" s="9">
        <v>-0.004768876296306096</v>
      </c>
      <c r="E1779" s="9"/>
      <c r="F1779" s="259" t="s">
        <v>34313</v>
      </c>
      <c r="G1779" s="9"/>
      <c r="H1779" s="259" t="s">
        <v>37349</v>
      </c>
      <c r="I1779" s="9">
        <v>2</v>
      </c>
    </row>
    <row r="1780">
      <c r="A1780" s="259" t="s">
        <v>28476</v>
      </c>
      <c r="B1780" s="9">
        <v>8</v>
      </c>
      <c r="C1780" s="259" t="s">
        <v>31994</v>
      </c>
      <c r="D1780" s="9">
        <v>0.012898165706350398</v>
      </c>
      <c r="E1780" s="9"/>
      <c r="F1780" s="259" t="s">
        <v>34314</v>
      </c>
      <c r="G1780" s="9"/>
      <c r="H1780" s="259" t="s">
        <v>37350</v>
      </c>
      <c r="I1780" s="9">
        <v>2</v>
      </c>
    </row>
    <row r="1781">
      <c r="A1781" s="259" t="s">
        <v>28477</v>
      </c>
      <c r="B1781" s="9">
        <v>8</v>
      </c>
      <c r="C1781" s="259" t="s">
        <v>31994</v>
      </c>
      <c r="D1781" s="9"/>
      <c r="E1781" s="9"/>
      <c r="F1781" s="259" t="s">
        <v>34315</v>
      </c>
      <c r="G1781" s="9"/>
      <c r="H1781" s="259" t="s">
        <v>37351</v>
      </c>
      <c r="I1781" s="9">
        <v>2</v>
      </c>
    </row>
    <row r="1782">
      <c r="A1782" s="259" t="s">
        <v>28478</v>
      </c>
      <c r="B1782" s="9">
        <v>8</v>
      </c>
      <c r="C1782" s="259" t="s">
        <v>31994</v>
      </c>
      <c r="D1782" s="9">
        <v>0.011849875886178279</v>
      </c>
      <c r="E1782" s="9"/>
      <c r="F1782" s="259" t="s">
        <v>34316</v>
      </c>
      <c r="G1782" s="9"/>
      <c r="H1782" s="259" t="s">
        <v>37352</v>
      </c>
      <c r="I1782" s="9">
        <v>2</v>
      </c>
    </row>
    <row r="1783">
      <c r="A1783" s="259" t="s">
        <v>28479</v>
      </c>
      <c r="B1783" s="9">
        <v>8</v>
      </c>
      <c r="C1783" s="259" t="s">
        <v>31994</v>
      </c>
      <c r="D1783" s="9">
        <v>0.011350220961377857</v>
      </c>
      <c r="E1783" s="9"/>
      <c r="F1783" s="259" t="s">
        <v>34317</v>
      </c>
      <c r="G1783" s="9"/>
      <c r="H1783" s="259" t="s">
        <v>37353</v>
      </c>
      <c r="I1783" s="9">
        <v>2</v>
      </c>
    </row>
    <row r="1784">
      <c r="A1784" s="259" t="s">
        <v>28480</v>
      </c>
      <c r="B1784" s="9">
        <v>8</v>
      </c>
      <c r="C1784" s="259" t="s">
        <v>31994</v>
      </c>
      <c r="D1784" s="9">
        <v>0.0077553203927755816</v>
      </c>
      <c r="E1784" s="9"/>
      <c r="F1784" s="259" t="s">
        <v>34318</v>
      </c>
      <c r="G1784" s="9"/>
      <c r="H1784" s="259" t="s">
        <v>37354</v>
      </c>
      <c r="I1784" s="9">
        <v>2</v>
      </c>
    </row>
    <row r="1785">
      <c r="A1785" s="259" t="s">
        <v>28481</v>
      </c>
      <c r="B1785" s="9">
        <v>8</v>
      </c>
      <c r="C1785" s="259" t="s">
        <v>31994</v>
      </c>
      <c r="D1785" s="9">
        <v>0.016760095197066699</v>
      </c>
      <c r="E1785" s="9"/>
      <c r="F1785" s="259" t="s">
        <v>34319</v>
      </c>
      <c r="G1785" s="9"/>
      <c r="H1785" s="259" t="s">
        <v>37355</v>
      </c>
      <c r="I1785" s="9">
        <v>2</v>
      </c>
    </row>
    <row r="1786">
      <c r="A1786" s="259" t="s">
        <v>28482</v>
      </c>
      <c r="B1786" s="9">
        <v>8</v>
      </c>
      <c r="C1786" s="259" t="s">
        <v>31994</v>
      </c>
      <c r="D1786" s="9">
        <v>-0.0023432256081870433</v>
      </c>
      <c r="E1786" s="9"/>
      <c r="F1786" s="259" t="s">
        <v>34320</v>
      </c>
      <c r="G1786" s="9"/>
      <c r="H1786" s="259" t="s">
        <v>37356</v>
      </c>
      <c r="I1786" s="9">
        <v>2</v>
      </c>
    </row>
    <row r="1787">
      <c r="A1787" s="259" t="s">
        <v>28483</v>
      </c>
      <c r="B1787" s="9">
        <v>8</v>
      </c>
      <c r="C1787" s="259" t="s">
        <v>31994</v>
      </c>
      <c r="D1787" s="9">
        <v>-0.0042193816353811057</v>
      </c>
      <c r="E1787" s="9"/>
      <c r="F1787" s="259" t="s">
        <v>34321</v>
      </c>
      <c r="G1787" s="9"/>
      <c r="H1787" s="259" t="s">
        <v>37357</v>
      </c>
      <c r="I1787" s="9">
        <v>2</v>
      </c>
    </row>
    <row r="1788">
      <c r="A1788" s="259" t="s">
        <v>28484</v>
      </c>
      <c r="B1788" s="9">
        <v>9</v>
      </c>
      <c r="C1788" s="259" t="s">
        <v>31994</v>
      </c>
      <c r="D1788" s="9">
        <v>0.011120628898588537</v>
      </c>
      <c r="E1788" s="9"/>
      <c r="F1788" s="259" t="s">
        <v>34322</v>
      </c>
      <c r="G1788" s="9"/>
      <c r="H1788" s="259" t="s">
        <v>37358</v>
      </c>
      <c r="I1788" s="9">
        <v>2</v>
      </c>
    </row>
    <row r="1789">
      <c r="A1789" s="259" t="s">
        <v>28485</v>
      </c>
      <c r="B1789" s="9">
        <v>9</v>
      </c>
      <c r="C1789" s="259" t="s">
        <v>31994</v>
      </c>
      <c r="D1789" s="9">
        <v>0.013964780563597434</v>
      </c>
      <c r="E1789" s="9"/>
      <c r="F1789" s="259" t="s">
        <v>34323</v>
      </c>
      <c r="G1789" s="9"/>
      <c r="H1789" s="259" t="s">
        <v>37359</v>
      </c>
      <c r="I1789" s="9">
        <v>2</v>
      </c>
    </row>
    <row r="1790">
      <c r="A1790" s="259" t="s">
        <v>28486</v>
      </c>
      <c r="B1790" s="9">
        <v>9</v>
      </c>
      <c r="C1790" s="259" t="s">
        <v>31994</v>
      </c>
      <c r="D1790" s="9">
        <v>0.023733468282954744</v>
      </c>
      <c r="E1790" s="9"/>
      <c r="F1790" s="259" t="s">
        <v>34324</v>
      </c>
      <c r="G1790" s="9"/>
      <c r="H1790" s="259" t="s">
        <v>37360</v>
      </c>
      <c r="I1790" s="9">
        <v>2</v>
      </c>
    </row>
    <row r="1791">
      <c r="A1791" s="259" t="s">
        <v>28487</v>
      </c>
      <c r="B1791" s="9">
        <v>9</v>
      </c>
      <c r="C1791" s="259" t="s">
        <v>31994</v>
      </c>
      <c r="D1791" s="9">
        <v>0.027887171886392177</v>
      </c>
      <c r="E1791" s="9"/>
      <c r="F1791" s="259" t="s">
        <v>34325</v>
      </c>
      <c r="G1791" s="9"/>
      <c r="H1791" s="259" t="s">
        <v>37361</v>
      </c>
      <c r="I1791" s="9">
        <v>2</v>
      </c>
    </row>
    <row r="1792">
      <c r="A1792" s="259" t="s">
        <v>28488</v>
      </c>
      <c r="B1792" s="9">
        <v>9</v>
      </c>
      <c r="C1792" s="259" t="s">
        <v>31994</v>
      </c>
      <c r="D1792" s="9">
        <v>-0.0045848542711358839</v>
      </c>
      <c r="E1792" s="9"/>
      <c r="F1792" s="259" t="s">
        <v>34326</v>
      </c>
      <c r="G1792" s="9"/>
      <c r="H1792" s="259" t="s">
        <v>37362</v>
      </c>
      <c r="I1792" s="9">
        <v>2</v>
      </c>
    </row>
    <row r="1793">
      <c r="A1793" s="259" t="s">
        <v>28489</v>
      </c>
      <c r="B1793" s="9">
        <v>9</v>
      </c>
      <c r="C1793" s="259" t="s">
        <v>31994</v>
      </c>
      <c r="D1793" s="9">
        <v>0.012839664229914187</v>
      </c>
      <c r="E1793" s="9"/>
      <c r="F1793" s="259" t="s">
        <v>34327</v>
      </c>
      <c r="G1793" s="9"/>
      <c r="H1793" s="259" t="s">
        <v>37363</v>
      </c>
      <c r="I1793" s="9">
        <v>2</v>
      </c>
    </row>
    <row r="1794">
      <c r="A1794" s="259" t="s">
        <v>28490</v>
      </c>
      <c r="B1794" s="9">
        <v>9</v>
      </c>
      <c r="C1794" s="259" t="s">
        <v>31994</v>
      </c>
      <c r="D1794" s="9"/>
      <c r="E1794" s="9"/>
      <c r="F1794" s="259" t="s">
        <v>34328</v>
      </c>
      <c r="G1794" s="9"/>
      <c r="H1794" s="259" t="s">
        <v>37364</v>
      </c>
      <c r="I1794" s="9">
        <v>2</v>
      </c>
    </row>
    <row r="1795">
      <c r="A1795" s="259" t="s">
        <v>28491</v>
      </c>
      <c r="B1795" s="9">
        <v>9</v>
      </c>
      <c r="C1795" s="259" t="s">
        <v>31994</v>
      </c>
      <c r="D1795" s="9">
        <v>0.011817554249271316</v>
      </c>
      <c r="E1795" s="9"/>
      <c r="F1795" s="259" t="s">
        <v>34329</v>
      </c>
      <c r="G1795" s="9"/>
      <c r="H1795" s="259" t="s">
        <v>37365</v>
      </c>
      <c r="I1795" s="9">
        <v>2</v>
      </c>
    </row>
    <row r="1796">
      <c r="A1796" s="259" t="s">
        <v>28492</v>
      </c>
      <c r="B1796" s="9">
        <v>9</v>
      </c>
      <c r="C1796" s="259" t="s">
        <v>31994</v>
      </c>
      <c r="D1796" s="9">
        <v>0.01069780917540767</v>
      </c>
      <c r="E1796" s="9"/>
      <c r="F1796" s="259" t="s">
        <v>34330</v>
      </c>
      <c r="G1796" s="9"/>
      <c r="H1796" s="259" t="s">
        <v>37366</v>
      </c>
      <c r="I1796" s="9">
        <v>2</v>
      </c>
    </row>
    <row r="1797">
      <c r="A1797" s="259" t="s">
        <v>28493</v>
      </c>
      <c r="B1797" s="9">
        <v>9</v>
      </c>
      <c r="C1797" s="259" t="s">
        <v>31994</v>
      </c>
      <c r="D1797" s="9">
        <v>0.0079173778184707076</v>
      </c>
      <c r="E1797" s="9"/>
      <c r="F1797" s="259" t="s">
        <v>34331</v>
      </c>
      <c r="G1797" s="9"/>
      <c r="H1797" s="259" t="s">
        <v>37367</v>
      </c>
      <c r="I1797" s="9">
        <v>2</v>
      </c>
    </row>
    <row r="1798">
      <c r="A1798" s="259" t="s">
        <v>28494</v>
      </c>
      <c r="B1798" s="9">
        <v>9</v>
      </c>
      <c r="C1798" s="259" t="s">
        <v>31994</v>
      </c>
      <c r="D1798" s="9">
        <v>0.017482766722811086</v>
      </c>
      <c r="E1798" s="9"/>
      <c r="F1798" s="259" t="s">
        <v>34332</v>
      </c>
      <c r="G1798" s="9"/>
      <c r="H1798" s="259" t="s">
        <v>37368</v>
      </c>
      <c r="I1798" s="9">
        <v>2</v>
      </c>
    </row>
    <row r="1799">
      <c r="A1799" s="259" t="s">
        <v>28495</v>
      </c>
      <c r="B1799" s="9">
        <v>9</v>
      </c>
      <c r="C1799" s="259" t="s">
        <v>31994</v>
      </c>
      <c r="D1799" s="9">
        <v>-0.0021080235698645064</v>
      </c>
      <c r="E1799" s="9"/>
      <c r="F1799" s="259" t="s">
        <v>34333</v>
      </c>
      <c r="G1799" s="9"/>
      <c r="H1799" s="259" t="s">
        <v>37369</v>
      </c>
      <c r="I1799" s="9">
        <v>2</v>
      </c>
    </row>
    <row r="1800">
      <c r="A1800" s="259" t="s">
        <v>28496</v>
      </c>
      <c r="B1800" s="9">
        <v>9</v>
      </c>
      <c r="C1800" s="259" t="s">
        <v>31994</v>
      </c>
      <c r="D1800" s="9">
        <v>-0.0039344709336298833</v>
      </c>
      <c r="E1800" s="9"/>
      <c r="F1800" s="259" t="s">
        <v>34334</v>
      </c>
      <c r="G1800" s="9"/>
      <c r="H1800" s="259" t="s">
        <v>37370</v>
      </c>
      <c r="I1800" s="9">
        <v>2</v>
      </c>
    </row>
    <row r="1801">
      <c r="A1801" s="259" t="s">
        <v>28497</v>
      </c>
      <c r="B1801" s="9">
        <v>10</v>
      </c>
      <c r="C1801" s="259" t="s">
        <v>31994</v>
      </c>
      <c r="D1801" s="9">
        <v>0.0089344815725962336</v>
      </c>
      <c r="E1801" s="9"/>
      <c r="F1801" s="259" t="s">
        <v>34335</v>
      </c>
      <c r="G1801" s="9"/>
      <c r="H1801" s="259" t="s">
        <v>37371</v>
      </c>
      <c r="I1801" s="9">
        <v>2</v>
      </c>
    </row>
    <row r="1802">
      <c r="A1802" s="259" t="s">
        <v>28498</v>
      </c>
      <c r="B1802" s="9">
        <v>10</v>
      </c>
      <c r="C1802" s="259" t="s">
        <v>31994</v>
      </c>
      <c r="D1802" s="9">
        <v>0.014006498253387253</v>
      </c>
      <c r="E1802" s="9"/>
      <c r="F1802" s="259" t="s">
        <v>34336</v>
      </c>
      <c r="G1802" s="9"/>
      <c r="H1802" s="259" t="s">
        <v>37372</v>
      </c>
      <c r="I1802" s="9">
        <v>2</v>
      </c>
    </row>
    <row r="1803">
      <c r="A1803" s="259" t="s">
        <v>28499</v>
      </c>
      <c r="B1803" s="9">
        <v>10</v>
      </c>
      <c r="C1803" s="259" t="s">
        <v>31994</v>
      </c>
      <c r="D1803" s="9">
        <v>0.022301377222022922</v>
      </c>
      <c r="E1803" s="9"/>
      <c r="F1803" s="259" t="s">
        <v>34337</v>
      </c>
      <c r="G1803" s="9"/>
      <c r="H1803" s="259" t="s">
        <v>37373</v>
      </c>
      <c r="I1803" s="9">
        <v>2</v>
      </c>
    </row>
    <row r="1804">
      <c r="A1804" s="259" t="s">
        <v>28500</v>
      </c>
      <c r="B1804" s="9">
        <v>10</v>
      </c>
      <c r="C1804" s="259" t="s">
        <v>31994</v>
      </c>
      <c r="D1804" s="9">
        <v>0.0278343013860116</v>
      </c>
      <c r="E1804" s="9"/>
      <c r="F1804" s="259" t="s">
        <v>34338</v>
      </c>
      <c r="G1804" s="9"/>
      <c r="H1804" s="259" t="s">
        <v>37374</v>
      </c>
      <c r="I1804" s="9">
        <v>2</v>
      </c>
    </row>
    <row r="1805">
      <c r="A1805" s="259" t="s">
        <v>28501</v>
      </c>
      <c r="B1805" s="9">
        <v>10</v>
      </c>
      <c r="C1805" s="259" t="s">
        <v>31994</v>
      </c>
      <c r="D1805" s="9">
        <v>-0.0059391654672490846</v>
      </c>
      <c r="E1805" s="9"/>
      <c r="F1805" s="259" t="s">
        <v>34339</v>
      </c>
      <c r="G1805" s="9"/>
      <c r="H1805" s="259" t="s">
        <v>37375</v>
      </c>
      <c r="I1805" s="9">
        <v>2</v>
      </c>
    </row>
    <row r="1806">
      <c r="A1806" s="259" t="s">
        <v>28502</v>
      </c>
      <c r="B1806" s="9">
        <v>10</v>
      </c>
      <c r="C1806" s="259" t="s">
        <v>31994</v>
      </c>
      <c r="D1806" s="9">
        <v>0.01114791470791527</v>
      </c>
      <c r="E1806" s="9"/>
      <c r="F1806" s="259" t="s">
        <v>34340</v>
      </c>
      <c r="G1806" s="9"/>
      <c r="H1806" s="259" t="s">
        <v>37376</v>
      </c>
      <c r="I1806" s="9">
        <v>2</v>
      </c>
    </row>
    <row r="1807">
      <c r="A1807" s="259" t="s">
        <v>28503</v>
      </c>
      <c r="B1807" s="9">
        <v>10</v>
      </c>
      <c r="C1807" s="259" t="s">
        <v>31994</v>
      </c>
      <c r="D1807" s="9"/>
      <c r="E1807" s="9"/>
      <c r="F1807" s="259" t="s">
        <v>34341</v>
      </c>
      <c r="G1807" s="9"/>
      <c r="H1807" s="259" t="s">
        <v>37377</v>
      </c>
      <c r="I1807" s="9">
        <v>2</v>
      </c>
    </row>
    <row r="1808">
      <c r="A1808" s="259" t="s">
        <v>28504</v>
      </c>
      <c r="B1808" s="9">
        <v>10</v>
      </c>
      <c r="C1808" s="259" t="s">
        <v>31994</v>
      </c>
      <c r="D1808" s="9">
        <v>0.010108240249986066</v>
      </c>
      <c r="E1808" s="9"/>
      <c r="F1808" s="259" t="s">
        <v>34342</v>
      </c>
      <c r="G1808" s="9"/>
      <c r="H1808" s="259" t="s">
        <v>37378</v>
      </c>
      <c r="I1808" s="9">
        <v>2</v>
      </c>
    </row>
    <row r="1809">
      <c r="A1809" s="259" t="s">
        <v>28505</v>
      </c>
      <c r="B1809" s="9">
        <v>10</v>
      </c>
      <c r="C1809" s="259" t="s">
        <v>31994</v>
      </c>
      <c r="D1809" s="9">
        <v>0.011153607709703023</v>
      </c>
      <c r="E1809" s="9"/>
      <c r="F1809" s="259" t="s">
        <v>34343</v>
      </c>
      <c r="G1809" s="9"/>
      <c r="H1809" s="259" t="s">
        <v>37379</v>
      </c>
      <c r="I1809" s="9">
        <v>2</v>
      </c>
    </row>
    <row r="1810">
      <c r="A1810" s="259" t="s">
        <v>28506</v>
      </c>
      <c r="B1810" s="9">
        <v>10</v>
      </c>
      <c r="C1810" s="259" t="s">
        <v>31994</v>
      </c>
      <c r="D1810" s="9">
        <v>0.0081309954666861986</v>
      </c>
      <c r="E1810" s="9"/>
      <c r="F1810" s="259" t="s">
        <v>34344</v>
      </c>
      <c r="G1810" s="9"/>
      <c r="H1810" s="259" t="s">
        <v>37380</v>
      </c>
      <c r="I1810" s="9">
        <v>2</v>
      </c>
    </row>
    <row r="1811">
      <c r="A1811" s="259" t="s">
        <v>28507</v>
      </c>
      <c r="B1811" s="9">
        <v>10</v>
      </c>
      <c r="C1811" s="259" t="s">
        <v>31994</v>
      </c>
      <c r="D1811" s="9">
        <v>0.018339285687481072</v>
      </c>
      <c r="E1811" s="9"/>
      <c r="F1811" s="259" t="s">
        <v>34345</v>
      </c>
      <c r="G1811" s="9"/>
      <c r="H1811" s="259" t="s">
        <v>37381</v>
      </c>
      <c r="I1811" s="9">
        <v>2</v>
      </c>
    </row>
    <row r="1812">
      <c r="A1812" s="259" t="s">
        <v>28508</v>
      </c>
      <c r="B1812" s="9">
        <v>10</v>
      </c>
      <c r="C1812" s="259" t="s">
        <v>31994</v>
      </c>
      <c r="D1812" s="9">
        <v>-0.0026891364613693021</v>
      </c>
      <c r="E1812" s="9"/>
      <c r="F1812" s="259" t="s">
        <v>34346</v>
      </c>
      <c r="G1812" s="9"/>
      <c r="H1812" s="259" t="s">
        <v>37382</v>
      </c>
      <c r="I1812" s="9">
        <v>2</v>
      </c>
    </row>
    <row r="1813">
      <c r="A1813" s="259" t="s">
        <v>28509</v>
      </c>
      <c r="B1813" s="9">
        <v>10</v>
      </c>
      <c r="C1813" s="259" t="s">
        <v>31994</v>
      </c>
      <c r="D1813" s="9">
        <v>-0.0047340162048851138</v>
      </c>
      <c r="E1813" s="9"/>
      <c r="F1813" s="259" t="s">
        <v>34347</v>
      </c>
      <c r="G1813" s="9"/>
      <c r="H1813" s="259" t="s">
        <v>37383</v>
      </c>
      <c r="I1813" s="9">
        <v>2</v>
      </c>
    </row>
    <row r="1814">
      <c r="A1814" s="259" t="s">
        <v>28510</v>
      </c>
      <c r="B1814" s="9">
        <v>1</v>
      </c>
      <c r="C1814" s="259" t="s">
        <v>31995</v>
      </c>
      <c r="D1814" s="9">
        <v>0.0094816426847929933</v>
      </c>
      <c r="E1814" s="9">
        <v>1716646.7221679688</v>
      </c>
      <c r="F1814" s="259" t="s">
        <v>34348</v>
      </c>
      <c r="G1814" s="9"/>
      <c r="H1814" s="259" t="s">
        <v>37384</v>
      </c>
      <c r="I1814" s="9">
        <v>2</v>
      </c>
    </row>
    <row r="1815">
      <c r="A1815" s="259" t="s">
        <v>28511</v>
      </c>
      <c r="B1815" s="9">
        <v>1</v>
      </c>
      <c r="C1815" s="259" t="s">
        <v>31995</v>
      </c>
      <c r="D1815" s="9">
        <v>0.0077067447968020546</v>
      </c>
      <c r="E1815" s="9">
        <v>1716646.7221679688</v>
      </c>
      <c r="F1815" s="259" t="s">
        <v>34349</v>
      </c>
      <c r="G1815" s="9"/>
      <c r="H1815" s="259" t="s">
        <v>37385</v>
      </c>
      <c r="I1815" s="9">
        <v>2</v>
      </c>
    </row>
    <row r="1816">
      <c r="A1816" s="259" t="s">
        <v>28512</v>
      </c>
      <c r="B1816" s="9">
        <v>1</v>
      </c>
      <c r="C1816" s="259" t="s">
        <v>31995</v>
      </c>
      <c r="D1816" s="9">
        <v>0.020362337802694412</v>
      </c>
      <c r="E1816" s="9">
        <v>1716646.7221679688</v>
      </c>
      <c r="F1816" s="259" t="s">
        <v>34350</v>
      </c>
      <c r="G1816" s="9"/>
      <c r="H1816" s="259" t="s">
        <v>37386</v>
      </c>
      <c r="I1816" s="9">
        <v>2</v>
      </c>
    </row>
    <row r="1817">
      <c r="A1817" s="259" t="s">
        <v>28513</v>
      </c>
      <c r="B1817" s="9">
        <v>1</v>
      </c>
      <c r="C1817" s="259" t="s">
        <v>31995</v>
      </c>
      <c r="D1817" s="9">
        <v>0.01144066569401884</v>
      </c>
      <c r="E1817" s="9">
        <v>1716646.7221679688</v>
      </c>
      <c r="F1817" s="259" t="s">
        <v>34351</v>
      </c>
      <c r="G1817" s="9"/>
      <c r="H1817" s="259" t="s">
        <v>37387</v>
      </c>
      <c r="I1817" s="9">
        <v>2</v>
      </c>
    </row>
    <row r="1818">
      <c r="A1818" s="259" t="s">
        <v>28514</v>
      </c>
      <c r="B1818" s="9">
        <v>1</v>
      </c>
      <c r="C1818" s="259" t="s">
        <v>31995</v>
      </c>
      <c r="D1818" s="9">
        <v>0.013777027835873142</v>
      </c>
      <c r="E1818" s="9">
        <v>1716646.7221679688</v>
      </c>
      <c r="F1818" s="259" t="s">
        <v>34352</v>
      </c>
      <c r="G1818" s="9"/>
      <c r="H1818" s="259" t="s">
        <v>37388</v>
      </c>
      <c r="I1818" s="9">
        <v>2</v>
      </c>
    </row>
    <row r="1819">
      <c r="A1819" s="259" t="s">
        <v>28515</v>
      </c>
      <c r="B1819" s="9">
        <v>1</v>
      </c>
      <c r="C1819" s="259" t="s">
        <v>31995</v>
      </c>
      <c r="D1819" s="9">
        <v>0.011835292303436952</v>
      </c>
      <c r="E1819" s="9">
        <v>1716646.7221679688</v>
      </c>
      <c r="F1819" s="259" t="s">
        <v>34353</v>
      </c>
      <c r="G1819" s="9"/>
      <c r="H1819" s="259" t="s">
        <v>37389</v>
      </c>
      <c r="I1819" s="9">
        <v>2</v>
      </c>
    </row>
    <row r="1820">
      <c r="A1820" s="259" t="s">
        <v>28516</v>
      </c>
      <c r="B1820" s="9">
        <v>1</v>
      </c>
      <c r="C1820" s="259" t="s">
        <v>31995</v>
      </c>
      <c r="D1820" s="9">
        <v>0.011439740665867476</v>
      </c>
      <c r="E1820" s="9">
        <v>1716646.7221679688</v>
      </c>
      <c r="F1820" s="259" t="s">
        <v>34354</v>
      </c>
      <c r="G1820" s="9"/>
      <c r="H1820" s="259" t="s">
        <v>37390</v>
      </c>
      <c r="I1820" s="9">
        <v>2</v>
      </c>
    </row>
    <row r="1821">
      <c r="A1821" s="259" t="s">
        <v>28517</v>
      </c>
      <c r="B1821" s="9">
        <v>1</v>
      </c>
      <c r="C1821" s="259" t="s">
        <v>31995</v>
      </c>
      <c r="D1821" s="9">
        <v>0.0012143160185275844</v>
      </c>
      <c r="E1821" s="9">
        <v>1716646.7221679688</v>
      </c>
      <c r="F1821" s="259" t="s">
        <v>34355</v>
      </c>
      <c r="G1821" s="9"/>
      <c r="H1821" s="259" t="s">
        <v>37391</v>
      </c>
      <c r="I1821" s="9">
        <v>2</v>
      </c>
    </row>
    <row r="1822">
      <c r="A1822" s="259" t="s">
        <v>28518</v>
      </c>
      <c r="B1822" s="9">
        <v>1</v>
      </c>
      <c r="C1822" s="259" t="s">
        <v>31995</v>
      </c>
      <c r="D1822" s="9">
        <v>0.023304376181535785</v>
      </c>
      <c r="E1822" s="9">
        <v>1716646.7221679688</v>
      </c>
      <c r="F1822" s="259" t="s">
        <v>34356</v>
      </c>
      <c r="G1822" s="9"/>
      <c r="H1822" s="259" t="s">
        <v>37392</v>
      </c>
      <c r="I1822" s="9">
        <v>2</v>
      </c>
    </row>
    <row r="1823">
      <c r="A1823" s="259" t="s">
        <v>28519</v>
      </c>
      <c r="B1823" s="9">
        <v>1</v>
      </c>
      <c r="C1823" s="259" t="s">
        <v>31995</v>
      </c>
      <c r="D1823" s="9">
        <v>0.0071105746474861373</v>
      </c>
      <c r="E1823" s="9">
        <v>1716646.7221679688</v>
      </c>
      <c r="F1823" s="259" t="s">
        <v>34357</v>
      </c>
      <c r="G1823" s="9"/>
      <c r="H1823" s="259" t="s">
        <v>37393</v>
      </c>
      <c r="I1823" s="9">
        <v>2</v>
      </c>
    </row>
    <row r="1824">
      <c r="A1824" s="259" t="s">
        <v>28520</v>
      </c>
      <c r="B1824" s="9">
        <v>1</v>
      </c>
      <c r="C1824" s="259" t="s">
        <v>31995</v>
      </c>
      <c r="D1824" s="9">
        <v>0.0075266032694740262</v>
      </c>
      <c r="E1824" s="9">
        <v>1716646.7221679688</v>
      </c>
      <c r="F1824" s="259" t="s">
        <v>34358</v>
      </c>
      <c r="G1824" s="9"/>
      <c r="H1824" s="259" t="s">
        <v>37394</v>
      </c>
      <c r="I1824" s="9">
        <v>2</v>
      </c>
    </row>
    <row r="1825">
      <c r="A1825" s="259" t="s">
        <v>28521</v>
      </c>
      <c r="B1825" s="9">
        <v>1</v>
      </c>
      <c r="C1825" s="259" t="s">
        <v>31995</v>
      </c>
      <c r="D1825" s="9">
        <v>0.0089727421138369803</v>
      </c>
      <c r="E1825" s="9">
        <v>1716646.7221679688</v>
      </c>
      <c r="F1825" s="259" t="s">
        <v>34359</v>
      </c>
      <c r="G1825" s="9"/>
      <c r="H1825" s="259" t="s">
        <v>37395</v>
      </c>
      <c r="I1825" s="9">
        <v>2</v>
      </c>
    </row>
    <row r="1826">
      <c r="A1826" s="259" t="s">
        <v>28522</v>
      </c>
      <c r="B1826" s="9">
        <v>1</v>
      </c>
      <c r="C1826" s="259" t="s">
        <v>31995</v>
      </c>
      <c r="D1826" s="9">
        <v>0.014395156837926488</v>
      </c>
      <c r="E1826" s="9">
        <v>1716646.7221679688</v>
      </c>
      <c r="F1826" s="259" t="s">
        <v>34360</v>
      </c>
      <c r="G1826" s="9"/>
      <c r="H1826" s="259" t="s">
        <v>37396</v>
      </c>
      <c r="I1826" s="9">
        <v>2</v>
      </c>
    </row>
    <row r="1827">
      <c r="A1827" s="259" t="s">
        <v>28523</v>
      </c>
      <c r="B1827" s="9">
        <v>2</v>
      </c>
      <c r="C1827" s="259" t="s">
        <v>31995</v>
      </c>
      <c r="D1827" s="9">
        <v>0.023341897768900641</v>
      </c>
      <c r="E1827" s="9">
        <v>1733937.8127441406</v>
      </c>
      <c r="F1827" s="259" t="s">
        <v>34361</v>
      </c>
      <c r="G1827" s="9"/>
      <c r="H1827" s="259" t="s">
        <v>37397</v>
      </c>
      <c r="I1827" s="9">
        <v>2</v>
      </c>
    </row>
    <row r="1828">
      <c r="A1828" s="259" t="s">
        <v>28524</v>
      </c>
      <c r="B1828" s="9">
        <v>2</v>
      </c>
      <c r="C1828" s="259" t="s">
        <v>31995</v>
      </c>
      <c r="D1828" s="9">
        <v>0.033024061045645398</v>
      </c>
      <c r="E1828" s="9">
        <v>1733937.8127441406</v>
      </c>
      <c r="F1828" s="259" t="s">
        <v>34362</v>
      </c>
      <c r="G1828" s="9"/>
      <c r="H1828" s="259" t="s">
        <v>37398</v>
      </c>
      <c r="I1828" s="9">
        <v>2</v>
      </c>
    </row>
    <row r="1829">
      <c r="A1829" s="259" t="s">
        <v>28525</v>
      </c>
      <c r="B1829" s="9">
        <v>2</v>
      </c>
      <c r="C1829" s="259" t="s">
        <v>31995</v>
      </c>
      <c r="D1829" s="9">
        <v>0.016165739959084713</v>
      </c>
      <c r="E1829" s="9">
        <v>1733937.8127441406</v>
      </c>
      <c r="F1829" s="259" t="s">
        <v>34363</v>
      </c>
      <c r="G1829" s="9"/>
      <c r="H1829" s="259" t="s">
        <v>37399</v>
      </c>
      <c r="I1829" s="9">
        <v>2</v>
      </c>
    </row>
    <row r="1830">
      <c r="A1830" s="259" t="s">
        <v>28526</v>
      </c>
      <c r="B1830" s="9">
        <v>2</v>
      </c>
      <c r="C1830" s="259" t="s">
        <v>31995</v>
      </c>
      <c r="D1830" s="9">
        <v>0.022175124177944181</v>
      </c>
      <c r="E1830" s="9">
        <v>1733937.8127441406</v>
      </c>
      <c r="F1830" s="259" t="s">
        <v>34364</v>
      </c>
      <c r="G1830" s="9"/>
      <c r="H1830" s="259" t="s">
        <v>37400</v>
      </c>
      <c r="I1830" s="9">
        <v>2</v>
      </c>
    </row>
    <row r="1831">
      <c r="A1831" s="259" t="s">
        <v>28527</v>
      </c>
      <c r="B1831" s="9">
        <v>2</v>
      </c>
      <c r="C1831" s="259" t="s">
        <v>31995</v>
      </c>
      <c r="D1831" s="9">
        <v>0.015478521419249987</v>
      </c>
      <c r="E1831" s="9">
        <v>1733937.8127441406</v>
      </c>
      <c r="F1831" s="259" t="s">
        <v>34365</v>
      </c>
      <c r="G1831" s="9"/>
      <c r="H1831" s="259" t="s">
        <v>37401</v>
      </c>
      <c r="I1831" s="9">
        <v>2</v>
      </c>
    </row>
    <row r="1832">
      <c r="A1832" s="259" t="s">
        <v>28528</v>
      </c>
      <c r="B1832" s="9">
        <v>2</v>
      </c>
      <c r="C1832" s="259" t="s">
        <v>31995</v>
      </c>
      <c r="D1832" s="9">
        <v>0.020533513374685886</v>
      </c>
      <c r="E1832" s="9">
        <v>1733937.8127441406</v>
      </c>
      <c r="F1832" s="259" t="s">
        <v>34366</v>
      </c>
      <c r="G1832" s="9"/>
      <c r="H1832" s="259" t="s">
        <v>37402</v>
      </c>
      <c r="I1832" s="9">
        <v>2</v>
      </c>
    </row>
    <row r="1833">
      <c r="A1833" s="259" t="s">
        <v>28529</v>
      </c>
      <c r="B1833" s="9">
        <v>2</v>
      </c>
      <c r="C1833" s="259" t="s">
        <v>31995</v>
      </c>
      <c r="D1833" s="9">
        <v>0.018096865619910221</v>
      </c>
      <c r="E1833" s="9">
        <v>1733937.8127441406</v>
      </c>
      <c r="F1833" s="259" t="s">
        <v>34367</v>
      </c>
      <c r="G1833" s="9"/>
      <c r="H1833" s="259" t="s">
        <v>37403</v>
      </c>
      <c r="I1833" s="9">
        <v>2</v>
      </c>
    </row>
    <row r="1834">
      <c r="A1834" s="259" t="s">
        <v>28530</v>
      </c>
      <c r="B1834" s="9">
        <v>2</v>
      </c>
      <c r="C1834" s="259" t="s">
        <v>31995</v>
      </c>
      <c r="D1834" s="9">
        <v>0.017929675860418236</v>
      </c>
      <c r="E1834" s="9">
        <v>1733937.8127441406</v>
      </c>
      <c r="F1834" s="259" t="s">
        <v>34368</v>
      </c>
      <c r="G1834" s="9"/>
      <c r="H1834" s="259" t="s">
        <v>37404</v>
      </c>
      <c r="I1834" s="9">
        <v>2</v>
      </c>
    </row>
    <row r="1835">
      <c r="A1835" s="259" t="s">
        <v>28531</v>
      </c>
      <c r="B1835" s="9">
        <v>2</v>
      </c>
      <c r="C1835" s="259" t="s">
        <v>31995</v>
      </c>
      <c r="D1835" s="9">
        <v>0.025901182679452867</v>
      </c>
      <c r="E1835" s="9">
        <v>1733937.8127441406</v>
      </c>
      <c r="F1835" s="259" t="s">
        <v>34369</v>
      </c>
      <c r="G1835" s="9"/>
      <c r="H1835" s="259" t="s">
        <v>37405</v>
      </c>
      <c r="I1835" s="9">
        <v>2</v>
      </c>
    </row>
    <row r="1836">
      <c r="A1836" s="259" t="s">
        <v>28532</v>
      </c>
      <c r="B1836" s="9">
        <v>2</v>
      </c>
      <c r="C1836" s="259" t="s">
        <v>31995</v>
      </c>
      <c r="D1836" s="9">
        <v>0.025365737436710493</v>
      </c>
      <c r="E1836" s="9">
        <v>1733937.8127441406</v>
      </c>
      <c r="F1836" s="259" t="s">
        <v>34370</v>
      </c>
      <c r="G1836" s="9"/>
      <c r="H1836" s="259" t="s">
        <v>37406</v>
      </c>
      <c r="I1836" s="9">
        <v>2</v>
      </c>
    </row>
    <row r="1837">
      <c r="A1837" s="259" t="s">
        <v>28533</v>
      </c>
      <c r="B1837" s="9">
        <v>2</v>
      </c>
      <c r="C1837" s="259" t="s">
        <v>31995</v>
      </c>
      <c r="D1837" s="9">
        <v>0.036794278066726777</v>
      </c>
      <c r="E1837" s="9">
        <v>1733937.8127441406</v>
      </c>
      <c r="F1837" s="259" t="s">
        <v>34371</v>
      </c>
      <c r="G1837" s="9"/>
      <c r="H1837" s="259" t="s">
        <v>37407</v>
      </c>
      <c r="I1837" s="9">
        <v>2</v>
      </c>
    </row>
    <row r="1838">
      <c r="A1838" s="259" t="s">
        <v>28534</v>
      </c>
      <c r="B1838" s="9">
        <v>2</v>
      </c>
      <c r="C1838" s="259" t="s">
        <v>31995</v>
      </c>
      <c r="D1838" s="9">
        <v>0.021899236961624071</v>
      </c>
      <c r="E1838" s="9">
        <v>1733937.8127441406</v>
      </c>
      <c r="F1838" s="259" t="s">
        <v>34372</v>
      </c>
      <c r="G1838" s="9"/>
      <c r="H1838" s="259" t="s">
        <v>37408</v>
      </c>
      <c r="I1838" s="9">
        <v>2</v>
      </c>
    </row>
    <row r="1839">
      <c r="A1839" s="259" t="s">
        <v>28535</v>
      </c>
      <c r="B1839" s="9">
        <v>2</v>
      </c>
      <c r="C1839" s="259" t="s">
        <v>31995</v>
      </c>
      <c r="D1839" s="9">
        <v>0.0086817734604158689</v>
      </c>
      <c r="E1839" s="9">
        <v>1733937.8127441406</v>
      </c>
      <c r="F1839" s="259" t="s">
        <v>34373</v>
      </c>
      <c r="G1839" s="9"/>
      <c r="H1839" s="259" t="s">
        <v>37409</v>
      </c>
      <c r="I1839" s="9">
        <v>2</v>
      </c>
    </row>
    <row r="1840">
      <c r="A1840" s="259" t="s">
        <v>28536</v>
      </c>
      <c r="B1840" s="9">
        <v>3</v>
      </c>
      <c r="C1840" s="259" t="s">
        <v>31995</v>
      </c>
      <c r="D1840" s="9">
        <v>0.014122554947893957</v>
      </c>
      <c r="E1840" s="9">
        <v>1719001.3589553833</v>
      </c>
      <c r="F1840" s="259" t="s">
        <v>34373</v>
      </c>
      <c r="G1840" s="9"/>
      <c r="H1840" s="259" t="s">
        <v>37410</v>
      </c>
      <c r="I1840" s="9">
        <v>2</v>
      </c>
    </row>
    <row r="1841">
      <c r="A1841" s="259" t="s">
        <v>28537</v>
      </c>
      <c r="B1841" s="9">
        <v>3</v>
      </c>
      <c r="C1841" s="259" t="s">
        <v>31995</v>
      </c>
      <c r="D1841" s="9">
        <v>0.045013059055317217</v>
      </c>
      <c r="E1841" s="9">
        <v>1719001.3589553833</v>
      </c>
      <c r="F1841" s="259" t="s">
        <v>34374</v>
      </c>
      <c r="G1841" s="9"/>
      <c r="H1841" s="259" t="s">
        <v>37411</v>
      </c>
      <c r="I1841" s="9">
        <v>2</v>
      </c>
    </row>
    <row r="1842">
      <c r="A1842" s="259" t="s">
        <v>28538</v>
      </c>
      <c r="B1842" s="9">
        <v>3</v>
      </c>
      <c r="C1842" s="259" t="s">
        <v>31995</v>
      </c>
      <c r="D1842" s="9">
        <v>0.03133600758111902</v>
      </c>
      <c r="E1842" s="9">
        <v>1719001.3589553833</v>
      </c>
      <c r="F1842" s="259" t="s">
        <v>34375</v>
      </c>
      <c r="G1842" s="9"/>
      <c r="H1842" s="259" t="s">
        <v>37412</v>
      </c>
      <c r="I1842" s="9">
        <v>2</v>
      </c>
    </row>
    <row r="1843">
      <c r="A1843" s="259" t="s">
        <v>28539</v>
      </c>
      <c r="B1843" s="9">
        <v>3</v>
      </c>
      <c r="C1843" s="259" t="s">
        <v>31995</v>
      </c>
      <c r="D1843" s="9">
        <v>0.0275183664285816</v>
      </c>
      <c r="E1843" s="9">
        <v>1719001.3589553833</v>
      </c>
      <c r="F1843" s="259" t="s">
        <v>34376</v>
      </c>
      <c r="G1843" s="9"/>
      <c r="H1843" s="259" t="s">
        <v>37413</v>
      </c>
      <c r="I1843" s="9">
        <v>2</v>
      </c>
    </row>
    <row r="1844">
      <c r="A1844" s="259" t="s">
        <v>28540</v>
      </c>
      <c r="B1844" s="9">
        <v>3</v>
      </c>
      <c r="C1844" s="259" t="s">
        <v>31995</v>
      </c>
      <c r="D1844" s="9">
        <v>0.021890906056688263</v>
      </c>
      <c r="E1844" s="9">
        <v>1719001.3589553833</v>
      </c>
      <c r="F1844" s="259" t="s">
        <v>34377</v>
      </c>
      <c r="G1844" s="9"/>
      <c r="H1844" s="259" t="s">
        <v>37414</v>
      </c>
      <c r="I1844" s="9">
        <v>2</v>
      </c>
    </row>
    <row r="1845">
      <c r="A1845" s="259" t="s">
        <v>28541</v>
      </c>
      <c r="B1845" s="9">
        <v>3</v>
      </c>
      <c r="C1845" s="259" t="s">
        <v>31995</v>
      </c>
      <c r="D1845" s="9">
        <v>0.042296307304200337</v>
      </c>
      <c r="E1845" s="9">
        <v>1719001.3589553833</v>
      </c>
      <c r="F1845" s="259" t="s">
        <v>34378</v>
      </c>
      <c r="G1845" s="9"/>
      <c r="H1845" s="259" t="s">
        <v>37415</v>
      </c>
      <c r="I1845" s="9">
        <v>2</v>
      </c>
    </row>
    <row r="1846">
      <c r="A1846" s="259" t="s">
        <v>28542</v>
      </c>
      <c r="B1846" s="9">
        <v>3</v>
      </c>
      <c r="C1846" s="259" t="s">
        <v>31995</v>
      </c>
      <c r="D1846" s="9">
        <v>0.029748674723498937</v>
      </c>
      <c r="E1846" s="9">
        <v>1719001.3589553833</v>
      </c>
      <c r="F1846" s="259" t="s">
        <v>34379</v>
      </c>
      <c r="G1846" s="9"/>
      <c r="H1846" s="259" t="s">
        <v>37416</v>
      </c>
      <c r="I1846" s="9">
        <v>2</v>
      </c>
    </row>
    <row r="1847">
      <c r="A1847" s="259" t="s">
        <v>28543</v>
      </c>
      <c r="B1847" s="9">
        <v>3</v>
      </c>
      <c r="C1847" s="259" t="s">
        <v>31995</v>
      </c>
      <c r="D1847" s="9">
        <v>0.026369820492493725</v>
      </c>
      <c r="E1847" s="9">
        <v>1719001.3589553833</v>
      </c>
      <c r="F1847" s="259" t="s">
        <v>34380</v>
      </c>
      <c r="G1847" s="9"/>
      <c r="H1847" s="259" t="s">
        <v>37417</v>
      </c>
      <c r="I1847" s="9">
        <v>2</v>
      </c>
    </row>
    <row r="1848">
      <c r="A1848" s="259" t="s">
        <v>28544</v>
      </c>
      <c r="B1848" s="9">
        <v>3</v>
      </c>
      <c r="C1848" s="259" t="s">
        <v>31995</v>
      </c>
      <c r="D1848" s="9">
        <v>0.022578267277574143</v>
      </c>
      <c r="E1848" s="9">
        <v>1719001.3589553833</v>
      </c>
      <c r="F1848" s="259" t="s">
        <v>34381</v>
      </c>
      <c r="G1848" s="9"/>
      <c r="H1848" s="259" t="s">
        <v>37418</v>
      </c>
      <c r="I1848" s="9">
        <v>2</v>
      </c>
    </row>
    <row r="1849">
      <c r="A1849" s="259" t="s">
        <v>28545</v>
      </c>
      <c r="B1849" s="9">
        <v>3</v>
      </c>
      <c r="C1849" s="259" t="s">
        <v>31995</v>
      </c>
      <c r="D1849" s="9">
        <v>0.032180064624246434</v>
      </c>
      <c r="E1849" s="9">
        <v>1719001.3589553833</v>
      </c>
      <c r="F1849" s="259" t="s">
        <v>34382</v>
      </c>
      <c r="G1849" s="9"/>
      <c r="H1849" s="259" t="s">
        <v>37419</v>
      </c>
      <c r="I1849" s="9">
        <v>2</v>
      </c>
    </row>
    <row r="1850">
      <c r="A1850" s="259" t="s">
        <v>28546</v>
      </c>
      <c r="B1850" s="9">
        <v>3</v>
      </c>
      <c r="C1850" s="259" t="s">
        <v>31995</v>
      </c>
      <c r="D1850" s="9">
        <v>0.023731691981837597</v>
      </c>
      <c r="E1850" s="9">
        <v>1719001.3589553833</v>
      </c>
      <c r="F1850" s="259" t="s">
        <v>34383</v>
      </c>
      <c r="G1850" s="9"/>
      <c r="H1850" s="259" t="s">
        <v>37420</v>
      </c>
      <c r="I1850" s="9">
        <v>2</v>
      </c>
    </row>
    <row r="1851">
      <c r="A1851" s="259" t="s">
        <v>28547</v>
      </c>
      <c r="B1851" s="9">
        <v>3</v>
      </c>
      <c r="C1851" s="259" t="s">
        <v>31995</v>
      </c>
      <c r="D1851" s="9">
        <v>0.034415242149543217</v>
      </c>
      <c r="E1851" s="9">
        <v>1719001.3589553833</v>
      </c>
      <c r="F1851" s="259" t="s">
        <v>34384</v>
      </c>
      <c r="G1851" s="9"/>
      <c r="H1851" s="259" t="s">
        <v>37421</v>
      </c>
      <c r="I1851" s="9">
        <v>2</v>
      </c>
    </row>
    <row r="1852">
      <c r="A1852" s="259" t="s">
        <v>28548</v>
      </c>
      <c r="B1852" s="9">
        <v>3</v>
      </c>
      <c r="C1852" s="259" t="s">
        <v>31995</v>
      </c>
      <c r="D1852" s="9">
        <v>0.025245209907181106</v>
      </c>
      <c r="E1852" s="9">
        <v>1719001.3589553833</v>
      </c>
      <c r="F1852" s="259" t="s">
        <v>34385</v>
      </c>
      <c r="G1852" s="9"/>
      <c r="H1852" s="259" t="s">
        <v>37422</v>
      </c>
      <c r="I1852" s="9">
        <v>2</v>
      </c>
    </row>
    <row r="1853">
      <c r="A1853" s="259" t="s">
        <v>28549</v>
      </c>
      <c r="B1853" s="9">
        <v>4</v>
      </c>
      <c r="C1853" s="259" t="s">
        <v>31995</v>
      </c>
      <c r="D1853" s="9">
        <v>0.053365696030854788</v>
      </c>
      <c r="E1853" s="9">
        <v>1733452.3988800049</v>
      </c>
      <c r="F1853" s="259" t="s">
        <v>34386</v>
      </c>
      <c r="G1853" s="9"/>
      <c r="H1853" s="259" t="s">
        <v>37423</v>
      </c>
      <c r="I1853" s="9">
        <v>2</v>
      </c>
    </row>
    <row r="1854">
      <c r="A1854" s="259" t="s">
        <v>28550</v>
      </c>
      <c r="B1854" s="9">
        <v>4</v>
      </c>
      <c r="C1854" s="259" t="s">
        <v>31995</v>
      </c>
      <c r="D1854" s="9">
        <v>0.042955242833772798</v>
      </c>
      <c r="E1854" s="9">
        <v>1733452.3988800049</v>
      </c>
      <c r="F1854" s="259" t="s">
        <v>34387</v>
      </c>
      <c r="G1854" s="9"/>
      <c r="H1854" s="259" t="s">
        <v>37424</v>
      </c>
      <c r="I1854" s="9">
        <v>2</v>
      </c>
    </row>
    <row r="1855">
      <c r="A1855" s="259" t="s">
        <v>28551</v>
      </c>
      <c r="B1855" s="9">
        <v>4</v>
      </c>
      <c r="C1855" s="259" t="s">
        <v>31995</v>
      </c>
      <c r="D1855" s="9">
        <v>0.044999419679146203</v>
      </c>
      <c r="E1855" s="9">
        <v>1733452.3988800049</v>
      </c>
      <c r="F1855" s="259" t="s">
        <v>34388</v>
      </c>
      <c r="G1855" s="9"/>
      <c r="H1855" s="259" t="s">
        <v>37425</v>
      </c>
      <c r="I1855" s="9">
        <v>2</v>
      </c>
    </row>
    <row r="1856">
      <c r="A1856" s="259" t="s">
        <v>28552</v>
      </c>
      <c r="B1856" s="9">
        <v>4</v>
      </c>
      <c r="C1856" s="259" t="s">
        <v>31995</v>
      </c>
      <c r="D1856" s="9">
        <v>0.044380595318901851</v>
      </c>
      <c r="E1856" s="9">
        <v>1733452.3988800049</v>
      </c>
      <c r="F1856" s="259" t="s">
        <v>34389</v>
      </c>
      <c r="G1856" s="9"/>
      <c r="H1856" s="259" t="s">
        <v>37426</v>
      </c>
      <c r="I1856" s="9">
        <v>2</v>
      </c>
    </row>
    <row r="1857">
      <c r="A1857" s="259" t="s">
        <v>28553</v>
      </c>
      <c r="B1857" s="9">
        <v>4</v>
      </c>
      <c r="C1857" s="259" t="s">
        <v>31995</v>
      </c>
      <c r="D1857" s="9">
        <v>0.041860030506869914</v>
      </c>
      <c r="E1857" s="9">
        <v>1733452.3988800049</v>
      </c>
      <c r="F1857" s="259" t="s">
        <v>34390</v>
      </c>
      <c r="G1857" s="9"/>
      <c r="H1857" s="259" t="s">
        <v>37427</v>
      </c>
      <c r="I1857" s="9">
        <v>2</v>
      </c>
    </row>
    <row r="1858">
      <c r="A1858" s="259" t="s">
        <v>28554</v>
      </c>
      <c r="B1858" s="9">
        <v>4</v>
      </c>
      <c r="C1858" s="259" t="s">
        <v>31995</v>
      </c>
      <c r="D1858" s="9">
        <v>0.042131693513300254</v>
      </c>
      <c r="E1858" s="9">
        <v>1733452.3988800049</v>
      </c>
      <c r="F1858" s="259" t="s">
        <v>34391</v>
      </c>
      <c r="G1858" s="9"/>
      <c r="H1858" s="259" t="s">
        <v>37428</v>
      </c>
      <c r="I1858" s="9">
        <v>2</v>
      </c>
    </row>
    <row r="1859">
      <c r="A1859" s="259" t="s">
        <v>28555</v>
      </c>
      <c r="B1859" s="9">
        <v>4</v>
      </c>
      <c r="C1859" s="259" t="s">
        <v>31995</v>
      </c>
      <c r="D1859" s="9">
        <v>0.044762576236617911</v>
      </c>
      <c r="E1859" s="9">
        <v>1733452.3988800049</v>
      </c>
      <c r="F1859" s="259" t="s">
        <v>34392</v>
      </c>
      <c r="G1859" s="9"/>
      <c r="H1859" s="259" t="s">
        <v>37429</v>
      </c>
      <c r="I1859" s="9">
        <v>2</v>
      </c>
    </row>
    <row r="1860">
      <c r="A1860" s="259" t="s">
        <v>28556</v>
      </c>
      <c r="B1860" s="9">
        <v>4</v>
      </c>
      <c r="C1860" s="259" t="s">
        <v>31995</v>
      </c>
      <c r="D1860" s="9">
        <v>0.011451334143809246</v>
      </c>
      <c r="E1860" s="9">
        <v>1733452.3988800049</v>
      </c>
      <c r="F1860" s="259" t="s">
        <v>34393</v>
      </c>
      <c r="G1860" s="9"/>
      <c r="H1860" s="259" t="s">
        <v>37430</v>
      </c>
      <c r="I1860" s="9">
        <v>2</v>
      </c>
    </row>
    <row r="1861">
      <c r="A1861" s="259" t="s">
        <v>28557</v>
      </c>
      <c r="B1861" s="9">
        <v>4</v>
      </c>
      <c r="C1861" s="259" t="s">
        <v>31995</v>
      </c>
      <c r="D1861" s="9">
        <v>0.031292456355958155</v>
      </c>
      <c r="E1861" s="9">
        <v>1733452.3988800049</v>
      </c>
      <c r="F1861" s="259" t="s">
        <v>34394</v>
      </c>
      <c r="G1861" s="9"/>
      <c r="H1861" s="259" t="s">
        <v>37431</v>
      </c>
      <c r="I1861" s="9">
        <v>2</v>
      </c>
    </row>
    <row r="1862">
      <c r="A1862" s="259" t="s">
        <v>28558</v>
      </c>
      <c r="B1862" s="9">
        <v>4</v>
      </c>
      <c r="C1862" s="259" t="s">
        <v>31995</v>
      </c>
      <c r="D1862" s="9">
        <v>0.027491567849708784</v>
      </c>
      <c r="E1862" s="9">
        <v>1733452.3988800049</v>
      </c>
      <c r="F1862" s="259" t="s">
        <v>34395</v>
      </c>
      <c r="G1862" s="9"/>
      <c r="H1862" s="259" t="s">
        <v>37432</v>
      </c>
      <c r="I1862" s="9">
        <v>2</v>
      </c>
    </row>
    <row r="1863">
      <c r="A1863" s="259" t="s">
        <v>28559</v>
      </c>
      <c r="B1863" s="9">
        <v>4</v>
      </c>
      <c r="C1863" s="259" t="s">
        <v>31995</v>
      </c>
      <c r="D1863" s="9">
        <v>0.055256801461143791</v>
      </c>
      <c r="E1863" s="9">
        <v>1733452.3988800049</v>
      </c>
      <c r="F1863" s="259" t="s">
        <v>34396</v>
      </c>
      <c r="G1863" s="9"/>
      <c r="H1863" s="259" t="s">
        <v>37433</v>
      </c>
      <c r="I1863" s="9">
        <v>2</v>
      </c>
    </row>
    <row r="1864">
      <c r="A1864" s="259" t="s">
        <v>28560</v>
      </c>
      <c r="B1864" s="9">
        <v>4</v>
      </c>
      <c r="C1864" s="259" t="s">
        <v>31995</v>
      </c>
      <c r="D1864" s="9">
        <v>0.031468978216907577</v>
      </c>
      <c r="E1864" s="9">
        <v>1733452.3988800049</v>
      </c>
      <c r="F1864" s="259" t="s">
        <v>34397</v>
      </c>
      <c r="G1864" s="9"/>
      <c r="H1864" s="259" t="s">
        <v>37434</v>
      </c>
      <c r="I1864" s="9">
        <v>2</v>
      </c>
    </row>
    <row r="1865">
      <c r="A1865" s="259" t="s">
        <v>28561</v>
      </c>
      <c r="B1865" s="9">
        <v>4</v>
      </c>
      <c r="C1865" s="259" t="s">
        <v>31995</v>
      </c>
      <c r="D1865" s="9">
        <v>0.041356851320768176</v>
      </c>
      <c r="E1865" s="9">
        <v>1733452.3988800049</v>
      </c>
      <c r="F1865" s="259" t="s">
        <v>34398</v>
      </c>
      <c r="G1865" s="9"/>
      <c r="H1865" s="259" t="s">
        <v>37435</v>
      </c>
      <c r="I1865" s="9">
        <v>2</v>
      </c>
    </row>
    <row r="1866">
      <c r="A1866" s="259" t="s">
        <v>28562</v>
      </c>
      <c r="B1866" s="9">
        <v>5</v>
      </c>
      <c r="C1866" s="259" t="s">
        <v>31995</v>
      </c>
      <c r="D1866" s="9">
        <v>0.050959972016872343</v>
      </c>
      <c r="E1866" s="9">
        <v>1725920.3910064697</v>
      </c>
      <c r="F1866" s="259" t="s">
        <v>34398</v>
      </c>
      <c r="G1866" s="9"/>
      <c r="H1866" s="259" t="s">
        <v>37436</v>
      </c>
      <c r="I1866" s="9">
        <v>2</v>
      </c>
    </row>
    <row r="1867">
      <c r="A1867" s="259" t="s">
        <v>28563</v>
      </c>
      <c r="B1867" s="9">
        <v>5</v>
      </c>
      <c r="C1867" s="259" t="s">
        <v>31995</v>
      </c>
      <c r="D1867" s="9">
        <v>0.054856505159577316</v>
      </c>
      <c r="E1867" s="9">
        <v>1725920.3910064697</v>
      </c>
      <c r="F1867" s="259" t="s">
        <v>34399</v>
      </c>
      <c r="G1867" s="9"/>
      <c r="H1867" s="259" t="s">
        <v>37437</v>
      </c>
      <c r="I1867" s="9">
        <v>2</v>
      </c>
    </row>
    <row r="1868">
      <c r="A1868" s="259" t="s">
        <v>28564</v>
      </c>
      <c r="B1868" s="9">
        <v>5</v>
      </c>
      <c r="C1868" s="259" t="s">
        <v>31995</v>
      </c>
      <c r="D1868" s="9">
        <v>0.067734141949304216</v>
      </c>
      <c r="E1868" s="9">
        <v>1725920.3910064697</v>
      </c>
      <c r="F1868" s="259" t="s">
        <v>34400</v>
      </c>
      <c r="G1868" s="9"/>
      <c r="H1868" s="259" t="s">
        <v>37438</v>
      </c>
      <c r="I1868" s="9">
        <v>2</v>
      </c>
    </row>
    <row r="1869">
      <c r="A1869" s="259" t="s">
        <v>28565</v>
      </c>
      <c r="B1869" s="9">
        <v>5</v>
      </c>
      <c r="C1869" s="259" t="s">
        <v>31995</v>
      </c>
      <c r="D1869" s="9">
        <v>0.056678007853090018</v>
      </c>
      <c r="E1869" s="9">
        <v>1725920.3910064697</v>
      </c>
      <c r="F1869" s="259" t="s">
        <v>34401</v>
      </c>
      <c r="G1869" s="9"/>
      <c r="H1869" s="259" t="s">
        <v>37439</v>
      </c>
      <c r="I1869" s="9">
        <v>2</v>
      </c>
    </row>
    <row r="1870">
      <c r="A1870" s="259" t="s">
        <v>28566</v>
      </c>
      <c r="B1870" s="9">
        <v>5</v>
      </c>
      <c r="C1870" s="259" t="s">
        <v>31995</v>
      </c>
      <c r="D1870" s="9">
        <v>0.046063357019852445</v>
      </c>
      <c r="E1870" s="9">
        <v>1725920.3910064697</v>
      </c>
      <c r="F1870" s="259" t="s">
        <v>34402</v>
      </c>
      <c r="G1870" s="9"/>
      <c r="H1870" s="259" t="s">
        <v>37440</v>
      </c>
      <c r="I1870" s="9">
        <v>2</v>
      </c>
    </row>
    <row r="1871">
      <c r="A1871" s="259" t="s">
        <v>28567</v>
      </c>
      <c r="B1871" s="9">
        <v>5</v>
      </c>
      <c r="C1871" s="259" t="s">
        <v>31995</v>
      </c>
      <c r="D1871" s="9">
        <v>0.057640799229512173</v>
      </c>
      <c r="E1871" s="9">
        <v>1725920.3910064697</v>
      </c>
      <c r="F1871" s="259" t="s">
        <v>34403</v>
      </c>
      <c r="G1871" s="9"/>
      <c r="H1871" s="259" t="s">
        <v>37441</v>
      </c>
      <c r="I1871" s="9">
        <v>2</v>
      </c>
    </row>
    <row r="1872">
      <c r="A1872" s="259" t="s">
        <v>28568</v>
      </c>
      <c r="B1872" s="9">
        <v>5</v>
      </c>
      <c r="C1872" s="259" t="s">
        <v>31995</v>
      </c>
      <c r="D1872" s="9">
        <v>0.05512521867890427</v>
      </c>
      <c r="E1872" s="9">
        <v>1725920.3910064697</v>
      </c>
      <c r="F1872" s="259" t="s">
        <v>34404</v>
      </c>
      <c r="G1872" s="9"/>
      <c r="H1872" s="259" t="s">
        <v>37442</v>
      </c>
      <c r="I1872" s="9">
        <v>2</v>
      </c>
    </row>
    <row r="1873">
      <c r="A1873" s="259" t="s">
        <v>28569</v>
      </c>
      <c r="B1873" s="9">
        <v>5</v>
      </c>
      <c r="C1873" s="259" t="s">
        <v>31995</v>
      </c>
      <c r="D1873" s="9">
        <v>0.053490363875061682</v>
      </c>
      <c r="E1873" s="9">
        <v>1725920.3910064697</v>
      </c>
      <c r="F1873" s="259" t="s">
        <v>34405</v>
      </c>
      <c r="G1873" s="9"/>
      <c r="H1873" s="259" t="s">
        <v>37443</v>
      </c>
      <c r="I1873" s="9">
        <v>2</v>
      </c>
    </row>
    <row r="1874">
      <c r="A1874" s="259" t="s">
        <v>28570</v>
      </c>
      <c r="B1874" s="9">
        <v>5</v>
      </c>
      <c r="C1874" s="259" t="s">
        <v>31995</v>
      </c>
      <c r="D1874" s="9">
        <v>0.037710580289498301</v>
      </c>
      <c r="E1874" s="9">
        <v>1725920.3910064697</v>
      </c>
      <c r="F1874" s="259" t="s">
        <v>34406</v>
      </c>
      <c r="G1874" s="9"/>
      <c r="H1874" s="259" t="s">
        <v>37444</v>
      </c>
      <c r="I1874" s="9">
        <v>2</v>
      </c>
    </row>
    <row r="1875">
      <c r="A1875" s="259" t="s">
        <v>28571</v>
      </c>
      <c r="B1875" s="9">
        <v>5</v>
      </c>
      <c r="C1875" s="259" t="s">
        <v>31995</v>
      </c>
      <c r="D1875" s="9">
        <v>0.044332618988282876</v>
      </c>
      <c r="E1875" s="9">
        <v>1725920.3910064697</v>
      </c>
      <c r="F1875" s="259" t="s">
        <v>34407</v>
      </c>
      <c r="G1875" s="9"/>
      <c r="H1875" s="259" t="s">
        <v>37445</v>
      </c>
      <c r="I1875" s="9">
        <v>2</v>
      </c>
    </row>
    <row r="1876">
      <c r="A1876" s="259" t="s">
        <v>28572</v>
      </c>
      <c r="B1876" s="9">
        <v>5</v>
      </c>
      <c r="C1876" s="259" t="s">
        <v>31995</v>
      </c>
      <c r="D1876" s="9">
        <v>0.052888877558757395</v>
      </c>
      <c r="E1876" s="9">
        <v>1725920.3910064697</v>
      </c>
      <c r="F1876" s="259" t="s">
        <v>34408</v>
      </c>
      <c r="G1876" s="9"/>
      <c r="H1876" s="259" t="s">
        <v>37446</v>
      </c>
      <c r="I1876" s="9">
        <v>2</v>
      </c>
    </row>
    <row r="1877">
      <c r="A1877" s="259" t="s">
        <v>28573</v>
      </c>
      <c r="B1877" s="9">
        <v>5</v>
      </c>
      <c r="C1877" s="259" t="s">
        <v>31995</v>
      </c>
      <c r="D1877" s="9">
        <v>0.064120772805579082</v>
      </c>
      <c r="E1877" s="9">
        <v>1725920.3910064697</v>
      </c>
      <c r="F1877" s="259" t="s">
        <v>34409</v>
      </c>
      <c r="G1877" s="9"/>
      <c r="H1877" s="259" t="s">
        <v>37447</v>
      </c>
      <c r="I1877" s="9">
        <v>2</v>
      </c>
    </row>
    <row r="1878">
      <c r="A1878" s="259" t="s">
        <v>28574</v>
      </c>
      <c r="B1878" s="9">
        <v>5</v>
      </c>
      <c r="C1878" s="259" t="s">
        <v>31995</v>
      </c>
      <c r="D1878" s="9">
        <v>0.0097647333741332585</v>
      </c>
      <c r="E1878" s="9">
        <v>1725920.3910064697</v>
      </c>
      <c r="F1878" s="259" t="s">
        <v>34410</v>
      </c>
      <c r="G1878" s="9"/>
      <c r="H1878" s="259" t="s">
        <v>37448</v>
      </c>
      <c r="I1878" s="9">
        <v>2</v>
      </c>
    </row>
    <row r="1879">
      <c r="A1879" s="259" t="s">
        <v>28575</v>
      </c>
      <c r="B1879" s="9">
        <v>6</v>
      </c>
      <c r="C1879" s="259" t="s">
        <v>31995</v>
      </c>
      <c r="D1879" s="9">
        <v>0.080050307231558537</v>
      </c>
      <c r="E1879" s="9">
        <v>1726033.9005508423</v>
      </c>
      <c r="F1879" s="259" t="s">
        <v>34411</v>
      </c>
      <c r="G1879" s="9"/>
      <c r="H1879" s="259" t="s">
        <v>37449</v>
      </c>
      <c r="I1879" s="9">
        <v>2</v>
      </c>
    </row>
    <row r="1880">
      <c r="A1880" s="259" t="s">
        <v>28576</v>
      </c>
      <c r="B1880" s="9">
        <v>6</v>
      </c>
      <c r="C1880" s="259" t="s">
        <v>31995</v>
      </c>
      <c r="D1880" s="9">
        <v>0.076287903813020586</v>
      </c>
      <c r="E1880" s="9">
        <v>1726033.9005508423</v>
      </c>
      <c r="F1880" s="259" t="s">
        <v>34412</v>
      </c>
      <c r="G1880" s="9"/>
      <c r="H1880" s="259" t="s">
        <v>37450</v>
      </c>
      <c r="I1880" s="9">
        <v>2</v>
      </c>
    </row>
    <row r="1881">
      <c r="A1881" s="259" t="s">
        <v>28577</v>
      </c>
      <c r="B1881" s="9">
        <v>6</v>
      </c>
      <c r="C1881" s="259" t="s">
        <v>31995</v>
      </c>
      <c r="D1881" s="9">
        <v>0.05657745994373152</v>
      </c>
      <c r="E1881" s="9">
        <v>1726033.9005508423</v>
      </c>
      <c r="F1881" s="259" t="s">
        <v>34413</v>
      </c>
      <c r="G1881" s="9"/>
      <c r="H1881" s="259" t="s">
        <v>37451</v>
      </c>
      <c r="I1881" s="9">
        <v>2</v>
      </c>
    </row>
    <row r="1882">
      <c r="A1882" s="259" t="s">
        <v>28578</v>
      </c>
      <c r="B1882" s="9">
        <v>6</v>
      </c>
      <c r="C1882" s="259" t="s">
        <v>31995</v>
      </c>
      <c r="D1882" s="9">
        <v>0.076573425690814462</v>
      </c>
      <c r="E1882" s="9">
        <v>1726033.9005508423</v>
      </c>
      <c r="F1882" s="259" t="s">
        <v>34414</v>
      </c>
      <c r="G1882" s="9"/>
      <c r="H1882" s="259" t="s">
        <v>37452</v>
      </c>
      <c r="I1882" s="9">
        <v>2</v>
      </c>
    </row>
    <row r="1883">
      <c r="A1883" s="259" t="s">
        <v>28579</v>
      </c>
      <c r="B1883" s="9">
        <v>6</v>
      </c>
      <c r="C1883" s="259" t="s">
        <v>31995</v>
      </c>
      <c r="D1883" s="9">
        <v>0.078496938231539443</v>
      </c>
      <c r="E1883" s="9">
        <v>1726033.9005508423</v>
      </c>
      <c r="F1883" s="259" t="s">
        <v>34415</v>
      </c>
      <c r="G1883" s="9"/>
      <c r="H1883" s="259" t="s">
        <v>37453</v>
      </c>
      <c r="I1883" s="9">
        <v>2</v>
      </c>
    </row>
    <row r="1884">
      <c r="A1884" s="259" t="s">
        <v>28580</v>
      </c>
      <c r="B1884" s="9">
        <v>6</v>
      </c>
      <c r="C1884" s="259" t="s">
        <v>31995</v>
      </c>
      <c r="D1884" s="9">
        <v>0.071552767667929049</v>
      </c>
      <c r="E1884" s="9">
        <v>1726033.9005508423</v>
      </c>
      <c r="F1884" s="259" t="s">
        <v>34416</v>
      </c>
      <c r="G1884" s="9"/>
      <c r="H1884" s="259" t="s">
        <v>37454</v>
      </c>
      <c r="I1884" s="9">
        <v>2</v>
      </c>
    </row>
    <row r="1885">
      <c r="A1885" s="259" t="s">
        <v>28581</v>
      </c>
      <c r="B1885" s="9">
        <v>6</v>
      </c>
      <c r="C1885" s="259" t="s">
        <v>31995</v>
      </c>
      <c r="D1885" s="9">
        <v>0.07321292677313837</v>
      </c>
      <c r="E1885" s="9">
        <v>1726033.9005508423</v>
      </c>
      <c r="F1885" s="259" t="s">
        <v>34417</v>
      </c>
      <c r="G1885" s="9"/>
      <c r="H1885" s="259" t="s">
        <v>37455</v>
      </c>
      <c r="I1885" s="9">
        <v>2</v>
      </c>
    </row>
    <row r="1886">
      <c r="A1886" s="259" t="s">
        <v>28582</v>
      </c>
      <c r="B1886" s="9">
        <v>6</v>
      </c>
      <c r="C1886" s="259" t="s">
        <v>31995</v>
      </c>
      <c r="D1886" s="9">
        <v>0.060724392409146337</v>
      </c>
      <c r="E1886" s="9">
        <v>1726033.9005508423</v>
      </c>
      <c r="F1886" s="259" t="s">
        <v>34418</v>
      </c>
      <c r="G1886" s="9"/>
      <c r="H1886" s="259" t="s">
        <v>37456</v>
      </c>
      <c r="I1886" s="9">
        <v>2</v>
      </c>
    </row>
    <row r="1887">
      <c r="A1887" s="259" t="s">
        <v>28583</v>
      </c>
      <c r="B1887" s="9">
        <v>6</v>
      </c>
      <c r="C1887" s="259" t="s">
        <v>31995</v>
      </c>
      <c r="D1887" s="9">
        <v>0.064961731786134819</v>
      </c>
      <c r="E1887" s="9">
        <v>1726033.9005508423</v>
      </c>
      <c r="F1887" s="259" t="s">
        <v>34419</v>
      </c>
      <c r="G1887" s="9"/>
      <c r="H1887" s="259" t="s">
        <v>37457</v>
      </c>
      <c r="I1887" s="9">
        <v>2</v>
      </c>
    </row>
    <row r="1888">
      <c r="A1888" s="259" t="s">
        <v>28584</v>
      </c>
      <c r="B1888" s="9">
        <v>6</v>
      </c>
      <c r="C1888" s="259" t="s">
        <v>31995</v>
      </c>
      <c r="D1888" s="9">
        <v>0.074417620112104593</v>
      </c>
      <c r="E1888" s="9">
        <v>1726033.9005508423</v>
      </c>
      <c r="F1888" s="259" t="s">
        <v>34420</v>
      </c>
      <c r="G1888" s="9"/>
      <c r="H1888" s="259" t="s">
        <v>37458</v>
      </c>
      <c r="I1888" s="9">
        <v>2</v>
      </c>
    </row>
    <row r="1889">
      <c r="A1889" s="259" t="s">
        <v>28585</v>
      </c>
      <c r="B1889" s="9">
        <v>6</v>
      </c>
      <c r="C1889" s="259" t="s">
        <v>31995</v>
      </c>
      <c r="D1889" s="9">
        <v>0.076622599418445222</v>
      </c>
      <c r="E1889" s="9">
        <v>1726033.9005508423</v>
      </c>
      <c r="F1889" s="259" t="s">
        <v>34421</v>
      </c>
      <c r="G1889" s="9"/>
      <c r="H1889" s="259" t="s">
        <v>37459</v>
      </c>
      <c r="I1889" s="9">
        <v>2</v>
      </c>
    </row>
    <row r="1890">
      <c r="A1890" s="259" t="s">
        <v>28586</v>
      </c>
      <c r="B1890" s="9">
        <v>6</v>
      </c>
      <c r="C1890" s="259" t="s">
        <v>31995</v>
      </c>
      <c r="D1890" s="9">
        <v>0.039076876646308246</v>
      </c>
      <c r="E1890" s="9">
        <v>1726033.9005508423</v>
      </c>
      <c r="F1890" s="259" t="s">
        <v>34422</v>
      </c>
      <c r="G1890" s="9"/>
      <c r="H1890" s="259" t="s">
        <v>37460</v>
      </c>
      <c r="I1890" s="9">
        <v>2</v>
      </c>
    </row>
    <row r="1891">
      <c r="A1891" s="259" t="s">
        <v>28587</v>
      </c>
      <c r="B1891" s="9">
        <v>6</v>
      </c>
      <c r="C1891" s="259" t="s">
        <v>31995</v>
      </c>
      <c r="D1891" s="9">
        <v>0.079198487477757581</v>
      </c>
      <c r="E1891" s="9">
        <v>1726033.9005508423</v>
      </c>
      <c r="F1891" s="259" t="s">
        <v>34423</v>
      </c>
      <c r="G1891" s="9"/>
      <c r="H1891" s="259" t="s">
        <v>37461</v>
      </c>
      <c r="I1891" s="9">
        <v>2</v>
      </c>
    </row>
    <row r="1892">
      <c r="A1892" s="259" t="s">
        <v>28588</v>
      </c>
      <c r="B1892" s="9">
        <v>7</v>
      </c>
      <c r="C1892" s="259" t="s">
        <v>31995</v>
      </c>
      <c r="D1892" s="9">
        <v>0.093126741416608663</v>
      </c>
      <c r="E1892" s="9">
        <v>1724097.6573486328</v>
      </c>
      <c r="F1892" s="259" t="s">
        <v>34424</v>
      </c>
      <c r="G1892" s="9"/>
      <c r="H1892" s="259" t="s">
        <v>37462</v>
      </c>
      <c r="I1892" s="9">
        <v>2</v>
      </c>
    </row>
    <row r="1893">
      <c r="A1893" s="259" t="s">
        <v>28589</v>
      </c>
      <c r="B1893" s="9">
        <v>7</v>
      </c>
      <c r="C1893" s="259" t="s">
        <v>31995</v>
      </c>
      <c r="D1893" s="9">
        <v>0.11661313373622645</v>
      </c>
      <c r="E1893" s="9">
        <v>1724097.6573486328</v>
      </c>
      <c r="F1893" s="259" t="s">
        <v>34425</v>
      </c>
      <c r="G1893" s="9"/>
      <c r="H1893" s="259" t="s">
        <v>37463</v>
      </c>
      <c r="I1893" s="9">
        <v>2</v>
      </c>
    </row>
    <row r="1894">
      <c r="A1894" s="259" t="s">
        <v>28590</v>
      </c>
      <c r="B1894" s="9">
        <v>7</v>
      </c>
      <c r="C1894" s="259" t="s">
        <v>31995</v>
      </c>
      <c r="D1894" s="9">
        <v>0.097967599905649613</v>
      </c>
      <c r="E1894" s="9">
        <v>1724097.6573486328</v>
      </c>
      <c r="F1894" s="259" t="s">
        <v>34426</v>
      </c>
      <c r="G1894" s="9"/>
      <c r="H1894" s="259" t="s">
        <v>37464</v>
      </c>
      <c r="I1894" s="9">
        <v>2</v>
      </c>
    </row>
    <row r="1895">
      <c r="A1895" s="259" t="s">
        <v>28591</v>
      </c>
      <c r="B1895" s="9">
        <v>7</v>
      </c>
      <c r="C1895" s="259" t="s">
        <v>31995</v>
      </c>
      <c r="D1895" s="9">
        <v>0.098201306373783326</v>
      </c>
      <c r="E1895" s="9">
        <v>1724097.6573486328</v>
      </c>
      <c r="F1895" s="259" t="s">
        <v>34427</v>
      </c>
      <c r="G1895" s="9"/>
      <c r="H1895" s="259" t="s">
        <v>37465</v>
      </c>
      <c r="I1895" s="9">
        <v>2</v>
      </c>
    </row>
    <row r="1896">
      <c r="A1896" s="259" t="s">
        <v>28592</v>
      </c>
      <c r="B1896" s="9">
        <v>7</v>
      </c>
      <c r="C1896" s="259" t="s">
        <v>31995</v>
      </c>
      <c r="D1896" s="9">
        <v>0.088532057039592368</v>
      </c>
      <c r="E1896" s="9">
        <v>1724097.6573486328</v>
      </c>
      <c r="F1896" s="259" t="s">
        <v>34428</v>
      </c>
      <c r="G1896" s="9"/>
      <c r="H1896" s="259" t="s">
        <v>37466</v>
      </c>
      <c r="I1896" s="9">
        <v>2</v>
      </c>
    </row>
    <row r="1897">
      <c r="A1897" s="259" t="s">
        <v>28593</v>
      </c>
      <c r="B1897" s="9">
        <v>7</v>
      </c>
      <c r="C1897" s="259" t="s">
        <v>31995</v>
      </c>
      <c r="D1897" s="9">
        <v>0.10923932582857804</v>
      </c>
      <c r="E1897" s="9">
        <v>1724097.6573486328</v>
      </c>
      <c r="F1897" s="259" t="s">
        <v>34429</v>
      </c>
      <c r="G1897" s="9"/>
      <c r="H1897" s="259" t="s">
        <v>37467</v>
      </c>
      <c r="I1897" s="9">
        <v>2</v>
      </c>
    </row>
    <row r="1898">
      <c r="A1898" s="259" t="s">
        <v>28594</v>
      </c>
      <c r="B1898" s="9">
        <v>7</v>
      </c>
      <c r="C1898" s="259" t="s">
        <v>31995</v>
      </c>
      <c r="D1898" s="9">
        <v>0.051929610575290427</v>
      </c>
      <c r="E1898" s="9">
        <v>1724097.6573486328</v>
      </c>
      <c r="F1898" s="259" t="s">
        <v>34430</v>
      </c>
      <c r="G1898" s="9"/>
      <c r="H1898" s="259" t="s">
        <v>37468</v>
      </c>
      <c r="I1898" s="9">
        <v>2</v>
      </c>
    </row>
    <row r="1899">
      <c r="A1899" s="259" t="s">
        <v>28595</v>
      </c>
      <c r="B1899" s="9">
        <v>7</v>
      </c>
      <c r="C1899" s="259" t="s">
        <v>31995</v>
      </c>
      <c r="D1899" s="9">
        <v>0.097610531204067014</v>
      </c>
      <c r="E1899" s="9">
        <v>1724097.6573486328</v>
      </c>
      <c r="F1899" s="259" t="s">
        <v>34431</v>
      </c>
      <c r="G1899" s="9"/>
      <c r="H1899" s="259" t="s">
        <v>37469</v>
      </c>
      <c r="I1899" s="9">
        <v>2</v>
      </c>
    </row>
    <row r="1900">
      <c r="A1900" s="259" t="s">
        <v>28596</v>
      </c>
      <c r="B1900" s="9">
        <v>7</v>
      </c>
      <c r="C1900" s="259" t="s">
        <v>31995</v>
      </c>
      <c r="D1900" s="9">
        <v>0.11067354056114601</v>
      </c>
      <c r="E1900" s="9">
        <v>1724097.6573486328</v>
      </c>
      <c r="F1900" s="259" t="s">
        <v>34432</v>
      </c>
      <c r="G1900" s="9"/>
      <c r="H1900" s="259" t="s">
        <v>37470</v>
      </c>
      <c r="I1900" s="9">
        <v>2</v>
      </c>
    </row>
    <row r="1901">
      <c r="A1901" s="259" t="s">
        <v>28597</v>
      </c>
      <c r="B1901" s="9">
        <v>7</v>
      </c>
      <c r="C1901" s="259" t="s">
        <v>31995</v>
      </c>
      <c r="D1901" s="9">
        <v>0.10488342168778464</v>
      </c>
      <c r="E1901" s="9">
        <v>1724097.6573486328</v>
      </c>
      <c r="F1901" s="259" t="s">
        <v>34433</v>
      </c>
      <c r="G1901" s="9"/>
      <c r="H1901" s="259" t="s">
        <v>37471</v>
      </c>
      <c r="I1901" s="9">
        <v>2</v>
      </c>
    </row>
    <row r="1902">
      <c r="A1902" s="259" t="s">
        <v>28598</v>
      </c>
      <c r="B1902" s="9">
        <v>7</v>
      </c>
      <c r="C1902" s="259" t="s">
        <v>31995</v>
      </c>
      <c r="D1902" s="9">
        <v>0.076179216423198762</v>
      </c>
      <c r="E1902" s="9">
        <v>1724097.6573486328</v>
      </c>
      <c r="F1902" s="259" t="s">
        <v>34434</v>
      </c>
      <c r="G1902" s="9"/>
      <c r="H1902" s="259" t="s">
        <v>37472</v>
      </c>
      <c r="I1902" s="9">
        <v>2</v>
      </c>
    </row>
    <row r="1903">
      <c r="A1903" s="259" t="s">
        <v>28599</v>
      </c>
      <c r="B1903" s="9">
        <v>7</v>
      </c>
      <c r="C1903" s="259" t="s">
        <v>31995</v>
      </c>
      <c r="D1903" s="9">
        <v>0.071533811432348202</v>
      </c>
      <c r="E1903" s="9">
        <v>1724097.6573486328</v>
      </c>
      <c r="F1903" s="259" t="s">
        <v>34435</v>
      </c>
      <c r="G1903" s="9"/>
      <c r="H1903" s="259" t="s">
        <v>37473</v>
      </c>
      <c r="I1903" s="9">
        <v>2</v>
      </c>
    </row>
    <row r="1904">
      <c r="A1904" s="259" t="s">
        <v>28600</v>
      </c>
      <c r="B1904" s="9">
        <v>7</v>
      </c>
      <c r="C1904" s="259" t="s">
        <v>31995</v>
      </c>
      <c r="D1904" s="9">
        <v>0.099278724691108544</v>
      </c>
      <c r="E1904" s="9">
        <v>1724097.6573486328</v>
      </c>
      <c r="F1904" s="259" t="s">
        <v>34436</v>
      </c>
      <c r="G1904" s="9"/>
      <c r="H1904" s="259" t="s">
        <v>37474</v>
      </c>
      <c r="I1904" s="9">
        <v>2</v>
      </c>
    </row>
    <row r="1905">
      <c r="A1905" s="259" t="s">
        <v>28601</v>
      </c>
      <c r="B1905" s="9">
        <v>8</v>
      </c>
      <c r="C1905" s="259" t="s">
        <v>31995</v>
      </c>
      <c r="D1905" s="9">
        <v>0.128880997624054</v>
      </c>
      <c r="E1905" s="9">
        <v>1725958.2303409576</v>
      </c>
      <c r="F1905" s="259" t="s">
        <v>34437</v>
      </c>
      <c r="G1905" s="9"/>
      <c r="H1905" s="259" t="s">
        <v>37475</v>
      </c>
      <c r="I1905" s="9">
        <v>2</v>
      </c>
    </row>
    <row r="1906">
      <c r="A1906" s="259" t="s">
        <v>28602</v>
      </c>
      <c r="B1906" s="9">
        <v>8</v>
      </c>
      <c r="C1906" s="259" t="s">
        <v>31995</v>
      </c>
      <c r="D1906" s="9">
        <v>0.14413628696795691</v>
      </c>
      <c r="E1906" s="9">
        <v>1725958.2303409576</v>
      </c>
      <c r="F1906" s="259" t="s">
        <v>34438</v>
      </c>
      <c r="G1906" s="9"/>
      <c r="H1906" s="259" t="s">
        <v>37476</v>
      </c>
      <c r="I1906" s="9">
        <v>2</v>
      </c>
    </row>
    <row r="1907">
      <c r="A1907" s="259" t="s">
        <v>28603</v>
      </c>
      <c r="B1907" s="9">
        <v>8</v>
      </c>
      <c r="C1907" s="259" t="s">
        <v>31995</v>
      </c>
      <c r="D1907" s="9">
        <v>0.11409475103037411</v>
      </c>
      <c r="E1907" s="9">
        <v>1725958.2303409576</v>
      </c>
      <c r="F1907" s="259" t="s">
        <v>34439</v>
      </c>
      <c r="G1907" s="9"/>
      <c r="H1907" s="259" t="s">
        <v>37477</v>
      </c>
      <c r="I1907" s="9">
        <v>2</v>
      </c>
    </row>
    <row r="1908">
      <c r="A1908" s="259" t="s">
        <v>28604</v>
      </c>
      <c r="B1908" s="9">
        <v>8</v>
      </c>
      <c r="C1908" s="259" t="s">
        <v>31995</v>
      </c>
      <c r="D1908" s="9">
        <v>0.079638335841633254</v>
      </c>
      <c r="E1908" s="9">
        <v>1725958.2303409576</v>
      </c>
      <c r="F1908" s="259" t="s">
        <v>34440</v>
      </c>
      <c r="G1908" s="9"/>
      <c r="H1908" s="259" t="s">
        <v>37478</v>
      </c>
      <c r="I1908" s="9">
        <v>2</v>
      </c>
    </row>
    <row r="1909">
      <c r="A1909" s="259" t="s">
        <v>28605</v>
      </c>
      <c r="B1909" s="9">
        <v>8</v>
      </c>
      <c r="C1909" s="259" t="s">
        <v>31995</v>
      </c>
      <c r="D1909" s="9">
        <v>0.12358349032737531</v>
      </c>
      <c r="E1909" s="9">
        <v>1725958.2303409576</v>
      </c>
      <c r="F1909" s="259" t="s">
        <v>34441</v>
      </c>
      <c r="G1909" s="9"/>
      <c r="H1909" s="259" t="s">
        <v>37479</v>
      </c>
      <c r="I1909" s="9">
        <v>2</v>
      </c>
    </row>
    <row r="1910">
      <c r="A1910" s="259" t="s">
        <v>28606</v>
      </c>
      <c r="B1910" s="9">
        <v>8</v>
      </c>
      <c r="C1910" s="259" t="s">
        <v>31995</v>
      </c>
      <c r="D1910" s="9">
        <v>0.13821373402718048</v>
      </c>
      <c r="E1910" s="9">
        <v>1725958.2303409576</v>
      </c>
      <c r="F1910" s="259" t="s">
        <v>34442</v>
      </c>
      <c r="G1910" s="9"/>
      <c r="H1910" s="259" t="s">
        <v>37480</v>
      </c>
      <c r="I1910" s="9">
        <v>2</v>
      </c>
    </row>
    <row r="1911">
      <c r="A1911" s="259" t="s">
        <v>28607</v>
      </c>
      <c r="B1911" s="9">
        <v>8</v>
      </c>
      <c r="C1911" s="259" t="s">
        <v>31995</v>
      </c>
      <c r="D1911" s="9">
        <v>0.13063283222175104</v>
      </c>
      <c r="E1911" s="9">
        <v>1725958.2303409576</v>
      </c>
      <c r="F1911" s="259" t="s">
        <v>34443</v>
      </c>
      <c r="G1911" s="9"/>
      <c r="H1911" s="259" t="s">
        <v>37481</v>
      </c>
      <c r="I1911" s="9">
        <v>2</v>
      </c>
    </row>
    <row r="1912">
      <c r="A1912" s="259" t="s">
        <v>28608</v>
      </c>
      <c r="B1912" s="9">
        <v>8</v>
      </c>
      <c r="C1912" s="259" t="s">
        <v>31995</v>
      </c>
      <c r="D1912" s="9">
        <v>0.12225953184708209</v>
      </c>
      <c r="E1912" s="9">
        <v>1725958.2303409576</v>
      </c>
      <c r="F1912" s="259" t="s">
        <v>34444</v>
      </c>
      <c r="G1912" s="9"/>
      <c r="H1912" s="259" t="s">
        <v>37482</v>
      </c>
      <c r="I1912" s="9">
        <v>2</v>
      </c>
    </row>
    <row r="1913">
      <c r="A1913" s="259" t="s">
        <v>28609</v>
      </c>
      <c r="B1913" s="9">
        <v>8</v>
      </c>
      <c r="C1913" s="259" t="s">
        <v>31995</v>
      </c>
      <c r="D1913" s="9">
        <v>0.13215309516072773</v>
      </c>
      <c r="E1913" s="9">
        <v>1725958.2303409576</v>
      </c>
      <c r="F1913" s="259" t="s">
        <v>34445</v>
      </c>
      <c r="G1913" s="9"/>
      <c r="H1913" s="259" t="s">
        <v>37483</v>
      </c>
      <c r="I1913" s="9">
        <v>2</v>
      </c>
    </row>
    <row r="1914">
      <c r="A1914" s="259" t="s">
        <v>28610</v>
      </c>
      <c r="B1914" s="9">
        <v>8</v>
      </c>
      <c r="C1914" s="259" t="s">
        <v>31995</v>
      </c>
      <c r="D1914" s="9">
        <v>0.1226968460560508</v>
      </c>
      <c r="E1914" s="9">
        <v>1725958.2303409576</v>
      </c>
      <c r="F1914" s="259" t="s">
        <v>34446</v>
      </c>
      <c r="G1914" s="9"/>
      <c r="H1914" s="259" t="s">
        <v>37484</v>
      </c>
      <c r="I1914" s="9">
        <v>2</v>
      </c>
    </row>
    <row r="1915">
      <c r="A1915" s="259" t="s">
        <v>28611</v>
      </c>
      <c r="B1915" s="9">
        <v>8</v>
      </c>
      <c r="C1915" s="259" t="s">
        <v>31995</v>
      </c>
      <c r="D1915" s="9">
        <v>0.13475066406006547</v>
      </c>
      <c r="E1915" s="9">
        <v>1725958.2303409576</v>
      </c>
      <c r="F1915" s="259" t="s">
        <v>34447</v>
      </c>
      <c r="G1915" s="9"/>
      <c r="H1915" s="259" t="s">
        <v>37485</v>
      </c>
      <c r="I1915" s="9">
        <v>2</v>
      </c>
    </row>
    <row r="1916">
      <c r="A1916" s="259" t="s">
        <v>28612</v>
      </c>
      <c r="B1916" s="9">
        <v>8</v>
      </c>
      <c r="C1916" s="259" t="s">
        <v>31995</v>
      </c>
      <c r="D1916" s="9">
        <v>0.13580102680745509</v>
      </c>
      <c r="E1916" s="9">
        <v>1725958.2303409576</v>
      </c>
      <c r="F1916" s="259" t="s">
        <v>34448</v>
      </c>
      <c r="G1916" s="9"/>
      <c r="H1916" s="259" t="s">
        <v>37486</v>
      </c>
      <c r="I1916" s="9">
        <v>2</v>
      </c>
    </row>
    <row r="1917">
      <c r="A1917" s="259" t="s">
        <v>28613</v>
      </c>
      <c r="B1917" s="9">
        <v>8</v>
      </c>
      <c r="C1917" s="259" t="s">
        <v>31995</v>
      </c>
      <c r="D1917" s="9">
        <v>0.13653136415341874</v>
      </c>
      <c r="E1917" s="9">
        <v>1725958.2303409576</v>
      </c>
      <c r="F1917" s="259" t="s">
        <v>34449</v>
      </c>
      <c r="G1917" s="9"/>
      <c r="H1917" s="259" t="s">
        <v>37487</v>
      </c>
      <c r="I1917" s="9">
        <v>2</v>
      </c>
    </row>
    <row r="1918">
      <c r="A1918" s="259" t="s">
        <v>28614</v>
      </c>
      <c r="B1918" s="9">
        <v>9</v>
      </c>
      <c r="C1918" s="259" t="s">
        <v>31995</v>
      </c>
      <c r="D1918" s="9">
        <v>0.17653006442273794</v>
      </c>
      <c r="E1918" s="9">
        <v>1721642.4785900116</v>
      </c>
      <c r="F1918" s="259" t="s">
        <v>34450</v>
      </c>
      <c r="G1918" s="9"/>
      <c r="H1918" s="259" t="s">
        <v>37488</v>
      </c>
      <c r="I1918" s="9">
        <v>2</v>
      </c>
    </row>
    <row r="1919">
      <c r="A1919" s="259" t="s">
        <v>28615</v>
      </c>
      <c r="B1919" s="9">
        <v>9</v>
      </c>
      <c r="C1919" s="259" t="s">
        <v>31995</v>
      </c>
      <c r="D1919" s="9">
        <v>0.16244917009072221</v>
      </c>
      <c r="E1919" s="9">
        <v>1721642.4785900116</v>
      </c>
      <c r="F1919" s="259" t="s">
        <v>34451</v>
      </c>
      <c r="G1919" s="9"/>
      <c r="H1919" s="259" t="s">
        <v>37489</v>
      </c>
      <c r="I1919" s="9">
        <v>2</v>
      </c>
    </row>
    <row r="1920">
      <c r="A1920" s="259" t="s">
        <v>28616</v>
      </c>
      <c r="B1920" s="9">
        <v>9</v>
      </c>
      <c r="C1920" s="259" t="s">
        <v>31995</v>
      </c>
      <c r="D1920" s="9">
        <v>0.18520963699023876</v>
      </c>
      <c r="E1920" s="9">
        <v>1721642.4785900116</v>
      </c>
      <c r="F1920" s="259" t="s">
        <v>34452</v>
      </c>
      <c r="G1920" s="9"/>
      <c r="H1920" s="259" t="s">
        <v>37490</v>
      </c>
      <c r="I1920" s="9">
        <v>2</v>
      </c>
    </row>
    <row r="1921">
      <c r="A1921" s="259" t="s">
        <v>28617</v>
      </c>
      <c r="B1921" s="9">
        <v>9</v>
      </c>
      <c r="C1921" s="259" t="s">
        <v>31995</v>
      </c>
      <c r="D1921" s="9">
        <v>0.16027769027310543</v>
      </c>
      <c r="E1921" s="9">
        <v>1721642.4785900116</v>
      </c>
      <c r="F1921" s="259" t="s">
        <v>34453</v>
      </c>
      <c r="G1921" s="9"/>
      <c r="H1921" s="259" t="s">
        <v>37491</v>
      </c>
      <c r="I1921" s="9">
        <v>2</v>
      </c>
    </row>
    <row r="1922">
      <c r="A1922" s="259" t="s">
        <v>28618</v>
      </c>
      <c r="B1922" s="9">
        <v>9</v>
      </c>
      <c r="C1922" s="259" t="s">
        <v>31995</v>
      </c>
      <c r="D1922" s="9">
        <v>0.19273007254331531</v>
      </c>
      <c r="E1922" s="9">
        <v>1721642.4785900116</v>
      </c>
      <c r="F1922" s="259" t="s">
        <v>34454</v>
      </c>
      <c r="G1922" s="9"/>
      <c r="H1922" s="259" t="s">
        <v>37492</v>
      </c>
      <c r="I1922" s="9">
        <v>2</v>
      </c>
    </row>
    <row r="1923">
      <c r="A1923" s="259" t="s">
        <v>28619</v>
      </c>
      <c r="B1923" s="9">
        <v>9</v>
      </c>
      <c r="C1923" s="259" t="s">
        <v>31995</v>
      </c>
      <c r="D1923" s="9">
        <v>0.18892803436124556</v>
      </c>
      <c r="E1923" s="9">
        <v>1721642.4785900116</v>
      </c>
      <c r="F1923" s="259" t="s">
        <v>34455</v>
      </c>
      <c r="G1923" s="9"/>
      <c r="H1923" s="259" t="s">
        <v>37493</v>
      </c>
      <c r="I1923" s="9">
        <v>2</v>
      </c>
    </row>
    <row r="1924">
      <c r="A1924" s="259" t="s">
        <v>28620</v>
      </c>
      <c r="B1924" s="9">
        <v>9</v>
      </c>
      <c r="C1924" s="259" t="s">
        <v>31995</v>
      </c>
      <c r="D1924" s="9">
        <v>0.17469720016940404</v>
      </c>
      <c r="E1924" s="9">
        <v>1721642.4785900116</v>
      </c>
      <c r="F1924" s="259" t="s">
        <v>34456</v>
      </c>
      <c r="G1924" s="9"/>
      <c r="H1924" s="259" t="s">
        <v>37494</v>
      </c>
      <c r="I1924" s="9">
        <v>2</v>
      </c>
    </row>
    <row r="1925">
      <c r="A1925" s="259" t="s">
        <v>28621</v>
      </c>
      <c r="B1925" s="9">
        <v>9</v>
      </c>
      <c r="C1925" s="259" t="s">
        <v>31995</v>
      </c>
      <c r="D1925" s="9">
        <v>0.18632237627796933</v>
      </c>
      <c r="E1925" s="9">
        <v>1721642.4785900116</v>
      </c>
      <c r="F1925" s="259" t="s">
        <v>34457</v>
      </c>
      <c r="G1925" s="9"/>
      <c r="H1925" s="259" t="s">
        <v>37495</v>
      </c>
      <c r="I1925" s="9">
        <v>2</v>
      </c>
    </row>
    <row r="1926">
      <c r="A1926" s="259" t="s">
        <v>28622</v>
      </c>
      <c r="B1926" s="9">
        <v>9</v>
      </c>
      <c r="C1926" s="259" t="s">
        <v>31995</v>
      </c>
      <c r="D1926" s="9">
        <v>0.16776946398743786</v>
      </c>
      <c r="E1926" s="9">
        <v>1721642.4785900116</v>
      </c>
      <c r="F1926" s="259" t="s">
        <v>34458</v>
      </c>
      <c r="G1926" s="9"/>
      <c r="H1926" s="259" t="s">
        <v>37496</v>
      </c>
      <c r="I1926" s="9">
        <v>2</v>
      </c>
    </row>
    <row r="1927">
      <c r="A1927" s="259" t="s">
        <v>28623</v>
      </c>
      <c r="B1927" s="9">
        <v>9</v>
      </c>
      <c r="C1927" s="259" t="s">
        <v>31995</v>
      </c>
      <c r="D1927" s="9">
        <v>0.15966674560958397</v>
      </c>
      <c r="E1927" s="9">
        <v>1721642.4785900116</v>
      </c>
      <c r="F1927" s="259" t="s">
        <v>34459</v>
      </c>
      <c r="G1927" s="9"/>
      <c r="H1927" s="259" t="s">
        <v>37497</v>
      </c>
      <c r="I1927" s="9">
        <v>2</v>
      </c>
    </row>
    <row r="1928">
      <c r="A1928" s="259" t="s">
        <v>28624</v>
      </c>
      <c r="B1928" s="9">
        <v>9</v>
      </c>
      <c r="C1928" s="259" t="s">
        <v>31995</v>
      </c>
      <c r="D1928" s="9">
        <v>0.12866145079330318</v>
      </c>
      <c r="E1928" s="9">
        <v>1721642.4785900116</v>
      </c>
      <c r="F1928" s="259" t="s">
        <v>34460</v>
      </c>
      <c r="G1928" s="9"/>
      <c r="H1928" s="259" t="s">
        <v>37498</v>
      </c>
      <c r="I1928" s="9">
        <v>2</v>
      </c>
    </row>
    <row r="1929">
      <c r="A1929" s="259" t="s">
        <v>28625</v>
      </c>
      <c r="B1929" s="9">
        <v>9</v>
      </c>
      <c r="C1929" s="259" t="s">
        <v>31995</v>
      </c>
      <c r="D1929" s="9">
        <v>0.19920804479636017</v>
      </c>
      <c r="E1929" s="9">
        <v>1721642.4785900116</v>
      </c>
      <c r="F1929" s="259" t="s">
        <v>34461</v>
      </c>
      <c r="G1929" s="9"/>
      <c r="H1929" s="259" t="s">
        <v>37499</v>
      </c>
      <c r="I1929" s="9">
        <v>2</v>
      </c>
    </row>
    <row r="1930">
      <c r="A1930" s="259" t="s">
        <v>28626</v>
      </c>
      <c r="B1930" s="9">
        <v>9</v>
      </c>
      <c r="C1930" s="259" t="s">
        <v>31995</v>
      </c>
      <c r="D1930" s="9">
        <v>0.18101960280943366</v>
      </c>
      <c r="E1930" s="9">
        <v>1721642.4785900116</v>
      </c>
      <c r="F1930" s="259" t="s">
        <v>34462</v>
      </c>
      <c r="G1930" s="9"/>
      <c r="H1930" s="259" t="s">
        <v>37500</v>
      </c>
      <c r="I1930" s="9">
        <v>2</v>
      </c>
    </row>
    <row r="1931">
      <c r="A1931" s="259" t="s">
        <v>28627</v>
      </c>
      <c r="B1931" s="9">
        <v>10</v>
      </c>
      <c r="C1931" s="259" t="s">
        <v>31995</v>
      </c>
      <c r="D1931" s="9">
        <v>0.32522027072706405</v>
      </c>
      <c r="E1931" s="9">
        <v>1732307.5169143677</v>
      </c>
      <c r="F1931" s="259" t="s">
        <v>34463</v>
      </c>
      <c r="G1931" s="9"/>
      <c r="H1931" s="259" t="s">
        <v>37501</v>
      </c>
      <c r="I1931" s="9">
        <v>2</v>
      </c>
    </row>
    <row r="1932">
      <c r="A1932" s="259" t="s">
        <v>28628</v>
      </c>
      <c r="B1932" s="9">
        <v>10</v>
      </c>
      <c r="C1932" s="259" t="s">
        <v>31995</v>
      </c>
      <c r="D1932" s="9">
        <v>0.35589760383266944</v>
      </c>
      <c r="E1932" s="9">
        <v>1732307.5169143677</v>
      </c>
      <c r="F1932" s="259" t="s">
        <v>34464</v>
      </c>
      <c r="G1932" s="9"/>
      <c r="H1932" s="259" t="s">
        <v>37502</v>
      </c>
      <c r="I1932" s="9">
        <v>2</v>
      </c>
    </row>
    <row r="1933">
      <c r="A1933" s="259" t="s">
        <v>28629</v>
      </c>
      <c r="B1933" s="9">
        <v>10</v>
      </c>
      <c r="C1933" s="259" t="s">
        <v>31995</v>
      </c>
      <c r="D1933" s="9">
        <v>0.34345715146375827</v>
      </c>
      <c r="E1933" s="9">
        <v>1732307.5169143677</v>
      </c>
      <c r="F1933" s="259" t="s">
        <v>34465</v>
      </c>
      <c r="G1933" s="9"/>
      <c r="H1933" s="259" t="s">
        <v>37503</v>
      </c>
      <c r="I1933" s="9">
        <v>2</v>
      </c>
    </row>
    <row r="1934">
      <c r="A1934" s="259" t="s">
        <v>28630</v>
      </c>
      <c r="B1934" s="9">
        <v>10</v>
      </c>
      <c r="C1934" s="259" t="s">
        <v>31995</v>
      </c>
      <c r="D1934" s="9">
        <v>0.34194361974377996</v>
      </c>
      <c r="E1934" s="9">
        <v>1732307.5169143677</v>
      </c>
      <c r="F1934" s="259" t="s">
        <v>34466</v>
      </c>
      <c r="G1934" s="9"/>
      <c r="H1934" s="259" t="s">
        <v>37504</v>
      </c>
      <c r="I1934" s="9">
        <v>2</v>
      </c>
    </row>
    <row r="1935">
      <c r="A1935" s="259" t="s">
        <v>28631</v>
      </c>
      <c r="B1935" s="9">
        <v>10</v>
      </c>
      <c r="C1935" s="259" t="s">
        <v>31995</v>
      </c>
      <c r="D1935" s="9">
        <v>0.48040807706506666</v>
      </c>
      <c r="E1935" s="9">
        <v>1732307.5169143677</v>
      </c>
      <c r="F1935" s="259" t="s">
        <v>34467</v>
      </c>
      <c r="G1935" s="9"/>
      <c r="H1935" s="259" t="s">
        <v>37505</v>
      </c>
      <c r="I1935" s="9">
        <v>2</v>
      </c>
    </row>
    <row r="1936">
      <c r="A1936" s="259" t="s">
        <v>28632</v>
      </c>
      <c r="B1936" s="9">
        <v>10</v>
      </c>
      <c r="C1936" s="259" t="s">
        <v>31995</v>
      </c>
      <c r="D1936" s="9">
        <v>0.39969909943251969</v>
      </c>
      <c r="E1936" s="9">
        <v>1732307.5169143677</v>
      </c>
      <c r="F1936" s="259" t="s">
        <v>34468</v>
      </c>
      <c r="G1936" s="9"/>
      <c r="H1936" s="259" t="s">
        <v>37506</v>
      </c>
      <c r="I1936" s="9">
        <v>2</v>
      </c>
    </row>
    <row r="1937">
      <c r="A1937" s="259" t="s">
        <v>28633</v>
      </c>
      <c r="B1937" s="9">
        <v>10</v>
      </c>
      <c r="C1937" s="259" t="s">
        <v>31995</v>
      </c>
      <c r="D1937" s="9">
        <v>0.33841377144294538</v>
      </c>
      <c r="E1937" s="9">
        <v>1732307.5169143677</v>
      </c>
      <c r="F1937" s="259" t="s">
        <v>34469</v>
      </c>
      <c r="G1937" s="9"/>
      <c r="H1937" s="259" t="s">
        <v>37507</v>
      </c>
      <c r="I1937" s="9">
        <v>2</v>
      </c>
    </row>
    <row r="1938">
      <c r="A1938" s="259" t="s">
        <v>28634</v>
      </c>
      <c r="B1938" s="9">
        <v>10</v>
      </c>
      <c r="C1938" s="259" t="s">
        <v>31995</v>
      </c>
      <c r="D1938" s="9">
        <v>0.33074548067149923</v>
      </c>
      <c r="E1938" s="9">
        <v>1732307.5169143677</v>
      </c>
      <c r="F1938" s="259" t="s">
        <v>34470</v>
      </c>
      <c r="G1938" s="9"/>
      <c r="H1938" s="259" t="s">
        <v>37508</v>
      </c>
      <c r="I1938" s="9">
        <v>2</v>
      </c>
    </row>
    <row r="1939">
      <c r="A1939" s="259" t="s">
        <v>28635</v>
      </c>
      <c r="B1939" s="9">
        <v>10</v>
      </c>
      <c r="C1939" s="259" t="s">
        <v>31995</v>
      </c>
      <c r="D1939" s="9">
        <v>0.36343126455229691</v>
      </c>
      <c r="E1939" s="9">
        <v>1732307.5169143677</v>
      </c>
      <c r="F1939" s="259" t="s">
        <v>34471</v>
      </c>
      <c r="G1939" s="9"/>
      <c r="H1939" s="259" t="s">
        <v>37509</v>
      </c>
      <c r="I1939" s="9">
        <v>2</v>
      </c>
    </row>
    <row r="1940">
      <c r="A1940" s="259" t="s">
        <v>28636</v>
      </c>
      <c r="B1940" s="9">
        <v>10</v>
      </c>
      <c r="C1940" s="259" t="s">
        <v>31995</v>
      </c>
      <c r="D1940" s="9">
        <v>0.31024410802171137</v>
      </c>
      <c r="E1940" s="9">
        <v>1732307.5169143677</v>
      </c>
      <c r="F1940" s="259" t="s">
        <v>34472</v>
      </c>
      <c r="G1940" s="9"/>
      <c r="H1940" s="259" t="s">
        <v>37510</v>
      </c>
      <c r="I1940" s="9">
        <v>2</v>
      </c>
    </row>
    <row r="1941">
      <c r="A1941" s="259" t="s">
        <v>28637</v>
      </c>
      <c r="B1941" s="9">
        <v>10</v>
      </c>
      <c r="C1941" s="259" t="s">
        <v>31995</v>
      </c>
      <c r="D1941" s="9">
        <v>0.65545901419868502</v>
      </c>
      <c r="E1941" s="9">
        <v>1732307.5169143677</v>
      </c>
      <c r="F1941" s="259" t="s">
        <v>34473</v>
      </c>
      <c r="G1941" s="9"/>
      <c r="H1941" s="259" t="s">
        <v>37511</v>
      </c>
      <c r="I1941" s="9">
        <v>2</v>
      </c>
    </row>
    <row r="1942">
      <c r="A1942" s="259" t="s">
        <v>28638</v>
      </c>
      <c r="B1942" s="9">
        <v>10</v>
      </c>
      <c r="C1942" s="259" t="s">
        <v>31995</v>
      </c>
      <c r="D1942" s="9">
        <v>0.31124731349747226</v>
      </c>
      <c r="E1942" s="9">
        <v>1732307.5169143677</v>
      </c>
      <c r="F1942" s="259" t="s">
        <v>34474</v>
      </c>
      <c r="G1942" s="9"/>
      <c r="H1942" s="259" t="s">
        <v>37512</v>
      </c>
      <c r="I1942" s="9">
        <v>2</v>
      </c>
    </row>
    <row r="1943">
      <c r="A1943" s="259" t="s">
        <v>28639</v>
      </c>
      <c r="B1943" s="9">
        <v>10</v>
      </c>
      <c r="C1943" s="259" t="s">
        <v>31995</v>
      </c>
      <c r="D1943" s="9">
        <v>0.43892806454413674</v>
      </c>
      <c r="E1943" s="9">
        <v>1732307.5169143677</v>
      </c>
      <c r="F1943" s="259" t="s">
        <v>34475</v>
      </c>
      <c r="G1943" s="9"/>
      <c r="H1943" s="259" t="s">
        <v>37513</v>
      </c>
      <c r="I1943" s="9">
        <v>2</v>
      </c>
    </row>
    <row r="1944">
      <c r="A1944" s="259" t="s">
        <v>28640</v>
      </c>
      <c r="B1944" s="9">
        <v>0</v>
      </c>
      <c r="C1944" s="259" t="s">
        <v>31996</v>
      </c>
      <c r="D1944" s="9">
        <v>9358875.1424636841</v>
      </c>
      <c r="E1944" s="9">
        <v>17258998.467498779</v>
      </c>
      <c r="F1944" s="259" t="s">
        <v>34476</v>
      </c>
      <c r="G1944" s="9">
        <v>1</v>
      </c>
      <c r="H1944" s="259" t="s">
        <v>37514</v>
      </c>
      <c r="I1944" s="9">
        <v>2</v>
      </c>
    </row>
    <row r="1945">
      <c r="A1945" s="259" t="s">
        <v>28641</v>
      </c>
      <c r="B1945" s="9">
        <v>0</v>
      </c>
      <c r="C1945" s="259" t="s">
        <v>31997</v>
      </c>
      <c r="D1945" s="9">
        <v>83294617248.102417</v>
      </c>
      <c r="E1945" s="9">
        <v>17258998.467498779</v>
      </c>
      <c r="F1945" s="259" t="s">
        <v>34476</v>
      </c>
      <c r="G1945" s="9">
        <v>1</v>
      </c>
      <c r="H1945" s="259" t="s">
        <v>37515</v>
      </c>
      <c r="I1945" s="9">
        <v>2</v>
      </c>
    </row>
    <row r="1946">
      <c r="A1946" s="259" t="s">
        <v>28642</v>
      </c>
      <c r="B1946" s="9">
        <v>0</v>
      </c>
      <c r="C1946" s="259" t="s">
        <v>31998</v>
      </c>
      <c r="D1946" s="9">
        <v>0.54226061611210041</v>
      </c>
      <c r="E1946" s="9">
        <v>17258998.467498779</v>
      </c>
      <c r="F1946" s="259" t="s">
        <v>34476</v>
      </c>
      <c r="G1946" s="9">
        <v>1</v>
      </c>
      <c r="H1946" s="259" t="s">
        <v>37516</v>
      </c>
      <c r="I1946" s="9">
        <v>2</v>
      </c>
    </row>
    <row r="1947">
      <c r="A1947" s="259" t="s">
        <v>28643</v>
      </c>
      <c r="B1947" s="9">
        <v>0</v>
      </c>
      <c r="C1947" s="259" t="s">
        <v>31999</v>
      </c>
      <c r="D1947" s="9">
        <v>4826.1558980353566</v>
      </c>
      <c r="E1947" s="9">
        <v>17258998.467498779</v>
      </c>
      <c r="F1947" s="259" t="s">
        <v>34476</v>
      </c>
      <c r="G1947" s="9">
        <v>1</v>
      </c>
      <c r="H1947" s="259" t="s">
        <v>37517</v>
      </c>
      <c r="I1947" s="9">
        <v>2</v>
      </c>
    </row>
    <row r="1948">
      <c r="A1948" s="259" t="s">
        <v>28644</v>
      </c>
      <c r="B1948" s="9">
        <v>0</v>
      </c>
      <c r="C1948" s="259" t="s">
        <v>32000</v>
      </c>
      <c r="D1948" s="9">
        <v>9659968.5730438232</v>
      </c>
      <c r="E1948" s="9">
        <v>17258998.467498779</v>
      </c>
      <c r="F1948" s="259" t="s">
        <v>34477</v>
      </c>
      <c r="G1948" s="9">
        <v>1</v>
      </c>
      <c r="H1948" s="259" t="s">
        <v>37518</v>
      </c>
      <c r="I1948" s="9">
        <v>2</v>
      </c>
    </row>
    <row r="1949">
      <c r="A1949" s="259" t="s">
        <v>28645</v>
      </c>
      <c r="B1949" s="9">
        <v>0</v>
      </c>
      <c r="C1949" s="259" t="s">
        <v>32001</v>
      </c>
      <c r="D1949" s="9">
        <v>42015874808.489807</v>
      </c>
      <c r="E1949" s="9">
        <v>17258998.467498779</v>
      </c>
      <c r="F1949" s="259" t="s">
        <v>34477</v>
      </c>
      <c r="G1949" s="9">
        <v>1</v>
      </c>
      <c r="H1949" s="259" t="s">
        <v>37519</v>
      </c>
      <c r="I1949" s="9">
        <v>2</v>
      </c>
    </row>
    <row r="1950">
      <c r="A1950" s="259" t="s">
        <v>28646</v>
      </c>
      <c r="B1950" s="9">
        <v>0</v>
      </c>
      <c r="C1950" s="259" t="s">
        <v>32002</v>
      </c>
      <c r="D1950" s="9">
        <v>0.55970620724226605</v>
      </c>
      <c r="E1950" s="9">
        <v>17258998.467498779</v>
      </c>
      <c r="F1950" s="259" t="s">
        <v>34477</v>
      </c>
      <c r="G1950" s="9">
        <v>1</v>
      </c>
      <c r="H1950" s="259" t="s">
        <v>37520</v>
      </c>
      <c r="I1950" s="9">
        <v>2</v>
      </c>
    </row>
    <row r="1951">
      <c r="A1951" s="259" t="s">
        <v>28647</v>
      </c>
      <c r="B1951" s="9">
        <v>0</v>
      </c>
      <c r="C1951" s="259" t="s">
        <v>32003</v>
      </c>
      <c r="D1951" s="9">
        <v>2434.4329647871427</v>
      </c>
      <c r="E1951" s="9">
        <v>17258998.467498779</v>
      </c>
      <c r="F1951" s="259" t="s">
        <v>34477</v>
      </c>
      <c r="G1951" s="9">
        <v>1</v>
      </c>
      <c r="H1951" s="259" t="s">
        <v>37521</v>
      </c>
      <c r="I1951" s="9">
        <v>2</v>
      </c>
    </row>
    <row r="1952">
      <c r="A1952" s="259" t="s">
        <v>28648</v>
      </c>
      <c r="B1952" s="9">
        <v>0</v>
      </c>
      <c r="C1952" s="259" t="s">
        <v>32004</v>
      </c>
      <c r="D1952" s="9">
        <v>17258998.467498779</v>
      </c>
      <c r="E1952" s="9">
        <v>17258998.467498779</v>
      </c>
      <c r="F1952" s="259" t="s">
        <v>34478</v>
      </c>
      <c r="G1952" s="9">
        <v>1</v>
      </c>
      <c r="H1952" s="259" t="s">
        <v>37522</v>
      </c>
      <c r="I1952" s="9">
        <v>2</v>
      </c>
    </row>
    <row r="1953">
      <c r="A1953" s="259" t="s">
        <v>28649</v>
      </c>
      <c r="B1953" s="9">
        <v>0</v>
      </c>
      <c r="C1953" s="259" t="s">
        <v>32005</v>
      </c>
      <c r="D1953" s="9">
        <v>250006922806.95178</v>
      </c>
      <c r="E1953" s="9">
        <v>17258998.467498779</v>
      </c>
      <c r="F1953" s="259" t="s">
        <v>34478</v>
      </c>
      <c r="G1953" s="9">
        <v>1</v>
      </c>
      <c r="H1953" s="259" t="s">
        <v>37523</v>
      </c>
      <c r="I1953" s="9">
        <v>2</v>
      </c>
    </row>
    <row r="1954">
      <c r="A1954" s="259" t="s">
        <v>28650</v>
      </c>
      <c r="B1954" s="9">
        <v>0</v>
      </c>
      <c r="C1954" s="259" t="s">
        <v>32006</v>
      </c>
      <c r="D1954" s="9">
        <v>1</v>
      </c>
      <c r="E1954" s="9">
        <v>17258998.467498779</v>
      </c>
      <c r="F1954" s="259" t="s">
        <v>34478</v>
      </c>
      <c r="G1954" s="9">
        <v>1</v>
      </c>
      <c r="H1954" s="259" t="s">
        <v>37524</v>
      </c>
      <c r="I1954" s="9">
        <v>2</v>
      </c>
    </row>
    <row r="1955">
      <c r="A1955" s="259" t="s">
        <v>28651</v>
      </c>
      <c r="B1955" s="9">
        <v>0</v>
      </c>
      <c r="C1955" s="259" t="s">
        <v>32007</v>
      </c>
      <c r="D1955" s="9">
        <v>14485.598528660363</v>
      </c>
      <c r="E1955" s="9">
        <v>17258998.467498779</v>
      </c>
      <c r="F1955" s="259" t="s">
        <v>34478</v>
      </c>
      <c r="G1955" s="9">
        <v>1</v>
      </c>
      <c r="H1955" s="259" t="s">
        <v>37525</v>
      </c>
      <c r="I1955" s="9">
        <v>2</v>
      </c>
    </row>
    <row r="1956">
      <c r="A1956" s="259" t="s">
        <v>28652</v>
      </c>
      <c r="B1956" s="9">
        <v>0</v>
      </c>
      <c r="C1956" s="259" t="s">
        <v>32008</v>
      </c>
      <c r="D1956" s="9">
        <v>10121726.181192398</v>
      </c>
      <c r="E1956" s="9">
        <v>17258998.467498779</v>
      </c>
      <c r="F1956" s="259" t="s">
        <v>34479</v>
      </c>
      <c r="G1956" s="9">
        <v>1</v>
      </c>
      <c r="H1956" s="259" t="s">
        <v>37526</v>
      </c>
      <c r="I1956" s="9">
        <v>2</v>
      </c>
    </row>
    <row r="1957">
      <c r="A1957" s="259" t="s">
        <v>28653</v>
      </c>
      <c r="B1957" s="9">
        <v>0</v>
      </c>
      <c r="C1957" s="259" t="s">
        <v>32009</v>
      </c>
      <c r="D1957" s="9">
        <v>79604681049.68367</v>
      </c>
      <c r="E1957" s="9">
        <v>17258998.467498779</v>
      </c>
      <c r="F1957" s="259" t="s">
        <v>34479</v>
      </c>
      <c r="G1957" s="9">
        <v>1</v>
      </c>
      <c r="H1957" s="259" t="s">
        <v>37527</v>
      </c>
      <c r="I1957" s="9">
        <v>2</v>
      </c>
    </row>
    <row r="1958">
      <c r="A1958" s="259" t="s">
        <v>28654</v>
      </c>
      <c r="B1958" s="9">
        <v>0</v>
      </c>
      <c r="C1958" s="259" t="s">
        <v>32010</v>
      </c>
      <c r="D1958" s="9">
        <v>0.58646080769130904</v>
      </c>
      <c r="E1958" s="9">
        <v>17258998.467498779</v>
      </c>
      <c r="F1958" s="259" t="s">
        <v>34479</v>
      </c>
      <c r="G1958" s="9">
        <v>1</v>
      </c>
      <c r="H1958" s="259" t="s">
        <v>37528</v>
      </c>
      <c r="I1958" s="9">
        <v>2</v>
      </c>
    </row>
    <row r="1959">
      <c r="A1959" s="259" t="s">
        <v>28655</v>
      </c>
      <c r="B1959" s="9">
        <v>0</v>
      </c>
      <c r="C1959" s="259" t="s">
        <v>32011</v>
      </c>
      <c r="D1959" s="9">
        <v>4612.3580808927554</v>
      </c>
      <c r="E1959" s="9">
        <v>17258998.467498779</v>
      </c>
      <c r="F1959" s="259" t="s">
        <v>34479</v>
      </c>
      <c r="G1959" s="9">
        <v>1</v>
      </c>
      <c r="H1959" s="259" t="s">
        <v>37529</v>
      </c>
      <c r="I1959" s="9">
        <v>2</v>
      </c>
    </row>
    <row r="1960">
      <c r="A1960" s="259" t="s">
        <v>28656</v>
      </c>
      <c r="B1960" s="9">
        <v>0</v>
      </c>
      <c r="C1960" s="259" t="s">
        <v>32012</v>
      </c>
      <c r="D1960" s="9">
        <v>17258998.467498779</v>
      </c>
      <c r="E1960" s="9">
        <v>17258998.467498779</v>
      </c>
      <c r="F1960" s="259" t="s">
        <v>34480</v>
      </c>
      <c r="G1960" s="9">
        <v>1</v>
      </c>
      <c r="H1960" s="259" t="s">
        <v>37530</v>
      </c>
      <c r="I1960" s="9">
        <v>2</v>
      </c>
    </row>
    <row r="1961">
      <c r="A1961" s="259" t="s">
        <v>28657</v>
      </c>
      <c r="B1961" s="9">
        <v>0</v>
      </c>
      <c r="C1961" s="259" t="s">
        <v>32013</v>
      </c>
      <c r="D1961" s="9">
        <v>128386366948.77829</v>
      </c>
      <c r="E1961" s="9">
        <v>17258998.467498779</v>
      </c>
      <c r="F1961" s="259" t="s">
        <v>34480</v>
      </c>
      <c r="G1961" s="9">
        <v>1</v>
      </c>
      <c r="H1961" s="259" t="s">
        <v>37531</v>
      </c>
      <c r="I1961" s="9">
        <v>2</v>
      </c>
    </row>
    <row r="1962">
      <c r="A1962" s="259" t="s">
        <v>28658</v>
      </c>
      <c r="B1962" s="9">
        <v>0</v>
      </c>
      <c r="C1962" s="259" t="s">
        <v>32014</v>
      </c>
      <c r="D1962" s="9">
        <v>1</v>
      </c>
      <c r="E1962" s="9">
        <v>17258998.467498779</v>
      </c>
      <c r="F1962" s="259" t="s">
        <v>34480</v>
      </c>
      <c r="G1962" s="9">
        <v>1</v>
      </c>
      <c r="H1962" s="259" t="s">
        <v>37532</v>
      </c>
      <c r="I1962" s="9">
        <v>2</v>
      </c>
    </row>
    <row r="1963">
      <c r="A1963" s="259" t="s">
        <v>28659</v>
      </c>
      <c r="B1963" s="9">
        <v>0</v>
      </c>
      <c r="C1963" s="259" t="s">
        <v>32015</v>
      </c>
      <c r="D1963" s="9">
        <v>7438.8074829804646</v>
      </c>
      <c r="E1963" s="9">
        <v>17258998.467498779</v>
      </c>
      <c r="F1963" s="259" t="s">
        <v>34480</v>
      </c>
      <c r="G1963" s="9">
        <v>1</v>
      </c>
      <c r="H1963" s="259" t="s">
        <v>37533</v>
      </c>
      <c r="I1963" s="9">
        <v>2</v>
      </c>
    </row>
    <row r="1964">
      <c r="A1964" s="259" t="s">
        <v>28660</v>
      </c>
      <c r="B1964" s="9">
        <v>0</v>
      </c>
      <c r="C1964" s="259" t="s">
        <v>32016</v>
      </c>
      <c r="D1964" s="9">
        <v>17258998.467498779</v>
      </c>
      <c r="E1964" s="9">
        <v>17258998.467498779</v>
      </c>
      <c r="F1964" s="259" t="s">
        <v>34481</v>
      </c>
      <c r="G1964" s="9">
        <v>1</v>
      </c>
      <c r="H1964" s="259" t="s">
        <v>37534</v>
      </c>
      <c r="I1964" s="9">
        <v>2</v>
      </c>
    </row>
    <row r="1965">
      <c r="A1965" s="259" t="s">
        <v>28661</v>
      </c>
      <c r="B1965" s="9">
        <v>0</v>
      </c>
      <c r="C1965" s="259" t="s">
        <v>32017</v>
      </c>
      <c r="D1965" s="9">
        <v>79058802777.609711</v>
      </c>
      <c r="E1965" s="9">
        <v>17258998.467498779</v>
      </c>
      <c r="F1965" s="259" t="s">
        <v>34481</v>
      </c>
      <c r="G1965" s="9">
        <v>1</v>
      </c>
      <c r="H1965" s="259" t="s">
        <v>37535</v>
      </c>
      <c r="I1965" s="9">
        <v>2</v>
      </c>
    </row>
    <row r="1966">
      <c r="A1966" s="259" t="s">
        <v>28662</v>
      </c>
      <c r="B1966" s="9">
        <v>0</v>
      </c>
      <c r="C1966" s="259" t="s">
        <v>32018</v>
      </c>
      <c r="D1966" s="9">
        <v>1</v>
      </c>
      <c r="E1966" s="9">
        <v>17258998.467498779</v>
      </c>
      <c r="F1966" s="259" t="s">
        <v>34481</v>
      </c>
      <c r="G1966" s="9">
        <v>1</v>
      </c>
      <c r="H1966" s="259" t="s">
        <v>37536</v>
      </c>
      <c r="I1966" s="9">
        <v>2</v>
      </c>
    </row>
    <row r="1967">
      <c r="A1967" s="259" t="s">
        <v>28663</v>
      </c>
      <c r="B1967" s="9">
        <v>0</v>
      </c>
      <c r="C1967" s="259" t="s">
        <v>32019</v>
      </c>
      <c r="D1967" s="9">
        <v>4580.7294627488964</v>
      </c>
      <c r="E1967" s="9">
        <v>17258998.467498779</v>
      </c>
      <c r="F1967" s="259" t="s">
        <v>34481</v>
      </c>
      <c r="G1967" s="9">
        <v>1</v>
      </c>
      <c r="H1967" s="259" t="s">
        <v>37537</v>
      </c>
      <c r="I1967" s="9">
        <v>2</v>
      </c>
    </row>
    <row r="1968">
      <c r="A1968" s="259" t="s">
        <v>28664</v>
      </c>
      <c r="B1968" s="9">
        <v>0</v>
      </c>
      <c r="C1968" s="259" t="s">
        <v>32020</v>
      </c>
      <c r="D1968" s="9">
        <v>17258998.467498779</v>
      </c>
      <c r="E1968" s="9">
        <v>17258998.467498779</v>
      </c>
      <c r="F1968" s="259" t="s">
        <v>34482</v>
      </c>
      <c r="G1968" s="9">
        <v>1</v>
      </c>
      <c r="H1968" s="259" t="s">
        <v>37538</v>
      </c>
      <c r="I1968" s="9">
        <v>2</v>
      </c>
    </row>
    <row r="1969">
      <c r="A1969" s="259" t="s">
        <v>28665</v>
      </c>
      <c r="B1969" s="9">
        <v>0</v>
      </c>
      <c r="C1969" s="259" t="s">
        <v>32021</v>
      </c>
      <c r="D1969" s="9">
        <v>162353420025.71213</v>
      </c>
      <c r="E1969" s="9">
        <v>17258998.467498779</v>
      </c>
      <c r="F1969" s="259" t="s">
        <v>34482</v>
      </c>
      <c r="G1969" s="9">
        <v>1</v>
      </c>
      <c r="H1969" s="259" t="s">
        <v>37539</v>
      </c>
      <c r="I1969" s="9">
        <v>2</v>
      </c>
    </row>
    <row r="1970">
      <c r="A1970" s="259" t="s">
        <v>28666</v>
      </c>
      <c r="B1970" s="9">
        <v>0</v>
      </c>
      <c r="C1970" s="259" t="s">
        <v>32022</v>
      </c>
      <c r="D1970" s="9">
        <v>1</v>
      </c>
      <c r="E1970" s="9">
        <v>17258998.467498779</v>
      </c>
      <c r="F1970" s="259" t="s">
        <v>34482</v>
      </c>
      <c r="G1970" s="9">
        <v>1</v>
      </c>
      <c r="H1970" s="259" t="s">
        <v>37540</v>
      </c>
      <c r="I1970" s="9">
        <v>2</v>
      </c>
    </row>
    <row r="1971">
      <c r="A1971" s="259" t="s">
        <v>28667</v>
      </c>
      <c r="B1971" s="9">
        <v>0</v>
      </c>
      <c r="C1971" s="259" t="s">
        <v>32023</v>
      </c>
      <c r="D1971" s="9">
        <v>9406.8853607842539</v>
      </c>
      <c r="E1971" s="9">
        <v>17258998.467498779</v>
      </c>
      <c r="F1971" s="259" t="s">
        <v>34482</v>
      </c>
      <c r="G1971" s="9">
        <v>1</v>
      </c>
      <c r="H1971" s="259" t="s">
        <v>37541</v>
      </c>
      <c r="I1971" s="9">
        <v>2</v>
      </c>
    </row>
    <row r="1972">
      <c r="A1972" s="259" t="s">
        <v>28668</v>
      </c>
      <c r="B1972" s="9">
        <v>0</v>
      </c>
      <c r="C1972" s="259" t="s">
        <v>32024</v>
      </c>
      <c r="D1972" s="9">
        <v>10216884.449541092</v>
      </c>
      <c r="E1972" s="9">
        <v>17258998.467498779</v>
      </c>
      <c r="F1972" s="259" t="s">
        <v>34483</v>
      </c>
      <c r="G1972" s="9">
        <v>1</v>
      </c>
      <c r="H1972" s="259" t="s">
        <v>37542</v>
      </c>
      <c r="I1972" s="9">
        <v>2</v>
      </c>
    </row>
    <row r="1973">
      <c r="A1973" s="259" t="s">
        <v>28669</v>
      </c>
      <c r="B1973" s="9">
        <v>0</v>
      </c>
      <c r="C1973" s="259" t="s">
        <v>32025</v>
      </c>
      <c r="D1973" s="9">
        <v>99042678671.433609</v>
      </c>
      <c r="E1973" s="9">
        <v>17258998.467498779</v>
      </c>
      <c r="F1973" s="259" t="s">
        <v>34483</v>
      </c>
      <c r="G1973" s="9">
        <v>1</v>
      </c>
      <c r="H1973" s="259" t="s">
        <v>37543</v>
      </c>
      <c r="I1973" s="9">
        <v>2</v>
      </c>
    </row>
    <row r="1974">
      <c r="A1974" s="259" t="s">
        <v>28670</v>
      </c>
      <c r="B1974" s="9">
        <v>0</v>
      </c>
      <c r="C1974" s="259" t="s">
        <v>32026</v>
      </c>
      <c r="D1974" s="9">
        <v>0.5919743529023993</v>
      </c>
      <c r="E1974" s="9">
        <v>17258998.467498779</v>
      </c>
      <c r="F1974" s="259" t="s">
        <v>34483</v>
      </c>
      <c r="G1974" s="9">
        <v>1</v>
      </c>
      <c r="H1974" s="259" t="s">
        <v>37544</v>
      </c>
      <c r="I1974" s="9">
        <v>2</v>
      </c>
    </row>
    <row r="1975">
      <c r="A1975" s="259" t="s">
        <v>28671</v>
      </c>
      <c r="B1975" s="9">
        <v>0</v>
      </c>
      <c r="C1975" s="259" t="s">
        <v>32027</v>
      </c>
      <c r="D1975" s="9">
        <v>5738.6110125651539</v>
      </c>
      <c r="E1975" s="9">
        <v>17258998.467498779</v>
      </c>
      <c r="F1975" s="259" t="s">
        <v>34483</v>
      </c>
      <c r="G1975" s="9">
        <v>1</v>
      </c>
      <c r="H1975" s="259" t="s">
        <v>37545</v>
      </c>
      <c r="I1975" s="9">
        <v>2</v>
      </c>
    </row>
    <row r="1976">
      <c r="A1976" s="259" t="s">
        <v>28672</v>
      </c>
      <c r="B1976" s="9">
        <v>0</v>
      </c>
      <c r="C1976" s="259" t="s">
        <v>32028</v>
      </c>
      <c r="D1976" s="9">
        <v>0</v>
      </c>
      <c r="E1976" s="9">
        <v>17258998.467498779</v>
      </c>
      <c r="F1976" s="259" t="s">
        <v>34484</v>
      </c>
      <c r="G1976" s="9">
        <v>1</v>
      </c>
      <c r="H1976" s="259" t="s">
        <v>37546</v>
      </c>
      <c r="I1976" s="9">
        <v>2</v>
      </c>
    </row>
    <row r="1977">
      <c r="A1977" s="259" t="s">
        <v>28673</v>
      </c>
      <c r="B1977" s="9">
        <v>0</v>
      </c>
      <c r="C1977" s="259" t="s">
        <v>32029</v>
      </c>
      <c r="D1977" s="9">
        <v>-11389175890.193972</v>
      </c>
      <c r="E1977" s="9">
        <v>17258998.467498779</v>
      </c>
      <c r="F1977" s="259" t="s">
        <v>34484</v>
      </c>
      <c r="G1977" s="9">
        <v>1</v>
      </c>
      <c r="H1977" s="259" t="s">
        <v>37547</v>
      </c>
      <c r="I1977" s="9">
        <v>2</v>
      </c>
    </row>
    <row r="1978">
      <c r="A1978" s="259" t="s">
        <v>28674</v>
      </c>
      <c r="B1978" s="9">
        <v>0</v>
      </c>
      <c r="C1978" s="259" t="s">
        <v>32030</v>
      </c>
      <c r="D1978" s="9">
        <v>0</v>
      </c>
      <c r="E1978" s="9">
        <v>17258998.467498779</v>
      </c>
      <c r="F1978" s="259" t="s">
        <v>34484</v>
      </c>
      <c r="G1978" s="9">
        <v>1</v>
      </c>
      <c r="H1978" s="259" t="s">
        <v>37548</v>
      </c>
      <c r="I1978" s="9">
        <v>2</v>
      </c>
    </row>
    <row r="1979">
      <c r="A1979" s="259" t="s">
        <v>28675</v>
      </c>
      <c r="B1979" s="9">
        <v>0</v>
      </c>
      <c r="C1979" s="259" t="s">
        <v>32031</v>
      </c>
      <c r="D1979" s="9">
        <v>-659.89784468904475</v>
      </c>
      <c r="E1979" s="9">
        <v>17258998.467498779</v>
      </c>
      <c r="F1979" s="259" t="s">
        <v>34484</v>
      </c>
      <c r="G1979" s="9">
        <v>1</v>
      </c>
      <c r="H1979" s="259" t="s">
        <v>37549</v>
      </c>
      <c r="I1979" s="9">
        <v>2</v>
      </c>
    </row>
    <row r="1980">
      <c r="A1980" s="259" t="s">
        <v>28676</v>
      </c>
      <c r="B1980" s="9">
        <v>0</v>
      </c>
      <c r="C1980" s="259" t="s">
        <v>32032</v>
      </c>
      <c r="D1980" s="9">
        <v>10147368.751321793</v>
      </c>
      <c r="E1980" s="9">
        <v>17258998.467498779</v>
      </c>
      <c r="F1980" s="259" t="s">
        <v>34485</v>
      </c>
      <c r="G1980" s="9">
        <v>1</v>
      </c>
      <c r="H1980" s="259" t="s">
        <v>37550</v>
      </c>
      <c r="I1980" s="9">
        <v>2</v>
      </c>
    </row>
    <row r="1981">
      <c r="A1981" s="259" t="s">
        <v>28677</v>
      </c>
      <c r="B1981" s="9">
        <v>0</v>
      </c>
      <c r="C1981" s="259" t="s">
        <v>32033</v>
      </c>
      <c r="D1981" s="9">
        <v>87653502781.239624</v>
      </c>
      <c r="E1981" s="9">
        <v>17258998.467498779</v>
      </c>
      <c r="F1981" s="259" t="s">
        <v>34485</v>
      </c>
      <c r="G1981" s="9">
        <v>1</v>
      </c>
      <c r="H1981" s="259" t="s">
        <v>37551</v>
      </c>
      <c r="I1981" s="9">
        <v>2</v>
      </c>
    </row>
    <row r="1982">
      <c r="A1982" s="259" t="s">
        <v>28678</v>
      </c>
      <c r="B1982" s="9">
        <v>0</v>
      </c>
      <c r="C1982" s="259" t="s">
        <v>32034</v>
      </c>
      <c r="D1982" s="9">
        <v>0.58794655845359589</v>
      </c>
      <c r="E1982" s="9">
        <v>17258998.467498779</v>
      </c>
      <c r="F1982" s="259" t="s">
        <v>34485</v>
      </c>
      <c r="G1982" s="9">
        <v>1</v>
      </c>
      <c r="H1982" s="259" t="s">
        <v>37552</v>
      </c>
      <c r="I1982" s="9">
        <v>2</v>
      </c>
    </row>
    <row r="1983">
      <c r="A1983" s="259" t="s">
        <v>28679</v>
      </c>
      <c r="B1983" s="9">
        <v>0</v>
      </c>
      <c r="C1983" s="259" t="s">
        <v>32035</v>
      </c>
      <c r="D1983" s="9">
        <v>5078.7131678761079</v>
      </c>
      <c r="E1983" s="9">
        <v>17258998.467498779</v>
      </c>
      <c r="F1983" s="259" t="s">
        <v>34485</v>
      </c>
      <c r="G1983" s="9">
        <v>1</v>
      </c>
      <c r="H1983" s="259" t="s">
        <v>37553</v>
      </c>
      <c r="I1983" s="9">
        <v>2</v>
      </c>
    </row>
    <row r="1984">
      <c r="A1984" s="259" t="s">
        <v>28680</v>
      </c>
      <c r="B1984" s="9">
        <v>0</v>
      </c>
      <c r="C1984" s="259" t="s">
        <v>32036</v>
      </c>
      <c r="D1984" s="9">
        <v>2497465.6202354431</v>
      </c>
      <c r="E1984" s="9">
        <v>17258998.467498779</v>
      </c>
      <c r="F1984" s="259" t="s">
        <v>34486</v>
      </c>
      <c r="G1984" s="9">
        <v>1</v>
      </c>
      <c r="H1984" s="259" t="s">
        <v>37554</v>
      </c>
      <c r="I1984" s="9">
        <v>2</v>
      </c>
    </row>
    <row r="1985">
      <c r="A1985" s="259" t="s">
        <v>28681</v>
      </c>
      <c r="B1985" s="9">
        <v>0</v>
      </c>
      <c r="C1985" s="259" t="s">
        <v>32037</v>
      </c>
      <c r="D1985" s="9">
        <v>8048821731.555954</v>
      </c>
      <c r="E1985" s="9">
        <v>17258998.467498779</v>
      </c>
      <c r="F1985" s="259" t="s">
        <v>34486</v>
      </c>
      <c r="G1985" s="9">
        <v>1</v>
      </c>
      <c r="H1985" s="259" t="s">
        <v>37555</v>
      </c>
      <c r="I1985" s="9">
        <v>2</v>
      </c>
    </row>
    <row r="1986">
      <c r="A1986" s="259" t="s">
        <v>28682</v>
      </c>
      <c r="B1986" s="9">
        <v>0</v>
      </c>
      <c r="C1986" s="259" t="s">
        <v>32038</v>
      </c>
      <c r="D1986" s="9">
        <v>0.14470513019272449</v>
      </c>
      <c r="E1986" s="9">
        <v>17258998.467498779</v>
      </c>
      <c r="F1986" s="259" t="s">
        <v>34486</v>
      </c>
      <c r="G1986" s="9">
        <v>1</v>
      </c>
      <c r="H1986" s="259" t="s">
        <v>37556</v>
      </c>
      <c r="I1986" s="9">
        <v>2</v>
      </c>
    </row>
    <row r="1987">
      <c r="A1987" s="259" t="s">
        <v>28683</v>
      </c>
      <c r="B1987" s="9">
        <v>0</v>
      </c>
      <c r="C1987" s="259" t="s">
        <v>32039</v>
      </c>
      <c r="D1987" s="9">
        <v>466.35508698335326</v>
      </c>
      <c r="E1987" s="9">
        <v>17258998.467498779</v>
      </c>
      <c r="F1987" s="259" t="s">
        <v>34486</v>
      </c>
      <c r="G1987" s="9">
        <v>1</v>
      </c>
      <c r="H1987" s="259" t="s">
        <v>37557</v>
      </c>
      <c r="I1987" s="9">
        <v>2</v>
      </c>
    </row>
    <row r="1988">
      <c r="A1988" s="259" t="s">
        <v>28684</v>
      </c>
      <c r="B1988" s="9">
        <v>0</v>
      </c>
      <c r="C1988" s="259" t="s">
        <v>32040</v>
      </c>
      <c r="D1988" s="9">
        <v>9358875.1424636841</v>
      </c>
      <c r="E1988" s="9">
        <v>17258998.467498779</v>
      </c>
      <c r="F1988" s="259" t="s">
        <v>34487</v>
      </c>
      <c r="G1988" s="9">
        <v>1</v>
      </c>
      <c r="H1988" s="259" t="s">
        <v>37558</v>
      </c>
      <c r="I1988" s="9">
        <v>2</v>
      </c>
    </row>
    <row r="1989">
      <c r="A1989" s="259" t="s">
        <v>28685</v>
      </c>
      <c r="B1989" s="9">
        <v>0</v>
      </c>
      <c r="C1989" s="259" t="s">
        <v>32041</v>
      </c>
      <c r="D1989" s="9">
        <v>33967053076.933857</v>
      </c>
      <c r="E1989" s="9">
        <v>17258998.467498779</v>
      </c>
      <c r="F1989" s="259" t="s">
        <v>34487</v>
      </c>
      <c r="G1989" s="9">
        <v>1</v>
      </c>
      <c r="H1989" s="259" t="s">
        <v>37559</v>
      </c>
      <c r="I1989" s="9">
        <v>2</v>
      </c>
    </row>
    <row r="1990">
      <c r="A1990" s="259" t="s">
        <v>28686</v>
      </c>
      <c r="B1990" s="9">
        <v>0</v>
      </c>
      <c r="C1990" s="259" t="s">
        <v>32042</v>
      </c>
      <c r="D1990" s="9">
        <v>0.54226061611210041</v>
      </c>
      <c r="E1990" s="9">
        <v>17258998.467498779</v>
      </c>
      <c r="F1990" s="259" t="s">
        <v>34487</v>
      </c>
      <c r="G1990" s="9">
        <v>1</v>
      </c>
      <c r="H1990" s="259" t="s">
        <v>37560</v>
      </c>
      <c r="I1990" s="9">
        <v>2</v>
      </c>
    </row>
    <row r="1991">
      <c r="A1991" s="259" t="s">
        <v>28687</v>
      </c>
      <c r="B1991" s="9">
        <v>0</v>
      </c>
      <c r="C1991" s="259" t="s">
        <v>32043</v>
      </c>
      <c r="D1991" s="9">
        <v>1968.0778778037898</v>
      </c>
      <c r="E1991" s="9">
        <v>17258998.467498779</v>
      </c>
      <c r="F1991" s="259" t="s">
        <v>34487</v>
      </c>
      <c r="G1991" s="9">
        <v>1</v>
      </c>
      <c r="H1991" s="259" t="s">
        <v>37561</v>
      </c>
      <c r="I1991" s="9">
        <v>2</v>
      </c>
    </row>
    <row r="1992">
      <c r="A1992" s="259" t="s">
        <v>28688</v>
      </c>
      <c r="B1992" s="9">
        <v>0</v>
      </c>
      <c r="C1992" s="259" t="s">
        <v>32044</v>
      </c>
      <c r="D1992" s="9">
        <v>17258998.467498779</v>
      </c>
      <c r="E1992" s="9">
        <v>17258998.467498779</v>
      </c>
      <c r="F1992" s="259" t="s">
        <v>34488</v>
      </c>
      <c r="G1992" s="9">
        <v>1</v>
      </c>
      <c r="H1992" s="259" t="s">
        <v>37562</v>
      </c>
      <c r="I1992" s="9">
        <v>2</v>
      </c>
    </row>
    <row r="1993">
      <c r="A1993" s="259" t="s">
        <v>28689</v>
      </c>
      <c r="B1993" s="9">
        <v>0</v>
      </c>
      <c r="C1993" s="259" t="s">
        <v>32045</v>
      </c>
      <c r="D1993" s="9">
        <v>207991047998.46194</v>
      </c>
      <c r="E1993" s="9">
        <v>17258998.467498779</v>
      </c>
      <c r="F1993" s="259" t="s">
        <v>34488</v>
      </c>
      <c r="G1993" s="9">
        <v>1</v>
      </c>
      <c r="H1993" s="259" t="s">
        <v>37563</v>
      </c>
      <c r="I1993" s="9">
        <v>2</v>
      </c>
    </row>
    <row r="1994">
      <c r="A1994" s="259" t="s">
        <v>28690</v>
      </c>
      <c r="B1994" s="9">
        <v>0</v>
      </c>
      <c r="C1994" s="259" t="s">
        <v>32046</v>
      </c>
      <c r="D1994" s="9">
        <v>1</v>
      </c>
      <c r="E1994" s="9">
        <v>17258998.467498779</v>
      </c>
      <c r="F1994" s="259" t="s">
        <v>34488</v>
      </c>
      <c r="G1994" s="9">
        <v>1</v>
      </c>
      <c r="H1994" s="259" t="s">
        <v>37564</v>
      </c>
      <c r="I1994" s="9">
        <v>2</v>
      </c>
    </row>
    <row r="1995">
      <c r="A1995" s="259" t="s">
        <v>28691</v>
      </c>
      <c r="B1995" s="9">
        <v>0</v>
      </c>
      <c r="C1995" s="259" t="s">
        <v>32047</v>
      </c>
      <c r="D1995" s="9">
        <v>12051.165563873219</v>
      </c>
      <c r="E1995" s="9">
        <v>17258998.467498779</v>
      </c>
      <c r="F1995" s="259" t="s">
        <v>34488</v>
      </c>
      <c r="G1995" s="9">
        <v>1</v>
      </c>
      <c r="H1995" s="259" t="s">
        <v>37565</v>
      </c>
      <c r="I1995" s="9">
        <v>2</v>
      </c>
    </row>
    <row r="1996">
      <c r="A1996" s="259" t="s">
        <v>28692</v>
      </c>
      <c r="B1996" s="9">
        <v>0</v>
      </c>
      <c r="C1996" s="259" t="s">
        <v>32048</v>
      </c>
      <c r="D1996" s="9">
        <v>0.37851069999999998</v>
      </c>
      <c r="E1996" s="9">
        <v>17258998.467498779</v>
      </c>
      <c r="F1996" s="259" t="s">
        <v>34489</v>
      </c>
      <c r="G1996" s="9">
        <v>1</v>
      </c>
      <c r="H1996" s="259" t="s">
        <v>37566</v>
      </c>
      <c r="I1996" s="9">
        <v>2</v>
      </c>
    </row>
    <row r="1997">
      <c r="A1997" s="259" t="s">
        <v>28693</v>
      </c>
      <c r="B1997" s="9">
        <v>0</v>
      </c>
      <c r="C1997" s="259" t="s">
        <v>32049</v>
      </c>
      <c r="D1997" s="9">
        <v>0.2590112</v>
      </c>
      <c r="E1997" s="9">
        <v>17258998.467498779</v>
      </c>
      <c r="F1997" s="259" t="s">
        <v>34489</v>
      </c>
      <c r="G1997" s="9">
        <v>1</v>
      </c>
      <c r="H1997" s="259" t="s">
        <v>37567</v>
      </c>
      <c r="I1997" s="9">
        <v>2</v>
      </c>
    </row>
    <row r="1998">
      <c r="A1998" s="259" t="s">
        <v>28694</v>
      </c>
      <c r="B1998" s="9">
        <v>0</v>
      </c>
      <c r="C1998" s="259" t="s">
        <v>32050</v>
      </c>
      <c r="D1998" s="9">
        <v>0.38057239999999998</v>
      </c>
      <c r="E1998" s="9">
        <v>17258998.467498779</v>
      </c>
      <c r="F1998" s="259" t="s">
        <v>34490</v>
      </c>
      <c r="G1998" s="9">
        <v>1</v>
      </c>
      <c r="H1998" s="259" t="s">
        <v>37568</v>
      </c>
      <c r="I1998" s="9">
        <v>2</v>
      </c>
    </row>
    <row r="1999">
      <c r="A1999" s="259" t="s">
        <v>28695</v>
      </c>
      <c r="B1999" s="9">
        <v>0</v>
      </c>
      <c r="C1999" s="259" t="s">
        <v>32051</v>
      </c>
      <c r="D1999" s="9">
        <v>0.26123570000000002</v>
      </c>
      <c r="E1999" s="9">
        <v>17258998.467498779</v>
      </c>
      <c r="F1999" s="259" t="s">
        <v>34490</v>
      </c>
      <c r="G1999" s="9">
        <v>1</v>
      </c>
      <c r="H1999" s="259" t="s">
        <v>37569</v>
      </c>
      <c r="I1999" s="9">
        <v>2</v>
      </c>
    </row>
    <row r="2000">
      <c r="A2000" s="259" t="s">
        <v>28696</v>
      </c>
      <c r="B2000" s="9">
        <v>0</v>
      </c>
      <c r="C2000" s="259" t="s">
        <v>32052</v>
      </c>
      <c r="D2000" s="9">
        <v>0.374110829420091</v>
      </c>
      <c r="E2000" s="9">
        <v>17258998.467498779</v>
      </c>
      <c r="F2000" s="259" t="s">
        <v>34490</v>
      </c>
      <c r="G2000" s="9">
        <v>1</v>
      </c>
      <c r="H2000" s="259" t="s">
        <v>37570</v>
      </c>
      <c r="I2000" s="9">
        <v>2</v>
      </c>
    </row>
    <row r="2001">
      <c r="A2001" s="259" t="s">
        <v>28697</v>
      </c>
      <c r="B2001" s="9">
        <v>0</v>
      </c>
      <c r="C2001" s="259" t="s">
        <v>32053</v>
      </c>
      <c r="D2001" s="9">
        <v>0.11051346608530158</v>
      </c>
      <c r="E2001" s="9">
        <v>17258998.467498779</v>
      </c>
      <c r="F2001" s="259" t="s">
        <v>34490</v>
      </c>
      <c r="G2001" s="9">
        <v>1</v>
      </c>
      <c r="H2001" s="259" t="s">
        <v>37570</v>
      </c>
      <c r="I2001" s="9">
        <v>2</v>
      </c>
    </row>
    <row r="2002">
      <c r="A2002" s="259" t="s">
        <v>28698</v>
      </c>
      <c r="B2002" s="9">
        <v>0</v>
      </c>
      <c r="C2002" s="259" t="s">
        <v>32054</v>
      </c>
      <c r="D2002" s="9">
        <v>0.045633614761053036</v>
      </c>
      <c r="E2002" s="9">
        <v>17258998.467498779</v>
      </c>
      <c r="F2002" s="259" t="s">
        <v>34490</v>
      </c>
      <c r="G2002" s="9">
        <v>1</v>
      </c>
      <c r="H2002" s="259" t="s">
        <v>37570</v>
      </c>
      <c r="I2002" s="9">
        <v>2</v>
      </c>
    </row>
    <row r="2003">
      <c r="A2003" s="259" t="s">
        <v>28699</v>
      </c>
      <c r="B2003" s="9">
        <v>0</v>
      </c>
      <c r="C2003" s="259" t="s">
        <v>32055</v>
      </c>
      <c r="D2003" s="9">
        <v>0.37761489999999998</v>
      </c>
      <c r="E2003" s="9">
        <v>17258998.467498779</v>
      </c>
      <c r="F2003" s="259" t="s">
        <v>34491</v>
      </c>
      <c r="G2003" s="9">
        <v>1</v>
      </c>
      <c r="H2003" s="259" t="s">
        <v>37571</v>
      </c>
      <c r="I2003" s="9">
        <v>2</v>
      </c>
    </row>
    <row r="2004">
      <c r="A2004" s="259" t="s">
        <v>28700</v>
      </c>
      <c r="B2004" s="9">
        <v>0</v>
      </c>
      <c r="C2004" s="259" t="s">
        <v>32056</v>
      </c>
      <c r="D2004" s="9">
        <v>0.25743179999999999</v>
      </c>
      <c r="E2004" s="9">
        <v>17258998.467498779</v>
      </c>
      <c r="F2004" s="259" t="s">
        <v>34491</v>
      </c>
      <c r="G2004" s="9">
        <v>1</v>
      </c>
      <c r="H2004" s="259" t="s">
        <v>37572</v>
      </c>
      <c r="I2004" s="9">
        <v>2</v>
      </c>
    </row>
    <row r="2005">
      <c r="A2005" s="259" t="s">
        <v>28701</v>
      </c>
      <c r="B2005" s="9">
        <v>0</v>
      </c>
      <c r="C2005" s="259" t="s">
        <v>32057</v>
      </c>
      <c r="D2005" s="9">
        <v>0.38662692779092672</v>
      </c>
      <c r="E2005" s="9">
        <v>17258998.467498779</v>
      </c>
      <c r="F2005" s="259" t="s">
        <v>34491</v>
      </c>
      <c r="G2005" s="9">
        <v>1</v>
      </c>
      <c r="H2005" s="259" t="s">
        <v>37573</v>
      </c>
      <c r="I2005" s="9">
        <v>2</v>
      </c>
    </row>
    <row r="2006">
      <c r="A2006" s="259" t="s">
        <v>28702</v>
      </c>
      <c r="B2006" s="9">
        <v>0</v>
      </c>
      <c r="C2006" s="259" t="s">
        <v>32058</v>
      </c>
      <c r="D2006" s="9">
        <v>0.11413490531603947</v>
      </c>
      <c r="E2006" s="9">
        <v>17258998.467498779</v>
      </c>
      <c r="F2006" s="259" t="s">
        <v>34491</v>
      </c>
      <c r="G2006" s="9">
        <v>1</v>
      </c>
      <c r="H2006" s="259" t="s">
        <v>37573</v>
      </c>
      <c r="I2006" s="9">
        <v>2</v>
      </c>
    </row>
    <row r="2007">
      <c r="A2007" s="259" t="s">
        <v>28703</v>
      </c>
      <c r="B2007" s="9">
        <v>0</v>
      </c>
      <c r="C2007" s="259" t="s">
        <v>32059</v>
      </c>
      <c r="D2007" s="9">
        <v>0.047204499487460361</v>
      </c>
      <c r="E2007" s="9">
        <v>17258998.467498779</v>
      </c>
      <c r="F2007" s="259" t="s">
        <v>34491</v>
      </c>
      <c r="G2007" s="9">
        <v>1</v>
      </c>
      <c r="H2007" s="259" t="s">
        <v>37573</v>
      </c>
      <c r="I2007" s="9">
        <v>2</v>
      </c>
    </row>
    <row r="2008">
      <c r="A2008" s="259" t="s">
        <v>28704</v>
      </c>
      <c r="B2008" s="9">
        <v>0</v>
      </c>
      <c r="C2008" s="259" t="s">
        <v>32060</v>
      </c>
      <c r="D2008" s="9">
        <v>0.38146259999999999</v>
      </c>
      <c r="E2008" s="9">
        <v>17258998.467498779</v>
      </c>
      <c r="F2008" s="259" t="s">
        <v>34492</v>
      </c>
      <c r="G2008" s="9">
        <v>1</v>
      </c>
      <c r="H2008" s="259" t="s">
        <v>37574</v>
      </c>
      <c r="I2008" s="9">
        <v>2</v>
      </c>
    </row>
    <row r="2009">
      <c r="A2009" s="259" t="s">
        <v>28705</v>
      </c>
      <c r="B2009" s="9">
        <v>0</v>
      </c>
      <c r="C2009" s="259" t="s">
        <v>32061</v>
      </c>
      <c r="D2009" s="9">
        <v>0.26281349999999998</v>
      </c>
      <c r="E2009" s="9">
        <v>17258998.467498779</v>
      </c>
      <c r="F2009" s="259" t="s">
        <v>34492</v>
      </c>
      <c r="G2009" s="9">
        <v>1</v>
      </c>
      <c r="H2009" s="259" t="s">
        <v>37575</v>
      </c>
      <c r="I2009" s="9">
        <v>2</v>
      </c>
    </row>
    <row r="2010">
      <c r="A2010" s="259" t="s">
        <v>28706</v>
      </c>
      <c r="B2010" s="9">
        <v>0</v>
      </c>
      <c r="C2010" s="259" t="s">
        <v>32062</v>
      </c>
      <c r="D2010" s="9">
        <v>0.37269799128881137</v>
      </c>
      <c r="E2010" s="9">
        <v>17258998.467498779</v>
      </c>
      <c r="F2010" s="259" t="s">
        <v>34492</v>
      </c>
      <c r="G2010" s="9">
        <v>1</v>
      </c>
      <c r="H2010" s="259" t="s">
        <v>37576</v>
      </c>
      <c r="I2010" s="9">
        <v>2</v>
      </c>
    </row>
    <row r="2011">
      <c r="A2011" s="259" t="s">
        <v>28707</v>
      </c>
      <c r="B2011" s="9">
        <v>0</v>
      </c>
      <c r="C2011" s="259" t="s">
        <v>32063</v>
      </c>
      <c r="D2011" s="9">
        <v>0.11006804690671673</v>
      </c>
      <c r="E2011" s="9">
        <v>17258998.467498779</v>
      </c>
      <c r="F2011" s="259" t="s">
        <v>34492</v>
      </c>
      <c r="G2011" s="9">
        <v>1</v>
      </c>
      <c r="H2011" s="259" t="s">
        <v>37576</v>
      </c>
      <c r="I2011" s="9">
        <v>2</v>
      </c>
    </row>
    <row r="2012">
      <c r="A2012" s="259" t="s">
        <v>28708</v>
      </c>
      <c r="B2012" s="9">
        <v>0</v>
      </c>
      <c r="C2012" s="259" t="s">
        <v>32064</v>
      </c>
      <c r="D2012" s="9">
        <v>0.04542605771976721</v>
      </c>
      <c r="E2012" s="9">
        <v>17258998.467498779</v>
      </c>
      <c r="F2012" s="259" t="s">
        <v>34492</v>
      </c>
      <c r="G2012" s="9">
        <v>1</v>
      </c>
      <c r="H2012" s="259" t="s">
        <v>37576</v>
      </c>
      <c r="I2012" s="9">
        <v>2</v>
      </c>
    </row>
    <row r="2013">
      <c r="A2013" s="259" t="s">
        <v>28709</v>
      </c>
      <c r="B2013" s="9">
        <v>0</v>
      </c>
      <c r="C2013" s="259" t="s">
        <v>32065</v>
      </c>
      <c r="D2013" s="9">
        <v>0.37937710000000002</v>
      </c>
      <c r="E2013" s="9">
        <v>17258998.467498779</v>
      </c>
      <c r="F2013" s="259" t="s">
        <v>34493</v>
      </c>
      <c r="G2013" s="9">
        <v>1</v>
      </c>
      <c r="H2013" s="259" t="s">
        <v>37577</v>
      </c>
      <c r="I2013" s="9">
        <v>2</v>
      </c>
    </row>
    <row r="2014">
      <c r="A2014" s="259" t="s">
        <v>28710</v>
      </c>
      <c r="B2014" s="9">
        <v>0</v>
      </c>
      <c r="C2014" s="259" t="s">
        <v>32066</v>
      </c>
      <c r="D2014" s="9">
        <v>0.2597544</v>
      </c>
      <c r="E2014" s="9">
        <v>17258998.467498779</v>
      </c>
      <c r="F2014" s="259" t="s">
        <v>34493</v>
      </c>
      <c r="G2014" s="9">
        <v>1</v>
      </c>
      <c r="H2014" s="259" t="s">
        <v>37578</v>
      </c>
      <c r="I2014" s="9">
        <v>2</v>
      </c>
    </row>
    <row r="2015">
      <c r="A2015" s="259" t="s">
        <v>28711</v>
      </c>
      <c r="B2015" s="9">
        <v>0</v>
      </c>
      <c r="C2015" s="259" t="s">
        <v>32067</v>
      </c>
      <c r="D2015" s="9">
        <v>0.38192945248264609</v>
      </c>
      <c r="E2015" s="9">
        <v>17258998.467498779</v>
      </c>
      <c r="F2015" s="259" t="s">
        <v>34493</v>
      </c>
      <c r="G2015" s="9">
        <v>1</v>
      </c>
      <c r="H2015" s="259" t="s">
        <v>37579</v>
      </c>
      <c r="I2015" s="9">
        <v>2</v>
      </c>
    </row>
    <row r="2016">
      <c r="A2016" s="259" t="s">
        <v>28712</v>
      </c>
      <c r="B2016" s="9">
        <v>0</v>
      </c>
      <c r="C2016" s="259" t="s">
        <v>32068</v>
      </c>
      <c r="D2016" s="9">
        <v>0.112634048890613</v>
      </c>
      <c r="E2016" s="9">
        <v>17258998.467498779</v>
      </c>
      <c r="F2016" s="259" t="s">
        <v>34493</v>
      </c>
      <c r="G2016" s="9">
        <v>1</v>
      </c>
      <c r="H2016" s="259" t="s">
        <v>37579</v>
      </c>
      <c r="I2016" s="9">
        <v>2</v>
      </c>
    </row>
    <row r="2017">
      <c r="A2017" s="259" t="s">
        <v>28713</v>
      </c>
      <c r="B2017" s="9">
        <v>0</v>
      </c>
      <c r="C2017" s="259" t="s">
        <v>32069</v>
      </c>
      <c r="D2017" s="9">
        <v>0.046585684043415454</v>
      </c>
      <c r="E2017" s="9">
        <v>17258998.467498779</v>
      </c>
      <c r="F2017" s="259" t="s">
        <v>34493</v>
      </c>
      <c r="G2017" s="9">
        <v>1</v>
      </c>
      <c r="H2017" s="259" t="s">
        <v>37579</v>
      </c>
      <c r="I2017" s="9">
        <v>2</v>
      </c>
    </row>
    <row r="2018">
      <c r="A2018" s="259" t="s">
        <v>28714</v>
      </c>
      <c r="B2018" s="9">
        <v>0</v>
      </c>
      <c r="C2018" s="259" t="s">
        <v>32070</v>
      </c>
      <c r="D2018" s="9">
        <v>0.37971490000000002</v>
      </c>
      <c r="E2018" s="9">
        <v>17258998.467498779</v>
      </c>
      <c r="F2018" s="259" t="s">
        <v>34494</v>
      </c>
      <c r="G2018" s="9">
        <v>1</v>
      </c>
      <c r="H2018" s="259" t="s">
        <v>37580</v>
      </c>
      <c r="I2018" s="9">
        <v>2</v>
      </c>
    </row>
    <row r="2019">
      <c r="A2019" s="259" t="s">
        <v>28715</v>
      </c>
      <c r="B2019" s="9">
        <v>0</v>
      </c>
      <c r="C2019" s="259" t="s">
        <v>32071</v>
      </c>
      <c r="D2019" s="9">
        <v>0.26049689999999998</v>
      </c>
      <c r="E2019" s="9">
        <v>17258998.467498779</v>
      </c>
      <c r="F2019" s="259" t="s">
        <v>34494</v>
      </c>
      <c r="G2019" s="9">
        <v>1</v>
      </c>
      <c r="H2019" s="259" t="s">
        <v>37581</v>
      </c>
      <c r="I2019" s="9">
        <v>2</v>
      </c>
    </row>
    <row r="2020">
      <c r="A2020" s="259" t="s">
        <v>28716</v>
      </c>
      <c r="B2020" s="9">
        <v>0</v>
      </c>
      <c r="C2020" s="259" t="s">
        <v>32072</v>
      </c>
      <c r="D2020" s="9">
        <v>0.37881500724246231</v>
      </c>
      <c r="E2020" s="9">
        <v>17258998.467498779</v>
      </c>
      <c r="F2020" s="259" t="s">
        <v>34494</v>
      </c>
      <c r="G2020" s="9">
        <v>1</v>
      </c>
      <c r="H2020" s="259" t="s">
        <v>37582</v>
      </c>
      <c r="I2020" s="9">
        <v>2</v>
      </c>
    </row>
    <row r="2021">
      <c r="A2021" s="259" t="s">
        <v>28717</v>
      </c>
      <c r="B2021" s="9">
        <v>0</v>
      </c>
      <c r="C2021" s="259" t="s">
        <v>32073</v>
      </c>
      <c r="D2021" s="9">
        <v>0.11147301756761753</v>
      </c>
      <c r="E2021" s="9">
        <v>17258998.467498779</v>
      </c>
      <c r="F2021" s="259" t="s">
        <v>34494</v>
      </c>
      <c r="G2021" s="9">
        <v>1</v>
      </c>
      <c r="H2021" s="259" t="s">
        <v>37582</v>
      </c>
      <c r="I2021" s="9">
        <v>2</v>
      </c>
    </row>
    <row r="2022">
      <c r="A2022" s="259" t="s">
        <v>28718</v>
      </c>
      <c r="B2022" s="9">
        <v>0</v>
      </c>
      <c r="C2022" s="259" t="s">
        <v>32074</v>
      </c>
      <c r="D2022" s="9">
        <v>0.045999502933602353</v>
      </c>
      <c r="E2022" s="9">
        <v>17258998.467498779</v>
      </c>
      <c r="F2022" s="259" t="s">
        <v>34494</v>
      </c>
      <c r="G2022" s="9">
        <v>1</v>
      </c>
      <c r="H2022" s="259" t="s">
        <v>37582</v>
      </c>
      <c r="I2022" s="9">
        <v>2</v>
      </c>
    </row>
    <row r="2023">
      <c r="A2023" s="259" t="s">
        <v>28719</v>
      </c>
      <c r="B2023" s="9">
        <v>0</v>
      </c>
      <c r="C2023" s="259" t="s">
        <v>32075</v>
      </c>
      <c r="D2023" s="9">
        <v>0.38494498958556933</v>
      </c>
      <c r="E2023" s="9">
        <v>17258998.467498779</v>
      </c>
      <c r="F2023" s="259" t="s">
        <v>34495</v>
      </c>
      <c r="G2023" s="9">
        <v>1</v>
      </c>
      <c r="H2023" s="259" t="s">
        <v>37582</v>
      </c>
      <c r="I2023" s="9">
        <v>2</v>
      </c>
    </row>
    <row r="2024">
      <c r="A2024" s="259" t="s">
        <v>28720</v>
      </c>
      <c r="B2024" s="9">
        <v>0</v>
      </c>
      <c r="C2024" s="259" t="s">
        <v>32076</v>
      </c>
      <c r="D2024" s="9">
        <v>0.1136472713939958</v>
      </c>
      <c r="E2024" s="9">
        <v>17258998.467498779</v>
      </c>
      <c r="F2024" s="259" t="s">
        <v>34495</v>
      </c>
      <c r="G2024" s="9">
        <v>1</v>
      </c>
      <c r="H2024" s="259" t="s">
        <v>37582</v>
      </c>
      <c r="I2024" s="9">
        <v>2</v>
      </c>
    </row>
    <row r="2025">
      <c r="A2025" s="259" t="s">
        <v>28721</v>
      </c>
      <c r="B2025" s="9">
        <v>0</v>
      </c>
      <c r="C2025" s="259" t="s">
        <v>32077</v>
      </c>
      <c r="D2025" s="9">
        <v>0.046971522504119109</v>
      </c>
      <c r="E2025" s="9">
        <v>17258998.467498779</v>
      </c>
      <c r="F2025" s="259" t="s">
        <v>34495</v>
      </c>
      <c r="G2025" s="9">
        <v>1</v>
      </c>
      <c r="H2025" s="259" t="s">
        <v>37582</v>
      </c>
      <c r="I2025" s="9">
        <v>2</v>
      </c>
    </row>
    <row r="2026">
      <c r="A2026" s="259" t="s">
        <v>28722</v>
      </c>
      <c r="B2026" s="9">
        <v>0</v>
      </c>
      <c r="C2026" s="259" t="s">
        <v>32078</v>
      </c>
      <c r="D2026" s="9">
        <v>0.37821700000000003</v>
      </c>
      <c r="E2026" s="9">
        <v>17258998.467498779</v>
      </c>
      <c r="F2026" s="259" t="s">
        <v>34496</v>
      </c>
      <c r="G2026" s="9">
        <v>1</v>
      </c>
      <c r="H2026" s="259" t="s">
        <v>37583</v>
      </c>
      <c r="I2026" s="9">
        <v>2</v>
      </c>
    </row>
    <row r="2027">
      <c r="A2027" s="259" t="s">
        <v>28723</v>
      </c>
      <c r="B2027" s="9">
        <v>0</v>
      </c>
      <c r="C2027" s="259" t="s">
        <v>32079</v>
      </c>
      <c r="D2027" s="9">
        <v>0.2583956</v>
      </c>
      <c r="E2027" s="9">
        <v>17258998.467498779</v>
      </c>
      <c r="F2027" s="259" t="s">
        <v>34496</v>
      </c>
      <c r="G2027" s="9">
        <v>1</v>
      </c>
      <c r="H2027" s="259" t="s">
        <v>37584</v>
      </c>
      <c r="I2027" s="9">
        <v>2</v>
      </c>
    </row>
    <row r="2028">
      <c r="A2028" s="259" t="s">
        <v>28724</v>
      </c>
      <c r="B2028" s="9">
        <v>0</v>
      </c>
      <c r="C2028" s="259" t="s">
        <v>32080</v>
      </c>
      <c r="D2028" s="9">
        <v>0.38517819713341844</v>
      </c>
      <c r="E2028" s="9">
        <v>17258998.467498779</v>
      </c>
      <c r="F2028" s="259" t="s">
        <v>34496</v>
      </c>
      <c r="G2028" s="9">
        <v>1</v>
      </c>
      <c r="H2028" s="259" t="s">
        <v>37585</v>
      </c>
      <c r="I2028" s="9">
        <v>2</v>
      </c>
    </row>
    <row r="2029">
      <c r="A2029" s="259" t="s">
        <v>28725</v>
      </c>
      <c r="B2029" s="9">
        <v>0</v>
      </c>
      <c r="C2029" s="259" t="s">
        <v>32081</v>
      </c>
      <c r="D2029" s="9">
        <v>0.11368807549289849</v>
      </c>
      <c r="E2029" s="9">
        <v>17258998.467498779</v>
      </c>
      <c r="F2029" s="259" t="s">
        <v>34496</v>
      </c>
      <c r="G2029" s="9">
        <v>1</v>
      </c>
      <c r="H2029" s="259" t="s">
        <v>37585</v>
      </c>
      <c r="I2029" s="9">
        <v>2</v>
      </c>
    </row>
    <row r="2030">
      <c r="A2030" s="259" t="s">
        <v>28726</v>
      </c>
      <c r="B2030" s="9">
        <v>0</v>
      </c>
      <c r="C2030" s="259" t="s">
        <v>32082</v>
      </c>
      <c r="D2030" s="9">
        <v>0.046989204633294465</v>
      </c>
      <c r="E2030" s="9">
        <v>17258998.467498779</v>
      </c>
      <c r="F2030" s="259" t="s">
        <v>34496</v>
      </c>
      <c r="G2030" s="9">
        <v>1</v>
      </c>
      <c r="H2030" s="259" t="s">
        <v>37585</v>
      </c>
      <c r="I2030" s="9">
        <v>2</v>
      </c>
    </row>
    <row r="2031">
      <c r="A2031" s="259" t="s">
        <v>28727</v>
      </c>
      <c r="B2031" s="9">
        <v>0</v>
      </c>
      <c r="C2031" s="259" t="s">
        <v>32083</v>
      </c>
      <c r="D2031" s="9">
        <v>0.37790990000000002</v>
      </c>
      <c r="E2031" s="9">
        <v>17258998.467498779</v>
      </c>
      <c r="F2031" s="259" t="s">
        <v>34497</v>
      </c>
      <c r="G2031" s="9">
        <v>1</v>
      </c>
      <c r="H2031" s="259" t="s">
        <v>37586</v>
      </c>
      <c r="I2031" s="9">
        <v>2</v>
      </c>
    </row>
    <row r="2032">
      <c r="A2032" s="259" t="s">
        <v>28728</v>
      </c>
      <c r="B2032" s="9">
        <v>0</v>
      </c>
      <c r="C2032" s="259" t="s">
        <v>32084</v>
      </c>
      <c r="D2032" s="9">
        <v>0.25804890000000003</v>
      </c>
      <c r="E2032" s="9">
        <v>17258998.467498779</v>
      </c>
      <c r="F2032" s="259" t="s">
        <v>34497</v>
      </c>
      <c r="G2032" s="9">
        <v>1</v>
      </c>
      <c r="H2032" s="259" t="s">
        <v>37587</v>
      </c>
      <c r="I2032" s="9">
        <v>2</v>
      </c>
    </row>
    <row r="2033">
      <c r="A2033" s="259" t="s">
        <v>28729</v>
      </c>
      <c r="B2033" s="9">
        <v>0</v>
      </c>
      <c r="C2033" s="259" t="s">
        <v>32085</v>
      </c>
      <c r="D2033" s="9">
        <v>0.38639372024307761</v>
      </c>
      <c r="E2033" s="9">
        <v>17258998.467498779</v>
      </c>
      <c r="F2033" s="259" t="s">
        <v>34497</v>
      </c>
      <c r="G2033" s="9">
        <v>1</v>
      </c>
      <c r="H2033" s="259" t="s">
        <v>37588</v>
      </c>
      <c r="I2033" s="9">
        <v>2</v>
      </c>
    </row>
    <row r="2034">
      <c r="A2034" s="259" t="s">
        <v>28730</v>
      </c>
      <c r="B2034" s="9">
        <v>0</v>
      </c>
      <c r="C2034" s="259" t="s">
        <v>32086</v>
      </c>
      <c r="D2034" s="9">
        <v>0.11409410121713678</v>
      </c>
      <c r="E2034" s="9">
        <v>17258998.467498779</v>
      </c>
      <c r="F2034" s="259" t="s">
        <v>34497</v>
      </c>
      <c r="G2034" s="9">
        <v>1</v>
      </c>
      <c r="H2034" s="259" t="s">
        <v>37588</v>
      </c>
      <c r="I2034" s="9">
        <v>2</v>
      </c>
    </row>
    <row r="2035">
      <c r="A2035" s="259" t="s">
        <v>28731</v>
      </c>
      <c r="B2035" s="9">
        <v>0</v>
      </c>
      <c r="C2035" s="259" t="s">
        <v>32087</v>
      </c>
      <c r="D2035" s="9">
        <v>0.047186701460667307</v>
      </c>
      <c r="E2035" s="9">
        <v>17258998.467498779</v>
      </c>
      <c r="F2035" s="259" t="s">
        <v>34497</v>
      </c>
      <c r="G2035" s="9">
        <v>1</v>
      </c>
      <c r="H2035" s="259" t="s">
        <v>37588</v>
      </c>
      <c r="I2035" s="9">
        <v>2</v>
      </c>
    </row>
    <row r="2036">
      <c r="A2036" s="259" t="s">
        <v>28732</v>
      </c>
      <c r="B2036" s="9">
        <v>0</v>
      </c>
      <c r="C2036" s="259" t="s">
        <v>32088</v>
      </c>
      <c r="D2036" s="9">
        <v>0.37995099999999998</v>
      </c>
      <c r="E2036" s="9">
        <v>17258998.467498779</v>
      </c>
      <c r="F2036" s="259" t="s">
        <v>34498</v>
      </c>
      <c r="G2036" s="9">
        <v>1</v>
      </c>
      <c r="H2036" s="259" t="s">
        <v>37589</v>
      </c>
      <c r="I2036" s="9">
        <v>2</v>
      </c>
    </row>
    <row r="2037">
      <c r="A2037" s="259" t="s">
        <v>28733</v>
      </c>
      <c r="B2037" s="9">
        <v>0</v>
      </c>
      <c r="C2037" s="259" t="s">
        <v>32089</v>
      </c>
      <c r="D2037" s="9">
        <v>0.26097789999999998</v>
      </c>
      <c r="E2037" s="9">
        <v>17258998.467498779</v>
      </c>
      <c r="F2037" s="259" t="s">
        <v>34498</v>
      </c>
      <c r="G2037" s="9">
        <v>1</v>
      </c>
      <c r="H2037" s="259" t="s">
        <v>37590</v>
      </c>
      <c r="I2037" s="9">
        <v>2</v>
      </c>
    </row>
    <row r="2038">
      <c r="A2038" s="259" t="s">
        <v>28734</v>
      </c>
      <c r="B2038" s="9">
        <v>0</v>
      </c>
      <c r="C2038" s="259" t="s">
        <v>32090</v>
      </c>
      <c r="D2038" s="9">
        <v>0.38259218030458053</v>
      </c>
      <c r="E2038" s="9">
        <v>17258998.467498779</v>
      </c>
      <c r="F2038" s="259" t="s">
        <v>34498</v>
      </c>
      <c r="G2038" s="9">
        <v>1</v>
      </c>
      <c r="H2038" s="259" t="s">
        <v>37591</v>
      </c>
      <c r="I2038" s="9">
        <v>2</v>
      </c>
    </row>
    <row r="2039">
      <c r="A2039" s="259" t="s">
        <v>28735</v>
      </c>
      <c r="B2039" s="9">
        <v>0</v>
      </c>
      <c r="C2039" s="259" t="s">
        <v>32091</v>
      </c>
      <c r="D2039" s="9">
        <v>0.11270912778235488</v>
      </c>
      <c r="E2039" s="9">
        <v>17258998.467498779</v>
      </c>
      <c r="F2039" s="259" t="s">
        <v>34498</v>
      </c>
      <c r="G2039" s="9">
        <v>1</v>
      </c>
      <c r="H2039" s="259" t="s">
        <v>37591</v>
      </c>
      <c r="I2039" s="9">
        <v>2</v>
      </c>
    </row>
    <row r="2040">
      <c r="A2040" s="259" t="s">
        <v>28736</v>
      </c>
      <c r="B2040" s="9">
        <v>0</v>
      </c>
      <c r="C2040" s="259" t="s">
        <v>32092</v>
      </c>
      <c r="D2040" s="9">
        <v>0.046575912359229463</v>
      </c>
      <c r="E2040" s="9">
        <v>17258998.467498779</v>
      </c>
      <c r="F2040" s="259" t="s">
        <v>34498</v>
      </c>
      <c r="G2040" s="9">
        <v>1</v>
      </c>
      <c r="H2040" s="259" t="s">
        <v>37591</v>
      </c>
      <c r="I2040" s="9">
        <v>2</v>
      </c>
    </row>
    <row r="2041">
      <c r="A2041" s="259" t="s">
        <v>28737</v>
      </c>
      <c r="B2041" s="9">
        <v>0</v>
      </c>
      <c r="C2041" s="259" t="s">
        <v>32093</v>
      </c>
      <c r="D2041" s="9">
        <v>0.37889539999999999</v>
      </c>
      <c r="E2041" s="9">
        <v>17258998.467498779</v>
      </c>
      <c r="F2041" s="259" t="s">
        <v>34499</v>
      </c>
      <c r="G2041" s="9">
        <v>1</v>
      </c>
      <c r="H2041" s="259" t="s">
        <v>37592</v>
      </c>
      <c r="I2041" s="9">
        <v>2</v>
      </c>
    </row>
    <row r="2042">
      <c r="A2042" s="259" t="s">
        <v>28738</v>
      </c>
      <c r="B2042" s="9">
        <v>0</v>
      </c>
      <c r="C2042" s="259" t="s">
        <v>32094</v>
      </c>
      <c r="D2042" s="9">
        <v>0.25952520000000001</v>
      </c>
      <c r="E2042" s="9">
        <v>17258998.467498779</v>
      </c>
      <c r="F2042" s="259" t="s">
        <v>34499</v>
      </c>
      <c r="G2042" s="9">
        <v>1</v>
      </c>
      <c r="H2042" s="259" t="s">
        <v>37593</v>
      </c>
      <c r="I2042" s="9">
        <v>2</v>
      </c>
    </row>
    <row r="2043">
      <c r="A2043" s="259" t="s">
        <v>28739</v>
      </c>
      <c r="B2043" s="9">
        <v>0</v>
      </c>
      <c r="C2043" s="259" t="s">
        <v>32095</v>
      </c>
      <c r="D2043" s="9">
        <v>0.38069764300351366</v>
      </c>
      <c r="E2043" s="9">
        <v>17258998.467498779</v>
      </c>
      <c r="F2043" s="259" t="s">
        <v>34499</v>
      </c>
      <c r="G2043" s="9">
        <v>1</v>
      </c>
      <c r="H2043" s="259" t="s">
        <v>37594</v>
      </c>
      <c r="I2043" s="9">
        <v>2</v>
      </c>
    </row>
    <row r="2044">
      <c r="A2044" s="259" t="s">
        <v>28740</v>
      </c>
      <c r="B2044" s="9">
        <v>0</v>
      </c>
      <c r="C2044" s="259" t="s">
        <v>32096</v>
      </c>
      <c r="D2044" s="9">
        <v>0.11196969846854808</v>
      </c>
      <c r="E2044" s="9">
        <v>17258998.467498779</v>
      </c>
      <c r="F2044" s="259" t="s">
        <v>34499</v>
      </c>
      <c r="G2044" s="9">
        <v>1</v>
      </c>
      <c r="H2044" s="259" t="s">
        <v>37594</v>
      </c>
      <c r="I2044" s="9">
        <v>2</v>
      </c>
    </row>
    <row r="2045">
      <c r="A2045" s="259" t="s">
        <v>28741</v>
      </c>
      <c r="B2045" s="9">
        <v>0</v>
      </c>
      <c r="C2045" s="259" t="s">
        <v>32097</v>
      </c>
      <c r="D2045" s="9">
        <v>0.046188922990996417</v>
      </c>
      <c r="E2045" s="9">
        <v>17258998.467498779</v>
      </c>
      <c r="F2045" s="259" t="s">
        <v>34499</v>
      </c>
      <c r="G2045" s="9">
        <v>1</v>
      </c>
      <c r="H2045" s="259" t="s">
        <v>37594</v>
      </c>
      <c r="I2045" s="9">
        <v>2</v>
      </c>
    </row>
    <row r="2046">
      <c r="A2046" s="259" t="s">
        <v>28742</v>
      </c>
      <c r="B2046" s="9">
        <v>0</v>
      </c>
      <c r="C2046" s="259" t="s">
        <v>32098</v>
      </c>
      <c r="D2046" s="9">
        <v>0.38032490000000002</v>
      </c>
      <c r="E2046" s="9">
        <v>17258998.467498779</v>
      </c>
      <c r="F2046" s="259" t="s">
        <v>34500</v>
      </c>
      <c r="G2046" s="9">
        <v>1</v>
      </c>
      <c r="H2046" s="259" t="s">
        <v>37595</v>
      </c>
      <c r="I2046" s="9">
        <v>2</v>
      </c>
    </row>
    <row r="2047">
      <c r="A2047" s="259" t="s">
        <v>28743</v>
      </c>
      <c r="B2047" s="9">
        <v>0</v>
      </c>
      <c r="C2047" s="259" t="s">
        <v>32099</v>
      </c>
      <c r="D2047" s="9">
        <v>0.26147819999999999</v>
      </c>
      <c r="E2047" s="9">
        <v>17258998.467498779</v>
      </c>
      <c r="F2047" s="259" t="s">
        <v>34500</v>
      </c>
      <c r="G2047" s="9">
        <v>1</v>
      </c>
      <c r="H2047" s="259" t="s">
        <v>37596</v>
      </c>
      <c r="I2047" s="9">
        <v>2</v>
      </c>
    </row>
    <row r="2048">
      <c r="A2048" s="259" t="s">
        <v>28744</v>
      </c>
      <c r="B2048" s="9">
        <v>0</v>
      </c>
      <c r="C2048" s="259" t="s">
        <v>32100</v>
      </c>
      <c r="D2048" s="9">
        <v>0.37737905505408226</v>
      </c>
      <c r="E2048" s="9">
        <v>17258998.467498779</v>
      </c>
      <c r="F2048" s="259" t="s">
        <v>34500</v>
      </c>
      <c r="G2048" s="9">
        <v>1</v>
      </c>
      <c r="H2048" s="259" t="s">
        <v>37597</v>
      </c>
      <c r="I2048" s="9">
        <v>2</v>
      </c>
    </row>
    <row r="2049">
      <c r="A2049" s="259" t="s">
        <v>28745</v>
      </c>
      <c r="B2049" s="9">
        <v>0</v>
      </c>
      <c r="C2049" s="259" t="s">
        <v>32101</v>
      </c>
      <c r="D2049" s="9">
        <v>0.1110569997694584</v>
      </c>
      <c r="E2049" s="9">
        <v>17258998.467498779</v>
      </c>
      <c r="F2049" s="259" t="s">
        <v>34500</v>
      </c>
      <c r="G2049" s="9">
        <v>1</v>
      </c>
      <c r="H2049" s="259" t="s">
        <v>37597</v>
      </c>
      <c r="I2049" s="9">
        <v>2</v>
      </c>
    </row>
    <row r="2050">
      <c r="A2050" s="259" t="s">
        <v>28746</v>
      </c>
      <c r="B2050" s="9">
        <v>0</v>
      </c>
      <c r="C2050" s="259" t="s">
        <v>32102</v>
      </c>
      <c r="D2050" s="9">
        <v>0.045804229805065121</v>
      </c>
      <c r="E2050" s="9">
        <v>17258998.467498779</v>
      </c>
      <c r="F2050" s="259" t="s">
        <v>34500</v>
      </c>
      <c r="G2050" s="9">
        <v>1</v>
      </c>
      <c r="H2050" s="259" t="s">
        <v>37597</v>
      </c>
      <c r="I2050" s="9">
        <v>2</v>
      </c>
    </row>
    <row r="2051">
      <c r="A2051" s="259" t="s">
        <v>28747</v>
      </c>
      <c r="B2051" s="9">
        <v>0</v>
      </c>
      <c r="C2051" s="259" t="s">
        <v>32103</v>
      </c>
      <c r="D2051" s="9">
        <v>0.37969999999999998</v>
      </c>
      <c r="E2051" s="9">
        <v>17258998.467498779</v>
      </c>
      <c r="F2051" s="259" t="s">
        <v>34501</v>
      </c>
      <c r="G2051" s="9">
        <v>1</v>
      </c>
      <c r="H2051" s="259" t="s">
        <v>37598</v>
      </c>
      <c r="I2051" s="9">
        <v>2</v>
      </c>
    </row>
    <row r="2052">
      <c r="A2052" s="259" t="s">
        <v>28748</v>
      </c>
      <c r="B2052" s="9">
        <v>0</v>
      </c>
      <c r="C2052" s="259" t="s">
        <v>32104</v>
      </c>
      <c r="D2052" s="9">
        <v>0.26040780000000002</v>
      </c>
      <c r="E2052" s="9">
        <v>17258998.467498779</v>
      </c>
      <c r="F2052" s="259" t="s">
        <v>34501</v>
      </c>
      <c r="G2052" s="9">
        <v>1</v>
      </c>
      <c r="H2052" s="259" t="s">
        <v>37599</v>
      </c>
      <c r="I2052" s="9">
        <v>2</v>
      </c>
    </row>
    <row r="2053">
      <c r="A2053" s="259" t="s">
        <v>28749</v>
      </c>
      <c r="B2053" s="9">
        <v>0</v>
      </c>
      <c r="C2053" s="259" t="s">
        <v>32105</v>
      </c>
      <c r="D2053" s="9">
        <v>0.38120565089012054</v>
      </c>
      <c r="E2053" s="9">
        <v>17258998.467498779</v>
      </c>
      <c r="F2053" s="259" t="s">
        <v>34501</v>
      </c>
      <c r="G2053" s="9">
        <v>1</v>
      </c>
      <c r="H2053" s="259" t="s">
        <v>37600</v>
      </c>
      <c r="I2053" s="9">
        <v>2</v>
      </c>
    </row>
    <row r="2054">
      <c r="A2054" s="259" t="s">
        <v>28750</v>
      </c>
      <c r="B2054" s="9">
        <v>0</v>
      </c>
      <c r="C2054" s="259" t="s">
        <v>32106</v>
      </c>
      <c r="D2054" s="9">
        <v>0.11233446882197071</v>
      </c>
      <c r="E2054" s="9">
        <v>17258998.467498779</v>
      </c>
      <c r="F2054" s="259" t="s">
        <v>34501</v>
      </c>
      <c r="G2054" s="9">
        <v>1</v>
      </c>
      <c r="H2054" s="259" t="s">
        <v>37600</v>
      </c>
      <c r="I2054" s="9">
        <v>2</v>
      </c>
    </row>
    <row r="2055">
      <c r="A2055" s="259" t="s">
        <v>28751</v>
      </c>
      <c r="B2055" s="9">
        <v>0</v>
      </c>
      <c r="C2055" s="259" t="s">
        <v>32107</v>
      </c>
      <c r="D2055" s="9">
        <v>0.046445481859614716</v>
      </c>
      <c r="E2055" s="9">
        <v>17258998.467498779</v>
      </c>
      <c r="F2055" s="259" t="s">
        <v>34501</v>
      </c>
      <c r="G2055" s="9">
        <v>1</v>
      </c>
      <c r="H2055" s="259" t="s">
        <v>37600</v>
      </c>
      <c r="I2055" s="9">
        <v>2</v>
      </c>
    </row>
    <row r="2056">
      <c r="A2056" s="259" t="s">
        <v>28752</v>
      </c>
      <c r="B2056" s="9">
        <v>0</v>
      </c>
      <c r="C2056" s="259" t="s">
        <v>32108</v>
      </c>
      <c r="D2056" s="9">
        <v>0.37847900000000001</v>
      </c>
      <c r="E2056" s="9">
        <v>17258998.467498779</v>
      </c>
      <c r="F2056" s="259" t="s">
        <v>34502</v>
      </c>
      <c r="G2056" s="9">
        <v>1</v>
      </c>
      <c r="H2056" s="259" t="s">
        <v>37601</v>
      </c>
      <c r="I2056" s="9">
        <v>2</v>
      </c>
    </row>
    <row r="2057">
      <c r="A2057" s="259" t="s">
        <v>28753</v>
      </c>
      <c r="B2057" s="9">
        <v>0</v>
      </c>
      <c r="C2057" s="259" t="s">
        <v>32109</v>
      </c>
      <c r="D2057" s="9">
        <v>0.25897009999999998</v>
      </c>
      <c r="E2057" s="9">
        <v>17258998.467498779</v>
      </c>
      <c r="F2057" s="259" t="s">
        <v>34502</v>
      </c>
      <c r="G2057" s="9">
        <v>1</v>
      </c>
      <c r="H2057" s="259" t="s">
        <v>37602</v>
      </c>
      <c r="I2057" s="9">
        <v>2</v>
      </c>
    </row>
    <row r="2058">
      <c r="A2058" s="259" t="s">
        <v>28754</v>
      </c>
      <c r="B2058" s="9">
        <v>0</v>
      </c>
      <c r="C2058" s="259" t="s">
        <v>32110</v>
      </c>
      <c r="D2058" s="9">
        <v>0.38648435987707169</v>
      </c>
      <c r="E2058" s="9">
        <v>17258998.467498779</v>
      </c>
      <c r="F2058" s="259" t="s">
        <v>34502</v>
      </c>
      <c r="G2058" s="9">
        <v>1</v>
      </c>
      <c r="H2058" s="259" t="s">
        <v>37603</v>
      </c>
      <c r="I2058" s="9">
        <v>2</v>
      </c>
    </row>
    <row r="2059">
      <c r="A2059" s="259" t="s">
        <v>28755</v>
      </c>
      <c r="B2059" s="9">
        <v>0</v>
      </c>
      <c r="C2059" s="259" t="s">
        <v>32111</v>
      </c>
      <c r="D2059" s="9">
        <v>0.11391149205154744</v>
      </c>
      <c r="E2059" s="9">
        <v>17258998.467498779</v>
      </c>
      <c r="F2059" s="259" t="s">
        <v>34502</v>
      </c>
      <c r="G2059" s="9">
        <v>1</v>
      </c>
      <c r="H2059" s="259" t="s">
        <v>37603</v>
      </c>
      <c r="I2059" s="9">
        <v>2</v>
      </c>
    </row>
    <row r="2060">
      <c r="A2060" s="259" t="s">
        <v>28756</v>
      </c>
      <c r="B2060" s="9">
        <v>0</v>
      </c>
      <c r="C2060" s="259" t="s">
        <v>32112</v>
      </c>
      <c r="D2060" s="9">
        <v>0.047097792520844929</v>
      </c>
      <c r="E2060" s="9">
        <v>17258998.467498779</v>
      </c>
      <c r="F2060" s="259" t="s">
        <v>34502</v>
      </c>
      <c r="G2060" s="9">
        <v>1</v>
      </c>
      <c r="H2060" s="259" t="s">
        <v>37603</v>
      </c>
      <c r="I2060" s="9">
        <v>2</v>
      </c>
    </row>
    <row r="2061">
      <c r="A2061" s="259" t="s">
        <v>28757</v>
      </c>
      <c r="B2061" s="9">
        <v>0</v>
      </c>
      <c r="C2061" s="259" t="s">
        <v>32113</v>
      </c>
      <c r="D2061" s="9">
        <v>0.3796698</v>
      </c>
      <c r="E2061" s="9">
        <v>17258998.467498779</v>
      </c>
      <c r="F2061" s="259" t="s">
        <v>34503</v>
      </c>
      <c r="G2061" s="9">
        <v>1</v>
      </c>
      <c r="H2061" s="259" t="s">
        <v>37604</v>
      </c>
      <c r="I2061" s="9">
        <v>2</v>
      </c>
    </row>
    <row r="2062">
      <c r="A2062" s="259" t="s">
        <v>28758</v>
      </c>
      <c r="B2062" s="9">
        <v>0</v>
      </c>
      <c r="C2062" s="259" t="s">
        <v>32114</v>
      </c>
      <c r="D2062" s="9">
        <v>0.2603683</v>
      </c>
      <c r="E2062" s="9">
        <v>17258998.467498779</v>
      </c>
      <c r="F2062" s="259" t="s">
        <v>34503</v>
      </c>
      <c r="G2062" s="9">
        <v>1</v>
      </c>
      <c r="H2062" s="259" t="s">
        <v>37605</v>
      </c>
      <c r="I2062" s="9">
        <v>2</v>
      </c>
    </row>
    <row r="2063">
      <c r="A2063" s="259" t="s">
        <v>28759</v>
      </c>
      <c r="B2063" s="9">
        <v>0</v>
      </c>
      <c r="C2063" s="259" t="s">
        <v>32115</v>
      </c>
      <c r="D2063" s="9">
        <v>0.38192945248264609</v>
      </c>
      <c r="E2063" s="9">
        <v>17258998.467498779</v>
      </c>
      <c r="F2063" s="259" t="s">
        <v>34503</v>
      </c>
      <c r="G2063" s="9">
        <v>1</v>
      </c>
      <c r="H2063" s="259" t="s">
        <v>37606</v>
      </c>
      <c r="I2063" s="9">
        <v>2</v>
      </c>
    </row>
    <row r="2064">
      <c r="A2064" s="259" t="s">
        <v>28760</v>
      </c>
      <c r="B2064" s="9">
        <v>0</v>
      </c>
      <c r="C2064" s="259" t="s">
        <v>32116</v>
      </c>
      <c r="D2064" s="9">
        <v>0.11259428226103457</v>
      </c>
      <c r="E2064" s="9">
        <v>17258998.467498779</v>
      </c>
      <c r="F2064" s="259" t="s">
        <v>34503</v>
      </c>
      <c r="G2064" s="9">
        <v>1</v>
      </c>
      <c r="H2064" s="259" t="s">
        <v>37606</v>
      </c>
      <c r="I2064" s="9">
        <v>2</v>
      </c>
    </row>
    <row r="2065">
      <c r="A2065" s="259" t="s">
        <v>28761</v>
      </c>
      <c r="B2065" s="9">
        <v>0</v>
      </c>
      <c r="C2065" s="259" t="s">
        <v>32117</v>
      </c>
      <c r="D2065" s="9">
        <v>0.046569664016566266</v>
      </c>
      <c r="E2065" s="9">
        <v>17258998.467498779</v>
      </c>
      <c r="F2065" s="259" t="s">
        <v>34503</v>
      </c>
      <c r="G2065" s="9">
        <v>1</v>
      </c>
      <c r="H2065" s="259" t="s">
        <v>37606</v>
      </c>
      <c r="I2065" s="9">
        <v>2</v>
      </c>
    </row>
    <row r="2066">
      <c r="A2066" s="259" t="s">
        <v>28762</v>
      </c>
      <c r="B2066" s="9">
        <v>1</v>
      </c>
      <c r="C2066" s="259" t="s">
        <v>32118</v>
      </c>
      <c r="D2066" s="9">
        <v>231369.07879638672</v>
      </c>
      <c r="E2066" s="9">
        <v>1716646.7221679688</v>
      </c>
      <c r="F2066" s="259" t="s">
        <v>34504</v>
      </c>
      <c r="G2066" s="9"/>
      <c r="H2066" s="259" t="s">
        <v>37607</v>
      </c>
      <c r="I2066" s="9">
        <v>3</v>
      </c>
    </row>
    <row r="2067">
      <c r="A2067" s="259" t="s">
        <v>28763</v>
      </c>
      <c r="B2067" s="9">
        <v>1</v>
      </c>
      <c r="C2067" s="259" t="s">
        <v>32119</v>
      </c>
      <c r="D2067" s="9">
        <v>626925538.50915527</v>
      </c>
      <c r="E2067" s="9">
        <v>1716646.7221679688</v>
      </c>
      <c r="F2067" s="259" t="s">
        <v>34504</v>
      </c>
      <c r="G2067" s="9"/>
      <c r="H2067" s="259" t="s">
        <v>37608</v>
      </c>
      <c r="I2067" s="9">
        <v>3</v>
      </c>
    </row>
    <row r="2068">
      <c r="A2068" s="259" t="s">
        <v>28764</v>
      </c>
      <c r="B2068" s="9">
        <v>1</v>
      </c>
      <c r="C2068" s="259" t="s">
        <v>32120</v>
      </c>
      <c r="D2068" s="9">
        <v>0.13477967004427596</v>
      </c>
      <c r="E2068" s="9">
        <v>1716646.7221679688</v>
      </c>
      <c r="F2068" s="259" t="s">
        <v>34504</v>
      </c>
      <c r="G2068" s="9"/>
      <c r="H2068" s="259" t="s">
        <v>37609</v>
      </c>
      <c r="I2068" s="9">
        <v>3</v>
      </c>
    </row>
    <row r="2069">
      <c r="A2069" s="259" t="s">
        <v>28765</v>
      </c>
      <c r="B2069" s="9">
        <v>1</v>
      </c>
      <c r="C2069" s="259" t="s">
        <v>32121</v>
      </c>
      <c r="D2069" s="9">
        <v>365.20358581258074</v>
      </c>
      <c r="E2069" s="9">
        <v>1716646.7221679688</v>
      </c>
      <c r="F2069" s="259" t="s">
        <v>34504</v>
      </c>
      <c r="G2069" s="9"/>
      <c r="H2069" s="259" t="s">
        <v>37610</v>
      </c>
      <c r="I2069" s="9">
        <v>3</v>
      </c>
    </row>
    <row r="2070">
      <c r="A2070" s="259" t="s">
        <v>28766</v>
      </c>
      <c r="B2070" s="9">
        <v>1</v>
      </c>
      <c r="C2070" s="259" t="s">
        <v>32122</v>
      </c>
      <c r="D2070" s="9">
        <v>240333.54522705078</v>
      </c>
      <c r="E2070" s="9">
        <v>1716646.7221679688</v>
      </c>
      <c r="F2070" s="259" t="s">
        <v>34505</v>
      </c>
      <c r="G2070" s="9"/>
      <c r="H2070" s="259" t="s">
        <v>37611</v>
      </c>
      <c r="I2070" s="9">
        <v>3</v>
      </c>
    </row>
    <row r="2071">
      <c r="A2071" s="259" t="s">
        <v>28767</v>
      </c>
      <c r="B2071" s="9">
        <v>1</v>
      </c>
      <c r="C2071" s="259" t="s">
        <v>32123</v>
      </c>
      <c r="D2071" s="9">
        <v>397232078.10544628</v>
      </c>
      <c r="E2071" s="9">
        <v>1716646.7221679688</v>
      </c>
      <c r="F2071" s="259" t="s">
        <v>34505</v>
      </c>
      <c r="G2071" s="9"/>
      <c r="H2071" s="259" t="s">
        <v>37612</v>
      </c>
      <c r="I2071" s="9">
        <v>3</v>
      </c>
    </row>
    <row r="2072">
      <c r="A2072" s="259" t="s">
        <v>28768</v>
      </c>
      <c r="B2072" s="9">
        <v>1</v>
      </c>
      <c r="C2072" s="259" t="s">
        <v>32124</v>
      </c>
      <c r="D2072" s="9">
        <v>0.14000174999520656</v>
      </c>
      <c r="E2072" s="9">
        <v>1716646.7221679688</v>
      </c>
      <c r="F2072" s="259" t="s">
        <v>34505</v>
      </c>
      <c r="G2072" s="9"/>
      <c r="H2072" s="259" t="s">
        <v>37613</v>
      </c>
      <c r="I2072" s="9">
        <v>3</v>
      </c>
    </row>
    <row r="2073">
      <c r="A2073" s="259" t="s">
        <v>28769</v>
      </c>
      <c r="B2073" s="9">
        <v>1</v>
      </c>
      <c r="C2073" s="259" t="s">
        <v>32125</v>
      </c>
      <c r="D2073" s="9">
        <v>231.4000154928664</v>
      </c>
      <c r="E2073" s="9">
        <v>1716646.7221679688</v>
      </c>
      <c r="F2073" s="259" t="s">
        <v>34505</v>
      </c>
      <c r="G2073" s="9"/>
      <c r="H2073" s="259" t="s">
        <v>37614</v>
      </c>
      <c r="I2073" s="9">
        <v>3</v>
      </c>
    </row>
    <row r="2074">
      <c r="A2074" s="259" t="s">
        <v>28770</v>
      </c>
      <c r="B2074" s="9">
        <v>1</v>
      </c>
      <c r="C2074" s="259" t="s">
        <v>32126</v>
      </c>
      <c r="D2074" s="9">
        <v>1716646.7221679688</v>
      </c>
      <c r="E2074" s="9">
        <v>1716646.7221679688</v>
      </c>
      <c r="F2074" s="259" t="s">
        <v>34506</v>
      </c>
      <c r="G2074" s="9"/>
      <c r="H2074" s="259" t="s">
        <v>37615</v>
      </c>
      <c r="I2074" s="9">
        <v>3</v>
      </c>
    </row>
    <row r="2075">
      <c r="A2075" s="259" t="s">
        <v>28771</v>
      </c>
      <c r="B2075" s="9">
        <v>1</v>
      </c>
      <c r="C2075" s="259" t="s">
        <v>32127</v>
      </c>
      <c r="D2075" s="9">
        <v>3143541415.5698366</v>
      </c>
      <c r="E2075" s="9">
        <v>1716646.7221679688</v>
      </c>
      <c r="F2075" s="259" t="s">
        <v>34506</v>
      </c>
      <c r="G2075" s="9"/>
      <c r="H2075" s="259" t="s">
        <v>37616</v>
      </c>
      <c r="I2075" s="9">
        <v>3</v>
      </c>
    </row>
    <row r="2076">
      <c r="A2076" s="259" t="s">
        <v>28772</v>
      </c>
      <c r="B2076" s="9">
        <v>1</v>
      </c>
      <c r="C2076" s="259" t="s">
        <v>32128</v>
      </c>
      <c r="D2076" s="9">
        <v>1</v>
      </c>
      <c r="E2076" s="9">
        <v>1716646.7221679688</v>
      </c>
      <c r="F2076" s="259" t="s">
        <v>34506</v>
      </c>
      <c r="G2076" s="9"/>
      <c r="H2076" s="259" t="s">
        <v>37617</v>
      </c>
      <c r="I2076" s="9">
        <v>3</v>
      </c>
    </row>
    <row r="2077">
      <c r="A2077" s="259" t="s">
        <v>28773</v>
      </c>
      <c r="B2077" s="9">
        <v>1</v>
      </c>
      <c r="C2077" s="259" t="s">
        <v>32129</v>
      </c>
      <c r="D2077" s="9">
        <v>1831.2104494044236</v>
      </c>
      <c r="E2077" s="9">
        <v>1716646.7221679688</v>
      </c>
      <c r="F2077" s="259" t="s">
        <v>34506</v>
      </c>
      <c r="G2077" s="9"/>
      <c r="H2077" s="259" t="s">
        <v>37618</v>
      </c>
      <c r="I2077" s="9">
        <v>3</v>
      </c>
    </row>
    <row r="2078">
      <c r="A2078" s="259" t="s">
        <v>28774</v>
      </c>
      <c r="B2078" s="9">
        <v>1</v>
      </c>
      <c r="C2078" s="259" t="s">
        <v>32130</v>
      </c>
      <c r="D2078" s="9">
        <v>1716646.7221679688</v>
      </c>
      <c r="E2078" s="9">
        <v>1716646.7221679688</v>
      </c>
      <c r="F2078" s="259" t="s">
        <v>34507</v>
      </c>
      <c r="G2078" s="9"/>
      <c r="H2078" s="259" t="s">
        <v>37619</v>
      </c>
      <c r="I2078" s="9">
        <v>3</v>
      </c>
    </row>
    <row r="2079">
      <c r="A2079" s="259" t="s">
        <v>28775</v>
      </c>
      <c r="B2079" s="9">
        <v>1</v>
      </c>
      <c r="C2079" s="259" t="s">
        <v>32131</v>
      </c>
      <c r="D2079" s="9">
        <v>898167449.38514495</v>
      </c>
      <c r="E2079" s="9">
        <v>1716646.7221679688</v>
      </c>
      <c r="F2079" s="259" t="s">
        <v>34507</v>
      </c>
      <c r="G2079" s="9"/>
      <c r="H2079" s="259" t="s">
        <v>37620</v>
      </c>
      <c r="I2079" s="9">
        <v>3</v>
      </c>
    </row>
    <row r="2080">
      <c r="A2080" s="259" t="s">
        <v>28776</v>
      </c>
      <c r="B2080" s="9">
        <v>1</v>
      </c>
      <c r="C2080" s="259" t="s">
        <v>32132</v>
      </c>
      <c r="D2080" s="9">
        <v>1</v>
      </c>
      <c r="E2080" s="9">
        <v>1716646.7221679688</v>
      </c>
      <c r="F2080" s="259" t="s">
        <v>34507</v>
      </c>
      <c r="G2080" s="9"/>
      <c r="H2080" s="259" t="s">
        <v>37621</v>
      </c>
      <c r="I2080" s="9">
        <v>3</v>
      </c>
    </row>
    <row r="2081">
      <c r="A2081" s="259" t="s">
        <v>28777</v>
      </c>
      <c r="B2081" s="9">
        <v>1</v>
      </c>
      <c r="C2081" s="259" t="s">
        <v>32133</v>
      </c>
      <c r="D2081" s="9">
        <v>523.21041818717435</v>
      </c>
      <c r="E2081" s="9">
        <v>1716646.7221679688</v>
      </c>
      <c r="F2081" s="259" t="s">
        <v>34507</v>
      </c>
      <c r="G2081" s="9"/>
      <c r="H2081" s="259" t="s">
        <v>37622</v>
      </c>
      <c r="I2081" s="9">
        <v>3</v>
      </c>
    </row>
    <row r="2082">
      <c r="A2082" s="259" t="s">
        <v>28778</v>
      </c>
      <c r="B2082" s="9">
        <v>1</v>
      </c>
      <c r="C2082" s="259" t="s">
        <v>32134</v>
      </c>
      <c r="D2082" s="9">
        <v>1716646.7221679688</v>
      </c>
      <c r="E2082" s="9">
        <v>1716646.7221679688</v>
      </c>
      <c r="F2082" s="259" t="s">
        <v>34508</v>
      </c>
      <c r="G2082" s="9"/>
      <c r="H2082" s="259" t="s">
        <v>37623</v>
      </c>
      <c r="I2082" s="9">
        <v>3</v>
      </c>
    </row>
    <row r="2083">
      <c r="A2083" s="259" t="s">
        <v>28779</v>
      </c>
      <c r="B2083" s="9">
        <v>1</v>
      </c>
      <c r="C2083" s="259" t="s">
        <v>32135</v>
      </c>
      <c r="D2083" s="9">
        <v>1848141888.0792453</v>
      </c>
      <c r="E2083" s="9">
        <v>1716646.7221679688</v>
      </c>
      <c r="F2083" s="259" t="s">
        <v>34508</v>
      </c>
      <c r="G2083" s="9"/>
      <c r="H2083" s="259" t="s">
        <v>37624</v>
      </c>
      <c r="I2083" s="9">
        <v>3</v>
      </c>
    </row>
    <row r="2084">
      <c r="A2084" s="259" t="s">
        <v>28780</v>
      </c>
      <c r="B2084" s="9">
        <v>1</v>
      </c>
      <c r="C2084" s="259" t="s">
        <v>32136</v>
      </c>
      <c r="D2084" s="9">
        <v>1</v>
      </c>
      <c r="E2084" s="9">
        <v>1716646.7221679688</v>
      </c>
      <c r="F2084" s="259" t="s">
        <v>34508</v>
      </c>
      <c r="G2084" s="9"/>
      <c r="H2084" s="259" t="s">
        <v>37625</v>
      </c>
      <c r="I2084" s="9">
        <v>3</v>
      </c>
    </row>
    <row r="2085">
      <c r="A2085" s="259" t="s">
        <v>28781</v>
      </c>
      <c r="B2085" s="9">
        <v>1</v>
      </c>
      <c r="C2085" s="259" t="s">
        <v>32137</v>
      </c>
      <c r="D2085" s="9">
        <v>1076.6000157243827</v>
      </c>
      <c r="E2085" s="9">
        <v>1716646.7221679688</v>
      </c>
      <c r="F2085" s="259" t="s">
        <v>34508</v>
      </c>
      <c r="G2085" s="9"/>
      <c r="H2085" s="259" t="s">
        <v>37626</v>
      </c>
      <c r="I2085" s="9">
        <v>3</v>
      </c>
    </row>
    <row r="2086">
      <c r="A2086" s="259" t="s">
        <v>28782</v>
      </c>
      <c r="B2086" s="9">
        <v>1</v>
      </c>
      <c r="C2086" s="259" t="s">
        <v>32138</v>
      </c>
      <c r="D2086" s="9">
        <v>1716646.7221679688</v>
      </c>
      <c r="E2086" s="9">
        <v>1716646.7221679688</v>
      </c>
      <c r="F2086" s="259" t="s">
        <v>34509</v>
      </c>
      <c r="G2086" s="9"/>
      <c r="H2086" s="259" t="s">
        <v>37627</v>
      </c>
      <c r="I2086" s="9">
        <v>3</v>
      </c>
    </row>
    <row r="2087">
      <c r="A2087" s="259" t="s">
        <v>28783</v>
      </c>
      <c r="B2087" s="9">
        <v>1</v>
      </c>
      <c r="C2087" s="259" t="s">
        <v>32139</v>
      </c>
      <c r="D2087" s="9">
        <v>1609822048.4342842</v>
      </c>
      <c r="E2087" s="9">
        <v>1716646.7221679688</v>
      </c>
      <c r="F2087" s="259" t="s">
        <v>34509</v>
      </c>
      <c r="G2087" s="9"/>
      <c r="H2087" s="259" t="s">
        <v>37628</v>
      </c>
      <c r="I2087" s="9">
        <v>3</v>
      </c>
    </row>
    <row r="2088">
      <c r="A2088" s="259" t="s">
        <v>28784</v>
      </c>
      <c r="B2088" s="9">
        <v>1</v>
      </c>
      <c r="C2088" s="259" t="s">
        <v>32140</v>
      </c>
      <c r="D2088" s="9">
        <v>1</v>
      </c>
      <c r="E2088" s="9">
        <v>1716646.7221679688</v>
      </c>
      <c r="F2088" s="259" t="s">
        <v>34509</v>
      </c>
      <c r="G2088" s="9"/>
      <c r="H2088" s="259" t="s">
        <v>37629</v>
      </c>
      <c r="I2088" s="9">
        <v>3</v>
      </c>
    </row>
    <row r="2089">
      <c r="A2089" s="259" t="s">
        <v>28785</v>
      </c>
      <c r="B2089" s="9">
        <v>1</v>
      </c>
      <c r="C2089" s="259" t="s">
        <v>32141</v>
      </c>
      <c r="D2089" s="9">
        <v>937.77131173572241</v>
      </c>
      <c r="E2089" s="9">
        <v>1716646.7221679688</v>
      </c>
      <c r="F2089" s="259" t="s">
        <v>34509</v>
      </c>
      <c r="G2089" s="9"/>
      <c r="H2089" s="259" t="s">
        <v>37630</v>
      </c>
      <c r="I2089" s="9">
        <v>3</v>
      </c>
    </row>
    <row r="2090">
      <c r="A2090" s="259" t="s">
        <v>28786</v>
      </c>
      <c r="B2090" s="9">
        <v>1</v>
      </c>
      <c r="C2090" s="259" t="s">
        <v>32142</v>
      </c>
      <c r="D2090" s="9">
        <v>1716646.7221679688</v>
      </c>
      <c r="E2090" s="9">
        <v>1716646.7221679688</v>
      </c>
      <c r="F2090" s="259" t="s">
        <v>34510</v>
      </c>
      <c r="G2090" s="9"/>
      <c r="H2090" s="259" t="s">
        <v>37631</v>
      </c>
      <c r="I2090" s="9">
        <v>3</v>
      </c>
    </row>
    <row r="2091">
      <c r="A2091" s="259" t="s">
        <v>28787</v>
      </c>
      <c r="B2091" s="9">
        <v>1</v>
      </c>
      <c r="C2091" s="259" t="s">
        <v>32143</v>
      </c>
      <c r="D2091" s="9">
        <v>2236747586.9434395</v>
      </c>
      <c r="E2091" s="9">
        <v>1716646.7221679688</v>
      </c>
      <c r="F2091" s="259" t="s">
        <v>34510</v>
      </c>
      <c r="G2091" s="9"/>
      <c r="H2091" s="259" t="s">
        <v>37632</v>
      </c>
      <c r="I2091" s="9">
        <v>3</v>
      </c>
    </row>
    <row r="2092">
      <c r="A2092" s="259" t="s">
        <v>28788</v>
      </c>
      <c r="B2092" s="9">
        <v>1</v>
      </c>
      <c r="C2092" s="259" t="s">
        <v>32144</v>
      </c>
      <c r="D2092" s="9">
        <v>1</v>
      </c>
      <c r="E2092" s="9">
        <v>1716646.7221679688</v>
      </c>
      <c r="F2092" s="259" t="s">
        <v>34510</v>
      </c>
      <c r="G2092" s="9"/>
      <c r="H2092" s="259" t="s">
        <v>37633</v>
      </c>
      <c r="I2092" s="9">
        <v>3</v>
      </c>
    </row>
    <row r="2093">
      <c r="A2093" s="259" t="s">
        <v>28789</v>
      </c>
      <c r="B2093" s="9">
        <v>1</v>
      </c>
      <c r="C2093" s="259" t="s">
        <v>32145</v>
      </c>
      <c r="D2093" s="9">
        <v>1302.974897548303</v>
      </c>
      <c r="E2093" s="9">
        <v>1716646.7221679688</v>
      </c>
      <c r="F2093" s="259" t="s">
        <v>34510</v>
      </c>
      <c r="G2093" s="9"/>
      <c r="H2093" s="259" t="s">
        <v>37634</v>
      </c>
      <c r="I2093" s="9">
        <v>3</v>
      </c>
    </row>
    <row r="2094">
      <c r="A2094" s="259" t="s">
        <v>28790</v>
      </c>
      <c r="B2094" s="9">
        <v>1</v>
      </c>
      <c r="C2094" s="259" t="s">
        <v>32146</v>
      </c>
      <c r="D2094" s="9">
        <v>284764.52172851563</v>
      </c>
      <c r="E2094" s="9">
        <v>1716646.7221679688</v>
      </c>
      <c r="F2094" s="259" t="s">
        <v>34511</v>
      </c>
      <c r="G2094" s="9"/>
      <c r="H2094" s="259" t="s">
        <v>37635</v>
      </c>
      <c r="I2094" s="9">
        <v>3</v>
      </c>
    </row>
    <row r="2095">
      <c r="A2095" s="259" t="s">
        <v>28791</v>
      </c>
      <c r="B2095" s="9">
        <v>1</v>
      </c>
      <c r="C2095" s="259" t="s">
        <v>32147</v>
      </c>
      <c r="D2095" s="9">
        <v>901348703.20844054</v>
      </c>
      <c r="E2095" s="9">
        <v>1716646.7221679688</v>
      </c>
      <c r="F2095" s="259" t="s">
        <v>34511</v>
      </c>
      <c r="G2095" s="9"/>
      <c r="H2095" s="259" t="s">
        <v>37636</v>
      </c>
      <c r="I2095" s="9">
        <v>3</v>
      </c>
    </row>
    <row r="2096">
      <c r="A2096" s="259" t="s">
        <v>28792</v>
      </c>
      <c r="B2096" s="9">
        <v>1</v>
      </c>
      <c r="C2096" s="259" t="s">
        <v>32148</v>
      </c>
      <c r="D2096" s="9">
        <v>0.16588417293506022</v>
      </c>
      <c r="E2096" s="9">
        <v>1716646.7221679688</v>
      </c>
      <c r="F2096" s="259" t="s">
        <v>34511</v>
      </c>
      <c r="G2096" s="9"/>
      <c r="H2096" s="259" t="s">
        <v>37637</v>
      </c>
      <c r="I2096" s="9">
        <v>3</v>
      </c>
    </row>
    <row r="2097">
      <c r="A2097" s="259" t="s">
        <v>28793</v>
      </c>
      <c r="B2097" s="9">
        <v>1</v>
      </c>
      <c r="C2097" s="259" t="s">
        <v>32149</v>
      </c>
      <c r="D2097" s="9">
        <v>525.06359728466384</v>
      </c>
      <c r="E2097" s="9">
        <v>1716646.7221679688</v>
      </c>
      <c r="F2097" s="259" t="s">
        <v>34511</v>
      </c>
      <c r="G2097" s="9"/>
      <c r="H2097" s="259" t="s">
        <v>37638</v>
      </c>
      <c r="I2097" s="9">
        <v>3</v>
      </c>
    </row>
    <row r="2098">
      <c r="A2098" s="259" t="s">
        <v>28794</v>
      </c>
      <c r="B2098" s="9">
        <v>1</v>
      </c>
      <c r="C2098" s="259" t="s">
        <v>32150</v>
      </c>
      <c r="D2098" s="9">
        <v>1716646.7221679688</v>
      </c>
      <c r="E2098" s="9">
        <v>1716646.7221679688</v>
      </c>
      <c r="F2098" s="259" t="s">
        <v>34512</v>
      </c>
      <c r="G2098" s="9"/>
      <c r="H2098" s="259" t="s">
        <v>37639</v>
      </c>
      <c r="I2098" s="9">
        <v>3</v>
      </c>
    </row>
    <row r="2099">
      <c r="A2099" s="259" t="s">
        <v>28795</v>
      </c>
      <c r="B2099" s="9">
        <v>1</v>
      </c>
      <c r="C2099" s="259" t="s">
        <v>32151</v>
      </c>
      <c r="D2099" s="9">
        <v>5445125.4179564435</v>
      </c>
      <c r="E2099" s="9">
        <v>1716646.7221679688</v>
      </c>
      <c r="F2099" s="259" t="s">
        <v>34512</v>
      </c>
      <c r="G2099" s="9"/>
      <c r="H2099" s="259" t="s">
        <v>37640</v>
      </c>
      <c r="I2099" s="9">
        <v>3</v>
      </c>
    </row>
    <row r="2100">
      <c r="A2100" s="259" t="s">
        <v>28796</v>
      </c>
      <c r="B2100" s="9">
        <v>1</v>
      </c>
      <c r="C2100" s="259" t="s">
        <v>32152</v>
      </c>
      <c r="D2100" s="9">
        <v>1</v>
      </c>
      <c r="E2100" s="9">
        <v>1716646.7221679688</v>
      </c>
      <c r="F2100" s="259" t="s">
        <v>34512</v>
      </c>
      <c r="G2100" s="9"/>
      <c r="H2100" s="259" t="s">
        <v>37641</v>
      </c>
      <c r="I2100" s="9">
        <v>3</v>
      </c>
    </row>
    <row r="2101">
      <c r="A2101" s="259" t="s">
        <v>28797</v>
      </c>
      <c r="B2101" s="9">
        <v>1</v>
      </c>
      <c r="C2101" s="259" t="s">
        <v>32153</v>
      </c>
      <c r="D2101" s="9">
        <v>3.1719545714564643</v>
      </c>
      <c r="E2101" s="9">
        <v>1716646.7221679688</v>
      </c>
      <c r="F2101" s="259" t="s">
        <v>34512</v>
      </c>
      <c r="G2101" s="9"/>
      <c r="H2101" s="259" t="s">
        <v>37642</v>
      </c>
      <c r="I2101" s="9">
        <v>3</v>
      </c>
    </row>
    <row r="2102">
      <c r="A2102" s="259" t="s">
        <v>28798</v>
      </c>
      <c r="B2102" s="9">
        <v>1</v>
      </c>
      <c r="C2102" s="259" t="s">
        <v>32154</v>
      </c>
      <c r="D2102" s="9">
        <v>1716646.7221679688</v>
      </c>
      <c r="E2102" s="9">
        <v>1716646.7221679688</v>
      </c>
      <c r="F2102" s="259" t="s">
        <v>34513</v>
      </c>
      <c r="G2102" s="9"/>
      <c r="H2102" s="259" t="s">
        <v>37643</v>
      </c>
      <c r="I2102" s="9">
        <v>3</v>
      </c>
    </row>
    <row r="2103">
      <c r="A2103" s="259" t="s">
        <v>28799</v>
      </c>
      <c r="B2103" s="9">
        <v>1</v>
      </c>
      <c r="C2103" s="259" t="s">
        <v>32155</v>
      </c>
      <c r="D2103" s="9">
        <v>906793828.62639701</v>
      </c>
      <c r="E2103" s="9">
        <v>1716646.7221679688</v>
      </c>
      <c r="F2103" s="259" t="s">
        <v>34513</v>
      </c>
      <c r="G2103" s="9"/>
      <c r="H2103" s="259" t="s">
        <v>37644</v>
      </c>
      <c r="I2103" s="9">
        <v>3</v>
      </c>
    </row>
    <row r="2104">
      <c r="A2104" s="259" t="s">
        <v>28800</v>
      </c>
      <c r="B2104" s="9">
        <v>1</v>
      </c>
      <c r="C2104" s="259" t="s">
        <v>32156</v>
      </c>
      <c r="D2104" s="9">
        <v>1</v>
      </c>
      <c r="E2104" s="9">
        <v>1716646.7221679688</v>
      </c>
      <c r="F2104" s="259" t="s">
        <v>34513</v>
      </c>
      <c r="G2104" s="9"/>
      <c r="H2104" s="259" t="s">
        <v>37645</v>
      </c>
      <c r="I2104" s="9">
        <v>3</v>
      </c>
    </row>
    <row r="2105">
      <c r="A2105" s="259" t="s">
        <v>28801</v>
      </c>
      <c r="B2105" s="9">
        <v>1</v>
      </c>
      <c r="C2105" s="259" t="s">
        <v>32157</v>
      </c>
      <c r="D2105" s="9">
        <v>528.23555185612031</v>
      </c>
      <c r="E2105" s="9">
        <v>1716646.7221679688</v>
      </c>
      <c r="F2105" s="259" t="s">
        <v>34513</v>
      </c>
      <c r="G2105" s="9"/>
      <c r="H2105" s="259" t="s">
        <v>37646</v>
      </c>
      <c r="I2105" s="9">
        <v>3</v>
      </c>
    </row>
    <row r="2106">
      <c r="A2106" s="259" t="s">
        <v>28802</v>
      </c>
      <c r="B2106" s="9">
        <v>1</v>
      </c>
      <c r="C2106" s="259" t="s">
        <v>32158</v>
      </c>
      <c r="D2106" s="9">
        <v>13207.776977539063</v>
      </c>
      <c r="E2106" s="9">
        <v>1716646.7221679688</v>
      </c>
      <c r="F2106" s="259" t="s">
        <v>34514</v>
      </c>
      <c r="G2106" s="9"/>
      <c r="H2106" s="259" t="s">
        <v>37647</v>
      </c>
      <c r="I2106" s="9">
        <v>3</v>
      </c>
    </row>
    <row r="2107">
      <c r="A2107" s="259" t="s">
        <v>28803</v>
      </c>
      <c r="B2107" s="9">
        <v>1</v>
      </c>
      <c r="C2107" s="259" t="s">
        <v>32159</v>
      </c>
      <c r="D2107" s="9">
        <v>8626379.2412520107</v>
      </c>
      <c r="E2107" s="9">
        <v>1716646.7221679688</v>
      </c>
      <c r="F2107" s="259" t="s">
        <v>34514</v>
      </c>
      <c r="G2107" s="9"/>
      <c r="H2107" s="259" t="s">
        <v>37648</v>
      </c>
      <c r="I2107" s="9">
        <v>3</v>
      </c>
    </row>
    <row r="2108">
      <c r="A2108" s="259" t="s">
        <v>28804</v>
      </c>
      <c r="B2108" s="9">
        <v>1</v>
      </c>
      <c r="C2108" s="259" t="s">
        <v>32160</v>
      </c>
      <c r="D2108" s="9">
        <v>0.0076939400559125183</v>
      </c>
      <c r="E2108" s="9">
        <v>1716646.7221679688</v>
      </c>
      <c r="F2108" s="259" t="s">
        <v>34514</v>
      </c>
      <c r="G2108" s="9"/>
      <c r="H2108" s="259" t="s">
        <v>37649</v>
      </c>
      <c r="I2108" s="9">
        <v>3</v>
      </c>
    </row>
    <row r="2109">
      <c r="A2109" s="259" t="s">
        <v>28805</v>
      </c>
      <c r="B2109" s="9">
        <v>1</v>
      </c>
      <c r="C2109" s="259" t="s">
        <v>32161</v>
      </c>
      <c r="D2109" s="9">
        <v>5.0251336689459771</v>
      </c>
      <c r="E2109" s="9">
        <v>1716646.7221679688</v>
      </c>
      <c r="F2109" s="259" t="s">
        <v>34514</v>
      </c>
      <c r="G2109" s="9"/>
      <c r="H2109" s="259" t="s">
        <v>37650</v>
      </c>
      <c r="I2109" s="9">
        <v>3</v>
      </c>
    </row>
    <row r="2110">
      <c r="A2110" s="259" t="s">
        <v>28806</v>
      </c>
      <c r="B2110" s="9">
        <v>1</v>
      </c>
      <c r="C2110" s="259" t="s">
        <v>32162</v>
      </c>
      <c r="D2110" s="9">
        <v>231369.07879638672</v>
      </c>
      <c r="E2110" s="9">
        <v>1716646.7221679688</v>
      </c>
      <c r="F2110" s="259" t="s">
        <v>34515</v>
      </c>
      <c r="G2110" s="9"/>
      <c r="H2110" s="259" t="s">
        <v>37651</v>
      </c>
      <c r="I2110" s="9">
        <v>3</v>
      </c>
    </row>
    <row r="2111">
      <c r="A2111" s="259" t="s">
        <v>28807</v>
      </c>
      <c r="B2111" s="9">
        <v>1</v>
      </c>
      <c r="C2111" s="259" t="s">
        <v>32163</v>
      </c>
      <c r="D2111" s="9">
        <v>388605698.86419427</v>
      </c>
      <c r="E2111" s="9">
        <v>1716646.7221679688</v>
      </c>
      <c r="F2111" s="259" t="s">
        <v>34515</v>
      </c>
      <c r="G2111" s="9"/>
      <c r="H2111" s="259" t="s">
        <v>37652</v>
      </c>
      <c r="I2111" s="9">
        <v>3</v>
      </c>
    </row>
    <row r="2112">
      <c r="A2112" s="259" t="s">
        <v>28808</v>
      </c>
      <c r="B2112" s="9">
        <v>1</v>
      </c>
      <c r="C2112" s="259" t="s">
        <v>32164</v>
      </c>
      <c r="D2112" s="9">
        <v>0.13477967004427596</v>
      </c>
      <c r="E2112" s="9">
        <v>1716646.7221679688</v>
      </c>
      <c r="F2112" s="259" t="s">
        <v>34515</v>
      </c>
      <c r="G2112" s="9"/>
      <c r="H2112" s="259" t="s">
        <v>37653</v>
      </c>
      <c r="I2112" s="9">
        <v>3</v>
      </c>
    </row>
    <row r="2113">
      <c r="A2113" s="259" t="s">
        <v>28809</v>
      </c>
      <c r="B2113" s="9">
        <v>1</v>
      </c>
      <c r="C2113" s="259" t="s">
        <v>32165</v>
      </c>
      <c r="D2113" s="9">
        <v>226.37488182392042</v>
      </c>
      <c r="E2113" s="9">
        <v>1716646.7221679688</v>
      </c>
      <c r="F2113" s="259" t="s">
        <v>34515</v>
      </c>
      <c r="G2113" s="9"/>
      <c r="H2113" s="259" t="s">
        <v>37654</v>
      </c>
      <c r="I2113" s="9">
        <v>3</v>
      </c>
    </row>
    <row r="2114">
      <c r="A2114" s="259" t="s">
        <v>28810</v>
      </c>
      <c r="B2114" s="9">
        <v>1</v>
      </c>
      <c r="C2114" s="259" t="s">
        <v>32166</v>
      </c>
      <c r="D2114" s="9">
        <v>1716646.7221679688</v>
      </c>
      <c r="E2114" s="9">
        <v>1716646.7221679688</v>
      </c>
      <c r="F2114" s="259" t="s">
        <v>34516</v>
      </c>
      <c r="G2114" s="9"/>
      <c r="H2114" s="259" t="s">
        <v>37655</v>
      </c>
      <c r="I2114" s="9">
        <v>3</v>
      </c>
    </row>
    <row r="2115">
      <c r="A2115" s="259" t="s">
        <v>28811</v>
      </c>
      <c r="B2115" s="9">
        <v>1</v>
      </c>
      <c r="C2115" s="259" t="s">
        <v>32167</v>
      </c>
      <c r="D2115" s="9">
        <v>2746309337.4643903</v>
      </c>
      <c r="E2115" s="9">
        <v>1716646.7221679688</v>
      </c>
      <c r="F2115" s="259" t="s">
        <v>34516</v>
      </c>
      <c r="G2115" s="9"/>
      <c r="H2115" s="259" t="s">
        <v>37656</v>
      </c>
      <c r="I2115" s="9">
        <v>3</v>
      </c>
    </row>
    <row r="2116">
      <c r="A2116" s="259" t="s">
        <v>28812</v>
      </c>
      <c r="B2116" s="9">
        <v>1</v>
      </c>
      <c r="C2116" s="259" t="s">
        <v>32168</v>
      </c>
      <c r="D2116" s="9">
        <v>1</v>
      </c>
      <c r="E2116" s="9">
        <v>1716646.7221679688</v>
      </c>
      <c r="F2116" s="259" t="s">
        <v>34516</v>
      </c>
      <c r="G2116" s="9"/>
      <c r="H2116" s="259" t="s">
        <v>37657</v>
      </c>
      <c r="I2116" s="9">
        <v>3</v>
      </c>
    </row>
    <row r="2117">
      <c r="A2117" s="259" t="s">
        <v>28813</v>
      </c>
      <c r="B2117" s="9">
        <v>1</v>
      </c>
      <c r="C2117" s="259" t="s">
        <v>32169</v>
      </c>
      <c r="D2117" s="9">
        <v>1599.8104339115571</v>
      </c>
      <c r="E2117" s="9">
        <v>1716646.7221679688</v>
      </c>
      <c r="F2117" s="259" t="s">
        <v>34516</v>
      </c>
      <c r="G2117" s="9"/>
      <c r="H2117" s="259" t="s">
        <v>37658</v>
      </c>
      <c r="I2117" s="9">
        <v>3</v>
      </c>
    </row>
    <row r="2118">
      <c r="A2118" s="259" t="s">
        <v>28814</v>
      </c>
      <c r="B2118" s="9">
        <v>2</v>
      </c>
      <c r="C2118" s="259" t="s">
        <v>32170</v>
      </c>
      <c r="D2118" s="9">
        <v>370422.09780883789</v>
      </c>
      <c r="E2118" s="9">
        <v>1733937.8127441406</v>
      </c>
      <c r="F2118" s="259" t="s">
        <v>34517</v>
      </c>
      <c r="G2118" s="9"/>
      <c r="H2118" s="259" t="s">
        <v>37659</v>
      </c>
      <c r="I2118" s="9">
        <v>3</v>
      </c>
    </row>
    <row r="2119">
      <c r="A2119" s="259" t="s">
        <v>28815</v>
      </c>
      <c r="B2119" s="9">
        <v>2</v>
      </c>
      <c r="C2119" s="259" t="s">
        <v>32171</v>
      </c>
      <c r="D2119" s="9">
        <v>1507371495.2007654</v>
      </c>
      <c r="E2119" s="9">
        <v>1733937.8127441406</v>
      </c>
      <c r="F2119" s="259" t="s">
        <v>34517</v>
      </c>
      <c r="G2119" s="9"/>
      <c r="H2119" s="259" t="s">
        <v>37660</v>
      </c>
      <c r="I2119" s="9">
        <v>3</v>
      </c>
    </row>
    <row r="2120">
      <c r="A2120" s="259" t="s">
        <v>28816</v>
      </c>
      <c r="B2120" s="9">
        <v>2</v>
      </c>
      <c r="C2120" s="259" t="s">
        <v>32172</v>
      </c>
      <c r="D2120" s="9">
        <v>0.21363055530959649</v>
      </c>
      <c r="E2120" s="9">
        <v>1733937.8127441406</v>
      </c>
      <c r="F2120" s="259" t="s">
        <v>34517</v>
      </c>
      <c r="G2120" s="9"/>
      <c r="H2120" s="259" t="s">
        <v>37661</v>
      </c>
      <c r="I2120" s="9">
        <v>3</v>
      </c>
    </row>
    <row r="2121">
      <c r="A2121" s="259" t="s">
        <v>28817</v>
      </c>
      <c r="B2121" s="9">
        <v>2</v>
      </c>
      <c r="C2121" s="259" t="s">
        <v>32173</v>
      </c>
      <c r="D2121" s="9">
        <v>869.33423109055445</v>
      </c>
      <c r="E2121" s="9">
        <v>1733937.8127441406</v>
      </c>
      <c r="F2121" s="259" t="s">
        <v>34517</v>
      </c>
      <c r="G2121" s="9"/>
      <c r="H2121" s="259" t="s">
        <v>37662</v>
      </c>
      <c r="I2121" s="9">
        <v>3</v>
      </c>
    </row>
    <row r="2122">
      <c r="A2122" s="259" t="s">
        <v>28818</v>
      </c>
      <c r="B2122" s="9">
        <v>2</v>
      </c>
      <c r="C2122" s="259" t="s">
        <v>32174</v>
      </c>
      <c r="D2122" s="9">
        <v>406666.99868774414</v>
      </c>
      <c r="E2122" s="9">
        <v>1733937.8127441406</v>
      </c>
      <c r="F2122" s="259" t="s">
        <v>34518</v>
      </c>
      <c r="G2122" s="9"/>
      <c r="H2122" s="259" t="s">
        <v>37663</v>
      </c>
      <c r="I2122" s="9">
        <v>3</v>
      </c>
    </row>
    <row r="2123">
      <c r="A2123" s="259" t="s">
        <v>28819</v>
      </c>
      <c r="B2123" s="9">
        <v>2</v>
      </c>
      <c r="C2123" s="259" t="s">
        <v>32175</v>
      </c>
      <c r="D2123" s="9">
        <v>854496647.0799824</v>
      </c>
      <c r="E2123" s="9">
        <v>1733937.8127441406</v>
      </c>
      <c r="F2123" s="259" t="s">
        <v>34518</v>
      </c>
      <c r="G2123" s="9"/>
      <c r="H2123" s="259" t="s">
        <v>37664</v>
      </c>
      <c r="I2123" s="9">
        <v>3</v>
      </c>
    </row>
    <row r="2124">
      <c r="A2124" s="259" t="s">
        <v>28820</v>
      </c>
      <c r="B2124" s="9">
        <v>2</v>
      </c>
      <c r="C2124" s="259" t="s">
        <v>32176</v>
      </c>
      <c r="D2124" s="9">
        <v>0.23453378529426638</v>
      </c>
      <c r="E2124" s="9">
        <v>1733937.8127441406</v>
      </c>
      <c r="F2124" s="259" t="s">
        <v>34518</v>
      </c>
      <c r="G2124" s="9"/>
      <c r="H2124" s="259" t="s">
        <v>37665</v>
      </c>
      <c r="I2124" s="9">
        <v>3</v>
      </c>
    </row>
    <row r="2125">
      <c r="A2125" s="259" t="s">
        <v>28821</v>
      </c>
      <c r="B2125" s="9">
        <v>2</v>
      </c>
      <c r="C2125" s="259" t="s">
        <v>32177</v>
      </c>
      <c r="D2125" s="9">
        <v>492.80697427530617</v>
      </c>
      <c r="E2125" s="9">
        <v>1733937.8127441406</v>
      </c>
      <c r="F2125" s="259" t="s">
        <v>34518</v>
      </c>
      <c r="G2125" s="9"/>
      <c r="H2125" s="259" t="s">
        <v>37666</v>
      </c>
      <c r="I2125" s="9">
        <v>3</v>
      </c>
    </row>
    <row r="2126">
      <c r="A2126" s="259" t="s">
        <v>28822</v>
      </c>
      <c r="B2126" s="9">
        <v>2</v>
      </c>
      <c r="C2126" s="259" t="s">
        <v>32178</v>
      </c>
      <c r="D2126" s="9">
        <v>1733937.8127441406</v>
      </c>
      <c r="E2126" s="9">
        <v>1733937.8127441406</v>
      </c>
      <c r="F2126" s="259" t="s">
        <v>34519</v>
      </c>
      <c r="G2126" s="9"/>
      <c r="H2126" s="259" t="s">
        <v>37667</v>
      </c>
      <c r="I2126" s="9">
        <v>3</v>
      </c>
    </row>
    <row r="2127">
      <c r="A2127" s="259" t="s">
        <v>28823</v>
      </c>
      <c r="B2127" s="9">
        <v>2</v>
      </c>
      <c r="C2127" s="259" t="s">
        <v>32179</v>
      </c>
      <c r="D2127" s="9">
        <v>5970945694.3044538</v>
      </c>
      <c r="E2127" s="9">
        <v>1733937.8127441406</v>
      </c>
      <c r="F2127" s="259" t="s">
        <v>34519</v>
      </c>
      <c r="G2127" s="9"/>
      <c r="H2127" s="259" t="s">
        <v>37668</v>
      </c>
      <c r="I2127" s="9">
        <v>3</v>
      </c>
    </row>
    <row r="2128">
      <c r="A2128" s="259" t="s">
        <v>28824</v>
      </c>
      <c r="B2128" s="9">
        <v>2</v>
      </c>
      <c r="C2128" s="259" t="s">
        <v>32180</v>
      </c>
      <c r="D2128" s="9">
        <v>1</v>
      </c>
      <c r="E2128" s="9">
        <v>1733937.8127441406</v>
      </c>
      <c r="F2128" s="259" t="s">
        <v>34519</v>
      </c>
      <c r="G2128" s="9"/>
      <c r="H2128" s="259" t="s">
        <v>37669</v>
      </c>
      <c r="I2128" s="9">
        <v>3</v>
      </c>
    </row>
    <row r="2129">
      <c r="A2129" s="259" t="s">
        <v>28825</v>
      </c>
      <c r="B2129" s="9">
        <v>2</v>
      </c>
      <c r="C2129" s="259" t="s">
        <v>32181</v>
      </c>
      <c r="D2129" s="9">
        <v>3443.575456062521</v>
      </c>
      <c r="E2129" s="9">
        <v>1733937.8127441406</v>
      </c>
      <c r="F2129" s="259" t="s">
        <v>34519</v>
      </c>
      <c r="G2129" s="9"/>
      <c r="H2129" s="259" t="s">
        <v>37670</v>
      </c>
      <c r="I2129" s="9">
        <v>3</v>
      </c>
    </row>
    <row r="2130">
      <c r="A2130" s="259" t="s">
        <v>28826</v>
      </c>
      <c r="B2130" s="9">
        <v>2</v>
      </c>
      <c r="C2130" s="259" t="s">
        <v>32182</v>
      </c>
      <c r="D2130" s="9">
        <v>1733937.8127441406</v>
      </c>
      <c r="E2130" s="9">
        <v>1733937.8127441406</v>
      </c>
      <c r="F2130" s="259" t="s">
        <v>34520</v>
      </c>
      <c r="G2130" s="9"/>
      <c r="H2130" s="259" t="s">
        <v>37671</v>
      </c>
      <c r="I2130" s="9">
        <v>3</v>
      </c>
    </row>
    <row r="2131">
      <c r="A2131" s="259" t="s">
        <v>28827</v>
      </c>
      <c r="B2131" s="9">
        <v>2</v>
      </c>
      <c r="C2131" s="259" t="s">
        <v>32183</v>
      </c>
      <c r="D2131" s="9">
        <v>1791090303.332895</v>
      </c>
      <c r="E2131" s="9">
        <v>1733937.8127441406</v>
      </c>
      <c r="F2131" s="259" t="s">
        <v>34520</v>
      </c>
      <c r="G2131" s="9"/>
      <c r="H2131" s="259" t="s">
        <v>37672</v>
      </c>
      <c r="I2131" s="9">
        <v>3</v>
      </c>
    </row>
    <row r="2132">
      <c r="A2132" s="259" t="s">
        <v>28828</v>
      </c>
      <c r="B2132" s="9">
        <v>2</v>
      </c>
      <c r="C2132" s="259" t="s">
        <v>32184</v>
      </c>
      <c r="D2132" s="9">
        <v>1</v>
      </c>
      <c r="E2132" s="9">
        <v>1733937.8127441406</v>
      </c>
      <c r="F2132" s="259" t="s">
        <v>34520</v>
      </c>
      <c r="G2132" s="9"/>
      <c r="H2132" s="259" t="s">
        <v>37673</v>
      </c>
      <c r="I2132" s="9">
        <v>3</v>
      </c>
    </row>
    <row r="2133">
      <c r="A2133" s="259" t="s">
        <v>28829</v>
      </c>
      <c r="B2133" s="9">
        <v>2</v>
      </c>
      <c r="C2133" s="259" t="s">
        <v>32185</v>
      </c>
      <c r="D2133" s="9">
        <v>1032.9610959335989</v>
      </c>
      <c r="E2133" s="9">
        <v>1733937.8127441406</v>
      </c>
      <c r="F2133" s="259" t="s">
        <v>34520</v>
      </c>
      <c r="G2133" s="9"/>
      <c r="H2133" s="259" t="s">
        <v>37674</v>
      </c>
      <c r="I2133" s="9">
        <v>3</v>
      </c>
    </row>
    <row r="2134">
      <c r="A2134" s="259" t="s">
        <v>28830</v>
      </c>
      <c r="B2134" s="9">
        <v>2</v>
      </c>
      <c r="C2134" s="259" t="s">
        <v>32186</v>
      </c>
      <c r="D2134" s="9">
        <v>1733937.8127441406</v>
      </c>
      <c r="E2134" s="9">
        <v>1733937.8127441406</v>
      </c>
      <c r="F2134" s="259" t="s">
        <v>34521</v>
      </c>
      <c r="G2134" s="9"/>
      <c r="H2134" s="259" t="s">
        <v>37675</v>
      </c>
      <c r="I2134" s="9">
        <v>3</v>
      </c>
    </row>
    <row r="2135">
      <c r="A2135" s="259" t="s">
        <v>28831</v>
      </c>
      <c r="B2135" s="9">
        <v>2</v>
      </c>
      <c r="C2135" s="259" t="s">
        <v>32187</v>
      </c>
      <c r="D2135" s="9">
        <v>3325358743.8915768</v>
      </c>
      <c r="E2135" s="9">
        <v>1733937.8127441406</v>
      </c>
      <c r="F2135" s="259" t="s">
        <v>34521</v>
      </c>
      <c r="G2135" s="9"/>
      <c r="H2135" s="259" t="s">
        <v>37676</v>
      </c>
      <c r="I2135" s="9">
        <v>3</v>
      </c>
    </row>
    <row r="2136">
      <c r="A2136" s="259" t="s">
        <v>28832</v>
      </c>
      <c r="B2136" s="9">
        <v>2</v>
      </c>
      <c r="C2136" s="259" t="s">
        <v>32188</v>
      </c>
      <c r="D2136" s="9">
        <v>1</v>
      </c>
      <c r="E2136" s="9">
        <v>1733937.8127441406</v>
      </c>
      <c r="F2136" s="259" t="s">
        <v>34521</v>
      </c>
      <c r="G2136" s="9"/>
      <c r="H2136" s="259" t="s">
        <v>37677</v>
      </c>
      <c r="I2136" s="9">
        <v>3</v>
      </c>
    </row>
    <row r="2137">
      <c r="A2137" s="259" t="s">
        <v>28833</v>
      </c>
      <c r="B2137" s="9">
        <v>2</v>
      </c>
      <c r="C2137" s="259" t="s">
        <v>32189</v>
      </c>
      <c r="D2137" s="9">
        <v>1917.8073858536159</v>
      </c>
      <c r="E2137" s="9">
        <v>1733937.8127441406</v>
      </c>
      <c r="F2137" s="259" t="s">
        <v>34521</v>
      </c>
      <c r="G2137" s="9"/>
      <c r="H2137" s="259" t="s">
        <v>37678</v>
      </c>
      <c r="I2137" s="9">
        <v>3</v>
      </c>
    </row>
    <row r="2138">
      <c r="A2138" s="259" t="s">
        <v>28834</v>
      </c>
      <c r="B2138" s="9">
        <v>2</v>
      </c>
      <c r="C2138" s="259" t="s">
        <v>32190</v>
      </c>
      <c r="D2138" s="9">
        <v>1733937.8127441406</v>
      </c>
      <c r="E2138" s="9">
        <v>1733937.8127441406</v>
      </c>
      <c r="F2138" s="259" t="s">
        <v>34522</v>
      </c>
      <c r="G2138" s="9"/>
      <c r="H2138" s="259" t="s">
        <v>37679</v>
      </c>
      <c r="I2138" s="9">
        <v>3</v>
      </c>
    </row>
    <row r="2139">
      <c r="A2139" s="259" t="s">
        <v>28835</v>
      </c>
      <c r="B2139" s="9">
        <v>2</v>
      </c>
      <c r="C2139" s="259" t="s">
        <v>32191</v>
      </c>
      <c r="D2139" s="9">
        <v>2610842729.1234231</v>
      </c>
      <c r="E2139" s="9">
        <v>1733937.8127441406</v>
      </c>
      <c r="F2139" s="259" t="s">
        <v>34522</v>
      </c>
      <c r="G2139" s="9"/>
      <c r="H2139" s="259" t="s">
        <v>37680</v>
      </c>
      <c r="I2139" s="9">
        <v>3</v>
      </c>
    </row>
    <row r="2140">
      <c r="A2140" s="259" t="s">
        <v>28836</v>
      </c>
      <c r="B2140" s="9">
        <v>2</v>
      </c>
      <c r="C2140" s="259" t="s">
        <v>32192</v>
      </c>
      <c r="D2140" s="9">
        <v>1</v>
      </c>
      <c r="E2140" s="9">
        <v>1733937.8127441406</v>
      </c>
      <c r="F2140" s="259" t="s">
        <v>34522</v>
      </c>
      <c r="G2140" s="9"/>
      <c r="H2140" s="259" t="s">
        <v>37681</v>
      </c>
      <c r="I2140" s="9">
        <v>3</v>
      </c>
    </row>
    <row r="2141">
      <c r="A2141" s="259" t="s">
        <v>28837</v>
      </c>
      <c r="B2141" s="9">
        <v>2</v>
      </c>
      <c r="C2141" s="259" t="s">
        <v>32193</v>
      </c>
      <c r="D2141" s="9">
        <v>1505.7303150863797</v>
      </c>
      <c r="E2141" s="9">
        <v>1733937.8127441406</v>
      </c>
      <c r="F2141" s="259" t="s">
        <v>34522</v>
      </c>
      <c r="G2141" s="9"/>
      <c r="H2141" s="259" t="s">
        <v>37682</v>
      </c>
      <c r="I2141" s="9">
        <v>3</v>
      </c>
    </row>
    <row r="2142">
      <c r="A2142" s="259" t="s">
        <v>28838</v>
      </c>
      <c r="B2142" s="9">
        <v>2</v>
      </c>
      <c r="C2142" s="259" t="s">
        <v>32194</v>
      </c>
      <c r="D2142" s="9">
        <v>1733937.8127441406</v>
      </c>
      <c r="E2142" s="9">
        <v>1733937.8127441406</v>
      </c>
      <c r="F2142" s="259" t="s">
        <v>34523</v>
      </c>
      <c r="G2142" s="9"/>
      <c r="H2142" s="259" t="s">
        <v>37683</v>
      </c>
      <c r="I2142" s="9">
        <v>3</v>
      </c>
    </row>
    <row r="2143">
      <c r="A2143" s="259" t="s">
        <v>28839</v>
      </c>
      <c r="B2143" s="9">
        <v>2</v>
      </c>
      <c r="C2143" s="259" t="s">
        <v>32195</v>
      </c>
      <c r="D2143" s="9">
        <v>4118214224.3241887</v>
      </c>
      <c r="E2143" s="9">
        <v>1733937.8127441406</v>
      </c>
      <c r="F2143" s="259" t="s">
        <v>34523</v>
      </c>
      <c r="G2143" s="9"/>
      <c r="H2143" s="259" t="s">
        <v>37684</v>
      </c>
      <c r="I2143" s="9">
        <v>3</v>
      </c>
    </row>
    <row r="2144">
      <c r="A2144" s="259" t="s">
        <v>28840</v>
      </c>
      <c r="B2144" s="9">
        <v>2</v>
      </c>
      <c r="C2144" s="259" t="s">
        <v>32196</v>
      </c>
      <c r="D2144" s="9">
        <v>1</v>
      </c>
      <c r="E2144" s="9">
        <v>1733937.8127441406</v>
      </c>
      <c r="F2144" s="259" t="s">
        <v>34523</v>
      </c>
      <c r="G2144" s="9"/>
      <c r="H2144" s="259" t="s">
        <v>37685</v>
      </c>
      <c r="I2144" s="9">
        <v>3</v>
      </c>
    </row>
    <row r="2145">
      <c r="A2145" s="259" t="s">
        <v>28841</v>
      </c>
      <c r="B2145" s="9">
        <v>2</v>
      </c>
      <c r="C2145" s="259" t="s">
        <v>32197</v>
      </c>
      <c r="D2145" s="9">
        <v>2375.0645461769345</v>
      </c>
      <c r="E2145" s="9">
        <v>1733937.8127441406</v>
      </c>
      <c r="F2145" s="259" t="s">
        <v>34523</v>
      </c>
      <c r="G2145" s="9"/>
      <c r="H2145" s="259" t="s">
        <v>37686</v>
      </c>
      <c r="I2145" s="9">
        <v>3</v>
      </c>
    </row>
    <row r="2146">
      <c r="A2146" s="259" t="s">
        <v>28842</v>
      </c>
      <c r="B2146" s="9">
        <v>2</v>
      </c>
      <c r="C2146" s="259" t="s">
        <v>32198</v>
      </c>
      <c r="D2146" s="9">
        <v>468658.25480651855</v>
      </c>
      <c r="E2146" s="9">
        <v>1733937.8127441406</v>
      </c>
      <c r="F2146" s="259" t="s">
        <v>34524</v>
      </c>
      <c r="G2146" s="9"/>
      <c r="H2146" s="259" t="s">
        <v>37687</v>
      </c>
      <c r="I2146" s="9">
        <v>3</v>
      </c>
    </row>
    <row r="2147">
      <c r="A2147" s="259" t="s">
        <v>28843</v>
      </c>
      <c r="B2147" s="9">
        <v>2</v>
      </c>
      <c r="C2147" s="259" t="s">
        <v>32199</v>
      </c>
      <c r="D2147" s="9">
        <v>1844134395.4576168</v>
      </c>
      <c r="E2147" s="9">
        <v>1733937.8127441406</v>
      </c>
      <c r="F2147" s="259" t="s">
        <v>34524</v>
      </c>
      <c r="G2147" s="9"/>
      <c r="H2147" s="259" t="s">
        <v>37688</v>
      </c>
      <c r="I2147" s="9">
        <v>3</v>
      </c>
    </row>
    <row r="2148">
      <c r="A2148" s="259" t="s">
        <v>28844</v>
      </c>
      <c r="B2148" s="9">
        <v>2</v>
      </c>
      <c r="C2148" s="259" t="s">
        <v>32200</v>
      </c>
      <c r="D2148" s="9">
        <v>0.2702855035295742</v>
      </c>
      <c r="E2148" s="9">
        <v>1733937.8127441406</v>
      </c>
      <c r="F2148" s="259" t="s">
        <v>34524</v>
      </c>
      <c r="G2148" s="9"/>
      <c r="H2148" s="259" t="s">
        <v>37689</v>
      </c>
      <c r="I2148" s="9">
        <v>3</v>
      </c>
    </row>
    <row r="2149">
      <c r="A2149" s="259" t="s">
        <v>28845</v>
      </c>
      <c r="B2149" s="9">
        <v>2</v>
      </c>
      <c r="C2149" s="259" t="s">
        <v>32201</v>
      </c>
      <c r="D2149" s="9">
        <v>1063.5527882854567</v>
      </c>
      <c r="E2149" s="9">
        <v>1733937.8127441406</v>
      </c>
      <c r="F2149" s="259" t="s">
        <v>34524</v>
      </c>
      <c r="G2149" s="9"/>
      <c r="H2149" s="259" t="s">
        <v>37690</v>
      </c>
      <c r="I2149" s="9">
        <v>3</v>
      </c>
    </row>
    <row r="2150">
      <c r="A2150" s="259" t="s">
        <v>28846</v>
      </c>
      <c r="B2150" s="9">
        <v>2</v>
      </c>
      <c r="C2150" s="259" t="s">
        <v>32202</v>
      </c>
      <c r="D2150" s="9">
        <v>1733937.8127441406</v>
      </c>
      <c r="E2150" s="9">
        <v>1733937.8127441406</v>
      </c>
      <c r="F2150" s="259" t="s">
        <v>34525</v>
      </c>
      <c r="G2150" s="9"/>
      <c r="H2150" s="259" t="s">
        <v>37691</v>
      </c>
      <c r="I2150" s="9">
        <v>3</v>
      </c>
    </row>
    <row r="2151">
      <c r="A2151" s="259" t="s">
        <v>28847</v>
      </c>
      <c r="B2151" s="9">
        <v>2</v>
      </c>
      <c r="C2151" s="259" t="s">
        <v>32203</v>
      </c>
      <c r="D2151" s="9">
        <v>8597074.5226482172</v>
      </c>
      <c r="E2151" s="9">
        <v>1733937.8127441406</v>
      </c>
      <c r="F2151" s="259" t="s">
        <v>34525</v>
      </c>
      <c r="G2151" s="9"/>
      <c r="H2151" s="259" t="s">
        <v>37692</v>
      </c>
      <c r="I2151" s="9">
        <v>3</v>
      </c>
    </row>
    <row r="2152">
      <c r="A2152" s="259" t="s">
        <v>28848</v>
      </c>
      <c r="B2152" s="9">
        <v>2</v>
      </c>
      <c r="C2152" s="259" t="s">
        <v>32204</v>
      </c>
      <c r="D2152" s="9">
        <v>1</v>
      </c>
      <c r="E2152" s="9">
        <v>1733937.8127441406</v>
      </c>
      <c r="F2152" s="259" t="s">
        <v>34525</v>
      </c>
      <c r="G2152" s="9"/>
      <c r="H2152" s="259" t="s">
        <v>37693</v>
      </c>
      <c r="I2152" s="9">
        <v>3</v>
      </c>
    </row>
    <row r="2153">
      <c r="A2153" s="259" t="s">
        <v>28849</v>
      </c>
      <c r="B2153" s="9">
        <v>2</v>
      </c>
      <c r="C2153" s="259" t="s">
        <v>32205</v>
      </c>
      <c r="D2153" s="9">
        <v>4.9581216001296111</v>
      </c>
      <c r="E2153" s="9">
        <v>1733937.8127441406</v>
      </c>
      <c r="F2153" s="259" t="s">
        <v>34525</v>
      </c>
      <c r="G2153" s="9"/>
      <c r="H2153" s="259" t="s">
        <v>37694</v>
      </c>
      <c r="I2153" s="9">
        <v>3</v>
      </c>
    </row>
    <row r="2154">
      <c r="A2154" s="259" t="s">
        <v>28850</v>
      </c>
      <c r="B2154" s="9">
        <v>2</v>
      </c>
      <c r="C2154" s="259" t="s">
        <v>32206</v>
      </c>
      <c r="D2154" s="9">
        <v>1733937.8127441406</v>
      </c>
      <c r="E2154" s="9">
        <v>1733937.8127441406</v>
      </c>
      <c r="F2154" s="259" t="s">
        <v>34526</v>
      </c>
      <c r="G2154" s="9"/>
      <c r="H2154" s="259" t="s">
        <v>37695</v>
      </c>
      <c r="I2154" s="9">
        <v>3</v>
      </c>
    </row>
    <row r="2155">
      <c r="A2155" s="259" t="s">
        <v>28851</v>
      </c>
      <c r="B2155" s="9">
        <v>2</v>
      </c>
      <c r="C2155" s="259" t="s">
        <v>32207</v>
      </c>
      <c r="D2155" s="9">
        <v>1852731469.9802651</v>
      </c>
      <c r="E2155" s="9">
        <v>1733937.8127441406</v>
      </c>
      <c r="F2155" s="259" t="s">
        <v>34526</v>
      </c>
      <c r="G2155" s="9"/>
      <c r="H2155" s="259" t="s">
        <v>37696</v>
      </c>
      <c r="I2155" s="9">
        <v>3</v>
      </c>
    </row>
    <row r="2156">
      <c r="A2156" s="259" t="s">
        <v>28852</v>
      </c>
      <c r="B2156" s="9">
        <v>2</v>
      </c>
      <c r="C2156" s="259" t="s">
        <v>32208</v>
      </c>
      <c r="D2156" s="9">
        <v>1</v>
      </c>
      <c r="E2156" s="9">
        <v>1733937.8127441406</v>
      </c>
      <c r="F2156" s="259" t="s">
        <v>34526</v>
      </c>
      <c r="G2156" s="9"/>
      <c r="H2156" s="259" t="s">
        <v>37697</v>
      </c>
      <c r="I2156" s="9">
        <v>3</v>
      </c>
    </row>
    <row r="2157">
      <c r="A2157" s="259" t="s">
        <v>28853</v>
      </c>
      <c r="B2157" s="9">
        <v>2</v>
      </c>
      <c r="C2157" s="259" t="s">
        <v>32209</v>
      </c>
      <c r="D2157" s="9">
        <v>1068.5109098855864</v>
      </c>
      <c r="E2157" s="9">
        <v>1733937.8127441406</v>
      </c>
      <c r="F2157" s="259" t="s">
        <v>34526</v>
      </c>
      <c r="G2157" s="9"/>
      <c r="H2157" s="259" t="s">
        <v>37698</v>
      </c>
      <c r="I2157" s="9">
        <v>3</v>
      </c>
    </row>
    <row r="2158">
      <c r="A2158" s="259" t="s">
        <v>28854</v>
      </c>
      <c r="B2158" s="9">
        <v>2</v>
      </c>
      <c r="C2158" s="259" t="s">
        <v>32210</v>
      </c>
      <c r="D2158" s="9">
        <v>51071.08203125</v>
      </c>
      <c r="E2158" s="9">
        <v>1733937.8127441406</v>
      </c>
      <c r="F2158" s="259" t="s">
        <v>34527</v>
      </c>
      <c r="G2158" s="9"/>
      <c r="H2158" s="259" t="s">
        <v>37699</v>
      </c>
      <c r="I2158" s="9">
        <v>3</v>
      </c>
    </row>
    <row r="2159">
      <c r="A2159" s="259" t="s">
        <v>28855</v>
      </c>
      <c r="B2159" s="9">
        <v>2</v>
      </c>
      <c r="C2159" s="259" t="s">
        <v>32211</v>
      </c>
      <c r="D2159" s="9">
        <v>61641166.647370182</v>
      </c>
      <c r="E2159" s="9">
        <v>1733937.8127441406</v>
      </c>
      <c r="F2159" s="259" t="s">
        <v>34527</v>
      </c>
      <c r="G2159" s="9"/>
      <c r="H2159" s="259" t="s">
        <v>37700</v>
      </c>
      <c r="I2159" s="9">
        <v>3</v>
      </c>
    </row>
    <row r="2160">
      <c r="A2160" s="259" t="s">
        <v>28856</v>
      </c>
      <c r="B2160" s="9">
        <v>2</v>
      </c>
      <c r="C2160" s="259" t="s">
        <v>32212</v>
      </c>
      <c r="D2160" s="9">
        <v>0.029453814119449067</v>
      </c>
      <c r="E2160" s="9">
        <v>1733937.8127441406</v>
      </c>
      <c r="F2160" s="259" t="s">
        <v>34527</v>
      </c>
      <c r="G2160" s="9"/>
      <c r="H2160" s="259" t="s">
        <v>37701</v>
      </c>
      <c r="I2160" s="9">
        <v>3</v>
      </c>
    </row>
    <row r="2161">
      <c r="A2161" s="259" t="s">
        <v>28857</v>
      </c>
      <c r="B2161" s="9">
        <v>2</v>
      </c>
      <c r="C2161" s="259" t="s">
        <v>32213</v>
      </c>
      <c r="D2161" s="9">
        <v>35.54981395198741</v>
      </c>
      <c r="E2161" s="9">
        <v>1733937.8127441406</v>
      </c>
      <c r="F2161" s="259" t="s">
        <v>34527</v>
      </c>
      <c r="G2161" s="9"/>
      <c r="H2161" s="259" t="s">
        <v>37702</v>
      </c>
      <c r="I2161" s="9">
        <v>3</v>
      </c>
    </row>
    <row r="2162">
      <c r="A2162" s="259" t="s">
        <v>28858</v>
      </c>
      <c r="B2162" s="9">
        <v>2</v>
      </c>
      <c r="C2162" s="259" t="s">
        <v>32214</v>
      </c>
      <c r="D2162" s="9">
        <v>370422.09780883789</v>
      </c>
      <c r="E2162" s="9">
        <v>1733937.8127441406</v>
      </c>
      <c r="F2162" s="259" t="s">
        <v>34528</v>
      </c>
      <c r="G2162" s="9"/>
      <c r="H2162" s="259" t="s">
        <v>37703</v>
      </c>
      <c r="I2162" s="9">
        <v>3</v>
      </c>
    </row>
    <row r="2163">
      <c r="A2163" s="259" t="s">
        <v>28859</v>
      </c>
      <c r="B2163" s="9">
        <v>2</v>
      </c>
      <c r="C2163" s="259" t="s">
        <v>32215</v>
      </c>
      <c r="D2163" s="9">
        <v>792855480.43261218</v>
      </c>
      <c r="E2163" s="9">
        <v>1733937.8127441406</v>
      </c>
      <c r="F2163" s="259" t="s">
        <v>34528</v>
      </c>
      <c r="G2163" s="9"/>
      <c r="H2163" s="259" t="s">
        <v>37704</v>
      </c>
      <c r="I2163" s="9">
        <v>3</v>
      </c>
    </row>
    <row r="2164">
      <c r="A2164" s="259" t="s">
        <v>28860</v>
      </c>
      <c r="B2164" s="9">
        <v>2</v>
      </c>
      <c r="C2164" s="259" t="s">
        <v>32216</v>
      </c>
      <c r="D2164" s="9">
        <v>0.21363055530959649</v>
      </c>
      <c r="E2164" s="9">
        <v>1733937.8127441406</v>
      </c>
      <c r="F2164" s="259" t="s">
        <v>34528</v>
      </c>
      <c r="G2164" s="9"/>
      <c r="H2164" s="259" t="s">
        <v>37705</v>
      </c>
      <c r="I2164" s="9">
        <v>3</v>
      </c>
    </row>
    <row r="2165">
      <c r="A2165" s="259" t="s">
        <v>28861</v>
      </c>
      <c r="B2165" s="9">
        <v>2</v>
      </c>
      <c r="C2165" s="259" t="s">
        <v>32217</v>
      </c>
      <c r="D2165" s="9">
        <v>457.25716032331877</v>
      </c>
      <c r="E2165" s="9">
        <v>1733937.8127441406</v>
      </c>
      <c r="F2165" s="259" t="s">
        <v>34528</v>
      </c>
      <c r="G2165" s="9"/>
      <c r="H2165" s="259" t="s">
        <v>37706</v>
      </c>
      <c r="I2165" s="9">
        <v>3</v>
      </c>
    </row>
    <row r="2166">
      <c r="A2166" s="259" t="s">
        <v>28862</v>
      </c>
      <c r="B2166" s="9">
        <v>2</v>
      </c>
      <c r="C2166" s="259" t="s">
        <v>32218</v>
      </c>
      <c r="D2166" s="9">
        <v>1733937.8127441406</v>
      </c>
      <c r="E2166" s="9">
        <v>1733937.8127441406</v>
      </c>
      <c r="F2166" s="259" t="s">
        <v>34529</v>
      </c>
      <c r="G2166" s="9"/>
      <c r="H2166" s="259" t="s">
        <v>37707</v>
      </c>
      <c r="I2166" s="9">
        <v>3</v>
      </c>
    </row>
    <row r="2167">
      <c r="A2167" s="259" t="s">
        <v>28863</v>
      </c>
      <c r="B2167" s="9">
        <v>2</v>
      </c>
      <c r="C2167" s="259" t="s">
        <v>32219</v>
      </c>
      <c r="D2167" s="9">
        <v>5116449047.2244711</v>
      </c>
      <c r="E2167" s="9">
        <v>1733937.8127441406</v>
      </c>
      <c r="F2167" s="259" t="s">
        <v>34529</v>
      </c>
      <c r="G2167" s="9"/>
      <c r="H2167" s="259" t="s">
        <v>37708</v>
      </c>
      <c r="I2167" s="9">
        <v>3</v>
      </c>
    </row>
    <row r="2168">
      <c r="A2168" s="259" t="s">
        <v>28864</v>
      </c>
      <c r="B2168" s="9">
        <v>2</v>
      </c>
      <c r="C2168" s="259" t="s">
        <v>32220</v>
      </c>
      <c r="D2168" s="9">
        <v>1</v>
      </c>
      <c r="E2168" s="9">
        <v>1733937.8127441406</v>
      </c>
      <c r="F2168" s="259" t="s">
        <v>34529</v>
      </c>
      <c r="G2168" s="9"/>
      <c r="H2168" s="259" t="s">
        <v>37709</v>
      </c>
      <c r="I2168" s="9">
        <v>3</v>
      </c>
    </row>
    <row r="2169">
      <c r="A2169" s="259" t="s">
        <v>28865</v>
      </c>
      <c r="B2169" s="9">
        <v>2</v>
      </c>
      <c r="C2169" s="259" t="s">
        <v>32221</v>
      </c>
      <c r="D2169" s="9">
        <v>2950.7684817872146</v>
      </c>
      <c r="E2169" s="9">
        <v>1733937.8127441406</v>
      </c>
      <c r="F2169" s="259" t="s">
        <v>34529</v>
      </c>
      <c r="G2169" s="9"/>
      <c r="H2169" s="259" t="s">
        <v>37710</v>
      </c>
      <c r="I2169" s="9">
        <v>3</v>
      </c>
    </row>
    <row r="2170">
      <c r="A2170" s="259" t="s">
        <v>28866</v>
      </c>
      <c r="B2170" s="9">
        <v>3</v>
      </c>
      <c r="C2170" s="259" t="s">
        <v>32222</v>
      </c>
      <c r="D2170" s="9">
        <v>560735.39372253418</v>
      </c>
      <c r="E2170" s="9">
        <v>1719001.3589553833</v>
      </c>
      <c r="F2170" s="259" t="s">
        <v>34530</v>
      </c>
      <c r="G2170" s="9"/>
      <c r="H2170" s="259" t="s">
        <v>37711</v>
      </c>
      <c r="I2170" s="9">
        <v>3</v>
      </c>
    </row>
    <row r="2171">
      <c r="A2171" s="259" t="s">
        <v>28867</v>
      </c>
      <c r="B2171" s="9">
        <v>3</v>
      </c>
      <c r="C2171" s="259" t="s">
        <v>32223</v>
      </c>
      <c r="D2171" s="9">
        <v>1880648131.0108936</v>
      </c>
      <c r="E2171" s="9">
        <v>1719001.3589553833</v>
      </c>
      <c r="F2171" s="259" t="s">
        <v>34530</v>
      </c>
      <c r="G2171" s="9"/>
      <c r="H2171" s="259" t="s">
        <v>37712</v>
      </c>
      <c r="I2171" s="9">
        <v>3</v>
      </c>
    </row>
    <row r="2172">
      <c r="A2172" s="259" t="s">
        <v>28868</v>
      </c>
      <c r="B2172" s="9">
        <v>3</v>
      </c>
      <c r="C2172" s="259" t="s">
        <v>32224</v>
      </c>
      <c r="D2172" s="9">
        <v>0.3261983423115421</v>
      </c>
      <c r="E2172" s="9">
        <v>1719001.3589553833</v>
      </c>
      <c r="F2172" s="259" t="s">
        <v>34530</v>
      </c>
      <c r="G2172" s="9"/>
      <c r="H2172" s="259" t="s">
        <v>37713</v>
      </c>
      <c r="I2172" s="9">
        <v>3</v>
      </c>
    </row>
    <row r="2173">
      <c r="A2173" s="259" t="s">
        <v>28869</v>
      </c>
      <c r="B2173" s="9">
        <v>3</v>
      </c>
      <c r="C2173" s="259" t="s">
        <v>32225</v>
      </c>
      <c r="D2173" s="9">
        <v>1094.0352788049809</v>
      </c>
      <c r="E2173" s="9">
        <v>1719001.3589553833</v>
      </c>
      <c r="F2173" s="259" t="s">
        <v>34530</v>
      </c>
      <c r="G2173" s="9"/>
      <c r="H2173" s="259" t="s">
        <v>37714</v>
      </c>
      <c r="I2173" s="9">
        <v>3</v>
      </c>
    </row>
    <row r="2174">
      <c r="A2174" s="259" t="s">
        <v>28870</v>
      </c>
      <c r="B2174" s="9">
        <v>3</v>
      </c>
      <c r="C2174" s="259" t="s">
        <v>32226</v>
      </c>
      <c r="D2174" s="9">
        <v>597312.19090270996</v>
      </c>
      <c r="E2174" s="9">
        <v>1719001.3589553833</v>
      </c>
      <c r="F2174" s="259" t="s">
        <v>34531</v>
      </c>
      <c r="G2174" s="9"/>
      <c r="H2174" s="259" t="s">
        <v>37715</v>
      </c>
      <c r="I2174" s="9">
        <v>3</v>
      </c>
    </row>
    <row r="2175">
      <c r="A2175" s="259" t="s">
        <v>28871</v>
      </c>
      <c r="B2175" s="9">
        <v>3</v>
      </c>
      <c r="C2175" s="259" t="s">
        <v>32227</v>
      </c>
      <c r="D2175" s="9">
        <v>906411044.89502931</v>
      </c>
      <c r="E2175" s="9">
        <v>1719001.3589553833</v>
      </c>
      <c r="F2175" s="259" t="s">
        <v>34531</v>
      </c>
      <c r="G2175" s="9"/>
      <c r="H2175" s="259" t="s">
        <v>37716</v>
      </c>
      <c r="I2175" s="9">
        <v>3</v>
      </c>
    </row>
    <row r="2176">
      <c r="A2176" s="259" t="s">
        <v>28872</v>
      </c>
      <c r="B2176" s="9">
        <v>3</v>
      </c>
      <c r="C2176" s="259" t="s">
        <v>32228</v>
      </c>
      <c r="D2176" s="9">
        <v>0.34747627614773352</v>
      </c>
      <c r="E2176" s="9">
        <v>1719001.3589553833</v>
      </c>
      <c r="F2176" s="259" t="s">
        <v>34531</v>
      </c>
      <c r="G2176" s="9"/>
      <c r="H2176" s="259" t="s">
        <v>37717</v>
      </c>
      <c r="I2176" s="9">
        <v>3</v>
      </c>
    </row>
    <row r="2177">
      <c r="A2177" s="259" t="s">
        <v>28873</v>
      </c>
      <c r="B2177" s="9">
        <v>3</v>
      </c>
      <c r="C2177" s="259" t="s">
        <v>32229</v>
      </c>
      <c r="D2177" s="9">
        <v>527.28931258428122</v>
      </c>
      <c r="E2177" s="9">
        <v>1719001.3589553833</v>
      </c>
      <c r="F2177" s="259" t="s">
        <v>34531</v>
      </c>
      <c r="G2177" s="9"/>
      <c r="H2177" s="259" t="s">
        <v>37718</v>
      </c>
      <c r="I2177" s="9">
        <v>3</v>
      </c>
    </row>
    <row r="2178">
      <c r="A2178" s="259" t="s">
        <v>28874</v>
      </c>
      <c r="B2178" s="9">
        <v>3</v>
      </c>
      <c r="C2178" s="259" t="s">
        <v>32230</v>
      </c>
      <c r="D2178" s="9">
        <v>1719001.3589553833</v>
      </c>
      <c r="E2178" s="9">
        <v>1719001.3589553833</v>
      </c>
      <c r="F2178" s="259" t="s">
        <v>34532</v>
      </c>
      <c r="G2178" s="9"/>
      <c r="H2178" s="259" t="s">
        <v>37719</v>
      </c>
      <c r="I2178" s="9">
        <v>3</v>
      </c>
    </row>
    <row r="2179">
      <c r="A2179" s="259" t="s">
        <v>28875</v>
      </c>
      <c r="B2179" s="9">
        <v>3</v>
      </c>
      <c r="C2179" s="259" t="s">
        <v>32231</v>
      </c>
      <c r="D2179" s="9">
        <v>8075727006.3918228</v>
      </c>
      <c r="E2179" s="9">
        <v>1719001.3589553833</v>
      </c>
      <c r="F2179" s="259" t="s">
        <v>34532</v>
      </c>
      <c r="G2179" s="9"/>
      <c r="H2179" s="259" t="s">
        <v>37720</v>
      </c>
      <c r="I2179" s="9">
        <v>3</v>
      </c>
    </row>
    <row r="2180">
      <c r="A2180" s="259" t="s">
        <v>28876</v>
      </c>
      <c r="B2180" s="9">
        <v>3</v>
      </c>
      <c r="C2180" s="259" t="s">
        <v>32232</v>
      </c>
      <c r="D2180" s="9">
        <v>1</v>
      </c>
      <c r="E2180" s="9">
        <v>1719001.3589553833</v>
      </c>
      <c r="F2180" s="259" t="s">
        <v>34532</v>
      </c>
      <c r="G2180" s="9"/>
      <c r="H2180" s="259" t="s">
        <v>37721</v>
      </c>
      <c r="I2180" s="9">
        <v>3</v>
      </c>
    </row>
    <row r="2181">
      <c r="A2181" s="259" t="s">
        <v>28877</v>
      </c>
      <c r="B2181" s="9">
        <v>3</v>
      </c>
      <c r="C2181" s="259" t="s">
        <v>32233</v>
      </c>
      <c r="D2181" s="9">
        <v>4697.9177557482244</v>
      </c>
      <c r="E2181" s="9">
        <v>1719001.3589553833</v>
      </c>
      <c r="F2181" s="259" t="s">
        <v>34532</v>
      </c>
      <c r="G2181" s="9"/>
      <c r="H2181" s="259" t="s">
        <v>37722</v>
      </c>
      <c r="I2181" s="9">
        <v>3</v>
      </c>
    </row>
    <row r="2182">
      <c r="A2182" s="259" t="s">
        <v>28878</v>
      </c>
      <c r="B2182" s="9">
        <v>3</v>
      </c>
      <c r="C2182" s="259" t="s">
        <v>32234</v>
      </c>
      <c r="D2182" s="9">
        <v>1719001.3589553833</v>
      </c>
      <c r="E2182" s="9">
        <v>1719001.3589553833</v>
      </c>
      <c r="F2182" s="259" t="s">
        <v>34533</v>
      </c>
      <c r="G2182" s="9"/>
      <c r="H2182" s="259" t="s">
        <v>37723</v>
      </c>
      <c r="I2182" s="9">
        <v>3</v>
      </c>
    </row>
    <row r="2183">
      <c r="A2183" s="259" t="s">
        <v>28879</v>
      </c>
      <c r="B2183" s="9">
        <v>3</v>
      </c>
      <c r="C2183" s="259" t="s">
        <v>32235</v>
      </c>
      <c r="D2183" s="9">
        <v>2750868054.2544765</v>
      </c>
      <c r="E2183" s="9">
        <v>1719001.3589553833</v>
      </c>
      <c r="F2183" s="259" t="s">
        <v>34533</v>
      </c>
      <c r="G2183" s="9"/>
      <c r="H2183" s="259" t="s">
        <v>37724</v>
      </c>
      <c r="I2183" s="9">
        <v>3</v>
      </c>
    </row>
    <row r="2184">
      <c r="A2184" s="259" t="s">
        <v>28880</v>
      </c>
      <c r="B2184" s="9">
        <v>3</v>
      </c>
      <c r="C2184" s="259" t="s">
        <v>32236</v>
      </c>
      <c r="D2184" s="9">
        <v>1</v>
      </c>
      <c r="E2184" s="9">
        <v>1719001.3589553833</v>
      </c>
      <c r="F2184" s="259" t="s">
        <v>34533</v>
      </c>
      <c r="G2184" s="9"/>
      <c r="H2184" s="259" t="s">
        <v>37725</v>
      </c>
      <c r="I2184" s="9">
        <v>3</v>
      </c>
    </row>
    <row r="2185">
      <c r="A2185" s="259" t="s">
        <v>28881</v>
      </c>
      <c r="B2185" s="9">
        <v>3</v>
      </c>
      <c r="C2185" s="259" t="s">
        <v>32237</v>
      </c>
      <c r="D2185" s="9">
        <v>1600.2710177763597</v>
      </c>
      <c r="E2185" s="9">
        <v>1719001.3589553833</v>
      </c>
      <c r="F2185" s="259" t="s">
        <v>34533</v>
      </c>
      <c r="G2185" s="9"/>
      <c r="H2185" s="259" t="s">
        <v>37726</v>
      </c>
      <c r="I2185" s="9">
        <v>3</v>
      </c>
    </row>
    <row r="2186">
      <c r="A2186" s="259" t="s">
        <v>28882</v>
      </c>
      <c r="B2186" s="9">
        <v>3</v>
      </c>
      <c r="C2186" s="259" t="s">
        <v>32238</v>
      </c>
      <c r="D2186" s="9">
        <v>1719001.3589553833</v>
      </c>
      <c r="E2186" s="9">
        <v>1719001.3589553833</v>
      </c>
      <c r="F2186" s="259" t="s">
        <v>34534</v>
      </c>
      <c r="G2186" s="9"/>
      <c r="H2186" s="259" t="s">
        <v>37727</v>
      </c>
      <c r="I2186" s="9">
        <v>3</v>
      </c>
    </row>
    <row r="2187">
      <c r="A2187" s="259" t="s">
        <v>28883</v>
      </c>
      <c r="B2187" s="9">
        <v>3</v>
      </c>
      <c r="C2187" s="259" t="s">
        <v>32239</v>
      </c>
      <c r="D2187" s="9">
        <v>4418447907.2423172</v>
      </c>
      <c r="E2187" s="9">
        <v>1719001.3589553833</v>
      </c>
      <c r="F2187" s="259" t="s">
        <v>34534</v>
      </c>
      <c r="G2187" s="9"/>
      <c r="H2187" s="259" t="s">
        <v>37728</v>
      </c>
      <c r="I2187" s="9">
        <v>3</v>
      </c>
    </row>
    <row r="2188">
      <c r="A2188" s="259" t="s">
        <v>28884</v>
      </c>
      <c r="B2188" s="9">
        <v>3</v>
      </c>
      <c r="C2188" s="259" t="s">
        <v>32240</v>
      </c>
      <c r="D2188" s="9">
        <v>1</v>
      </c>
      <c r="E2188" s="9">
        <v>1719001.3589553833</v>
      </c>
      <c r="F2188" s="259" t="s">
        <v>34534</v>
      </c>
      <c r="G2188" s="9"/>
      <c r="H2188" s="259" t="s">
        <v>37729</v>
      </c>
      <c r="I2188" s="9">
        <v>3</v>
      </c>
    </row>
    <row r="2189">
      <c r="A2189" s="259" t="s">
        <v>28885</v>
      </c>
      <c r="B2189" s="9">
        <v>3</v>
      </c>
      <c r="C2189" s="259" t="s">
        <v>32241</v>
      </c>
      <c r="D2189" s="9">
        <v>2570.357425387584</v>
      </c>
      <c r="E2189" s="9">
        <v>1719001.3589553833</v>
      </c>
      <c r="F2189" s="259" t="s">
        <v>34534</v>
      </c>
      <c r="G2189" s="9"/>
      <c r="H2189" s="259" t="s">
        <v>37730</v>
      </c>
      <c r="I2189" s="9">
        <v>3</v>
      </c>
    </row>
    <row r="2190">
      <c r="A2190" s="259" t="s">
        <v>28886</v>
      </c>
      <c r="B2190" s="9">
        <v>3</v>
      </c>
      <c r="C2190" s="259" t="s">
        <v>32242</v>
      </c>
      <c r="D2190" s="9">
        <v>1719001.3589553833</v>
      </c>
      <c r="E2190" s="9">
        <v>1719001.3589553833</v>
      </c>
      <c r="F2190" s="259" t="s">
        <v>34535</v>
      </c>
      <c r="G2190" s="9"/>
      <c r="H2190" s="259" t="s">
        <v>37731</v>
      </c>
      <c r="I2190" s="9">
        <v>3</v>
      </c>
    </row>
    <row r="2191">
      <c r="A2191" s="259" t="s">
        <v>28887</v>
      </c>
      <c r="B2191" s="9">
        <v>3</v>
      </c>
      <c r="C2191" s="259" t="s">
        <v>32243</v>
      </c>
      <c r="D2191" s="9">
        <v>3343895417.3839474</v>
      </c>
      <c r="E2191" s="9">
        <v>1719001.3589553833</v>
      </c>
      <c r="F2191" s="259" t="s">
        <v>34535</v>
      </c>
      <c r="G2191" s="9"/>
      <c r="H2191" s="259" t="s">
        <v>37732</v>
      </c>
      <c r="I2191" s="9">
        <v>3</v>
      </c>
    </row>
    <row r="2192">
      <c r="A2192" s="259" t="s">
        <v>28888</v>
      </c>
      <c r="B2192" s="9">
        <v>3</v>
      </c>
      <c r="C2192" s="259" t="s">
        <v>32244</v>
      </c>
      <c r="D2192" s="9">
        <v>1</v>
      </c>
      <c r="E2192" s="9">
        <v>1719001.3589553833</v>
      </c>
      <c r="F2192" s="259" t="s">
        <v>34535</v>
      </c>
      <c r="G2192" s="9"/>
      <c r="H2192" s="259" t="s">
        <v>37733</v>
      </c>
      <c r="I2192" s="9">
        <v>3</v>
      </c>
    </row>
    <row r="2193">
      <c r="A2193" s="259" t="s">
        <v>28889</v>
      </c>
      <c r="B2193" s="9">
        <v>3</v>
      </c>
      <c r="C2193" s="259" t="s">
        <v>32245</v>
      </c>
      <c r="D2193" s="9">
        <v>1945.2546677543019</v>
      </c>
      <c r="E2193" s="9">
        <v>1719001.3589553833</v>
      </c>
      <c r="F2193" s="259" t="s">
        <v>34535</v>
      </c>
      <c r="G2193" s="9"/>
      <c r="H2193" s="259" t="s">
        <v>37734</v>
      </c>
      <c r="I2193" s="9">
        <v>3</v>
      </c>
    </row>
    <row r="2194">
      <c r="A2194" s="259" t="s">
        <v>28890</v>
      </c>
      <c r="B2194" s="9">
        <v>3</v>
      </c>
      <c r="C2194" s="259" t="s">
        <v>32246</v>
      </c>
      <c r="D2194" s="9">
        <v>1719001.3589553833</v>
      </c>
      <c r="E2194" s="9">
        <v>1719001.3589553833</v>
      </c>
      <c r="F2194" s="259" t="s">
        <v>34536</v>
      </c>
      <c r="G2194" s="9"/>
      <c r="H2194" s="259" t="s">
        <v>37735</v>
      </c>
      <c r="I2194" s="9">
        <v>3</v>
      </c>
    </row>
    <row r="2195">
      <c r="A2195" s="259" t="s">
        <v>28891</v>
      </c>
      <c r="B2195" s="9">
        <v>3</v>
      </c>
      <c r="C2195" s="259" t="s">
        <v>32247</v>
      </c>
      <c r="D2195" s="9">
        <v>5224543548.3948402</v>
      </c>
      <c r="E2195" s="9">
        <v>1719001.3589553833</v>
      </c>
      <c r="F2195" s="259" t="s">
        <v>34536</v>
      </c>
      <c r="G2195" s="9"/>
      <c r="H2195" s="259" t="s">
        <v>37736</v>
      </c>
      <c r="I2195" s="9">
        <v>3</v>
      </c>
    </row>
    <row r="2196">
      <c r="A2196" s="259" t="s">
        <v>28892</v>
      </c>
      <c r="B2196" s="9">
        <v>3</v>
      </c>
      <c r="C2196" s="259" t="s">
        <v>32248</v>
      </c>
      <c r="D2196" s="9">
        <v>1</v>
      </c>
      <c r="E2196" s="9">
        <v>1719001.3589553833</v>
      </c>
      <c r="F2196" s="259" t="s">
        <v>34536</v>
      </c>
      <c r="G2196" s="9"/>
      <c r="H2196" s="259" t="s">
        <v>37737</v>
      </c>
      <c r="I2196" s="9">
        <v>3</v>
      </c>
    </row>
    <row r="2197">
      <c r="A2197" s="259" t="s">
        <v>28893</v>
      </c>
      <c r="B2197" s="9">
        <v>3</v>
      </c>
      <c r="C2197" s="259" t="s">
        <v>32249</v>
      </c>
      <c r="D2197" s="9">
        <v>3039.2899465592823</v>
      </c>
      <c r="E2197" s="9">
        <v>1719001.3589553833</v>
      </c>
      <c r="F2197" s="259" t="s">
        <v>34536</v>
      </c>
      <c r="G2197" s="9"/>
      <c r="H2197" s="259" t="s">
        <v>37738</v>
      </c>
      <c r="I2197" s="9">
        <v>3</v>
      </c>
    </row>
    <row r="2198">
      <c r="A2198" s="259" t="s">
        <v>28894</v>
      </c>
      <c r="B2198" s="9">
        <v>3</v>
      </c>
      <c r="C2198" s="259" t="s">
        <v>32250</v>
      </c>
      <c r="D2198" s="9">
        <v>604957.71780395508</v>
      </c>
      <c r="E2198" s="9">
        <v>1719001.3589553833</v>
      </c>
      <c r="F2198" s="259" t="s">
        <v>34537</v>
      </c>
      <c r="G2198" s="9"/>
      <c r="H2198" s="259" t="s">
        <v>37739</v>
      </c>
      <c r="I2198" s="9">
        <v>3</v>
      </c>
    </row>
    <row r="2199">
      <c r="A2199" s="259" t="s">
        <v>28895</v>
      </c>
      <c r="B2199" s="9">
        <v>3</v>
      </c>
      <c r="C2199" s="259" t="s">
        <v>32251</v>
      </c>
      <c r="D2199" s="9">
        <v>2840666044.8685298</v>
      </c>
      <c r="E2199" s="9">
        <v>1719001.3589553833</v>
      </c>
      <c r="F2199" s="259" t="s">
        <v>34537</v>
      </c>
      <c r="G2199" s="9"/>
      <c r="H2199" s="259" t="s">
        <v>37740</v>
      </c>
      <c r="I2199" s="9">
        <v>3</v>
      </c>
    </row>
    <row r="2200">
      <c r="A2200" s="259" t="s">
        <v>28896</v>
      </c>
      <c r="B2200" s="9">
        <v>3</v>
      </c>
      <c r="C2200" s="259" t="s">
        <v>32252</v>
      </c>
      <c r="D2200" s="9">
        <v>0.35192393226005397</v>
      </c>
      <c r="E2200" s="9">
        <v>1719001.3589553833</v>
      </c>
      <c r="F2200" s="259" t="s">
        <v>34537</v>
      </c>
      <c r="G2200" s="9"/>
      <c r="H2200" s="259" t="s">
        <v>37741</v>
      </c>
      <c r="I2200" s="9">
        <v>3</v>
      </c>
    </row>
    <row r="2201">
      <c r="A2201" s="259" t="s">
        <v>28897</v>
      </c>
      <c r="B2201" s="9">
        <v>3</v>
      </c>
      <c r="C2201" s="259" t="s">
        <v>32253</v>
      </c>
      <c r="D2201" s="9">
        <v>1652.5094817811946</v>
      </c>
      <c r="E2201" s="9">
        <v>1719001.3589553833</v>
      </c>
      <c r="F2201" s="259" t="s">
        <v>34537</v>
      </c>
      <c r="G2201" s="9"/>
      <c r="H2201" s="259" t="s">
        <v>37742</v>
      </c>
      <c r="I2201" s="9">
        <v>3</v>
      </c>
    </row>
    <row r="2202">
      <c r="A2202" s="259" t="s">
        <v>28898</v>
      </c>
      <c r="B2202" s="9">
        <v>3</v>
      </c>
      <c r="C2202" s="259" t="s">
        <v>32254</v>
      </c>
      <c r="D2202" s="9">
        <v>1719001.3589553833</v>
      </c>
      <c r="E2202" s="9">
        <v>1719001.3589553833</v>
      </c>
      <c r="F2202" s="259" t="s">
        <v>34538</v>
      </c>
      <c r="G2202" s="9"/>
      <c r="H2202" s="259" t="s">
        <v>37743</v>
      </c>
      <c r="I2202" s="9">
        <v>3</v>
      </c>
    </row>
    <row r="2203">
      <c r="A2203" s="259" t="s">
        <v>28899</v>
      </c>
      <c r="B2203" s="9">
        <v>3</v>
      </c>
      <c r="C2203" s="259" t="s">
        <v>32255</v>
      </c>
      <c r="D2203" s="9">
        <v>10517413.128452588</v>
      </c>
      <c r="E2203" s="9">
        <v>1719001.3589553833</v>
      </c>
      <c r="F2203" s="259" t="s">
        <v>34538</v>
      </c>
      <c r="G2203" s="9"/>
      <c r="H2203" s="259" t="s">
        <v>37744</v>
      </c>
      <c r="I2203" s="9">
        <v>3</v>
      </c>
    </row>
    <row r="2204">
      <c r="A2204" s="259" t="s">
        <v>28900</v>
      </c>
      <c r="B2204" s="9">
        <v>3</v>
      </c>
      <c r="C2204" s="259" t="s">
        <v>32256</v>
      </c>
      <c r="D2204" s="9">
        <v>1</v>
      </c>
      <c r="E2204" s="9">
        <v>1719001.3589553833</v>
      </c>
      <c r="F2204" s="259" t="s">
        <v>34538</v>
      </c>
      <c r="G2204" s="9"/>
      <c r="H2204" s="259" t="s">
        <v>37745</v>
      </c>
      <c r="I2204" s="9">
        <v>3</v>
      </c>
    </row>
    <row r="2205">
      <c r="A2205" s="259" t="s">
        <v>28901</v>
      </c>
      <c r="B2205" s="9">
        <v>3</v>
      </c>
      <c r="C2205" s="259" t="s">
        <v>32257</v>
      </c>
      <c r="D2205" s="9">
        <v>6.1183274077478886</v>
      </c>
      <c r="E2205" s="9">
        <v>1719001.3589553833</v>
      </c>
      <c r="F2205" s="259" t="s">
        <v>34538</v>
      </c>
      <c r="G2205" s="9"/>
      <c r="H2205" s="259" t="s">
        <v>37746</v>
      </c>
      <c r="I2205" s="9">
        <v>3</v>
      </c>
    </row>
    <row r="2206">
      <c r="A2206" s="259" t="s">
        <v>28902</v>
      </c>
      <c r="B2206" s="9">
        <v>3</v>
      </c>
      <c r="C2206" s="259" t="s">
        <v>32258</v>
      </c>
      <c r="D2206" s="9">
        <v>1719001.3589553833</v>
      </c>
      <c r="E2206" s="9">
        <v>1719001.3589553833</v>
      </c>
      <c r="F2206" s="259" t="s">
        <v>34539</v>
      </c>
      <c r="G2206" s="9"/>
      <c r="H2206" s="259" t="s">
        <v>37747</v>
      </c>
      <c r="I2206" s="9">
        <v>3</v>
      </c>
    </row>
    <row r="2207">
      <c r="A2207" s="259" t="s">
        <v>28903</v>
      </c>
      <c r="B2207" s="9">
        <v>3</v>
      </c>
      <c r="C2207" s="259" t="s">
        <v>32259</v>
      </c>
      <c r="D2207" s="9">
        <v>2851183457.9969826</v>
      </c>
      <c r="E2207" s="9">
        <v>1719001.3589553833</v>
      </c>
      <c r="F2207" s="259" t="s">
        <v>34539</v>
      </c>
      <c r="G2207" s="9"/>
      <c r="H2207" s="259" t="s">
        <v>37748</v>
      </c>
      <c r="I2207" s="9">
        <v>3</v>
      </c>
    </row>
    <row r="2208">
      <c r="A2208" s="259" t="s">
        <v>28904</v>
      </c>
      <c r="B2208" s="9">
        <v>3</v>
      </c>
      <c r="C2208" s="259" t="s">
        <v>32260</v>
      </c>
      <c r="D2208" s="9">
        <v>1</v>
      </c>
      <c r="E2208" s="9">
        <v>1719001.3589553833</v>
      </c>
      <c r="F2208" s="259" t="s">
        <v>34539</v>
      </c>
      <c r="G2208" s="9"/>
      <c r="H2208" s="259" t="s">
        <v>37749</v>
      </c>
      <c r="I2208" s="9">
        <v>3</v>
      </c>
    </row>
    <row r="2209">
      <c r="A2209" s="259" t="s">
        <v>28905</v>
      </c>
      <c r="B2209" s="9">
        <v>3</v>
      </c>
      <c r="C2209" s="259" t="s">
        <v>32261</v>
      </c>
      <c r="D2209" s="9">
        <v>1658.6278091889426</v>
      </c>
      <c r="E2209" s="9">
        <v>1719001.3589553833</v>
      </c>
      <c r="F2209" s="259" t="s">
        <v>34539</v>
      </c>
      <c r="G2209" s="9"/>
      <c r="H2209" s="259" t="s">
        <v>37750</v>
      </c>
      <c r="I2209" s="9">
        <v>3</v>
      </c>
    </row>
    <row r="2210">
      <c r="A2210" s="259" t="s">
        <v>28906</v>
      </c>
      <c r="B2210" s="9">
        <v>3</v>
      </c>
      <c r="C2210" s="259" t="s">
        <v>32262</v>
      </c>
      <c r="D2210" s="9">
        <v>77682.314758300781</v>
      </c>
      <c r="E2210" s="9">
        <v>1719001.3589553833</v>
      </c>
      <c r="F2210" s="259" t="s">
        <v>34540</v>
      </c>
      <c r="G2210" s="9"/>
      <c r="H2210" s="259" t="s">
        <v>37751</v>
      </c>
      <c r="I2210" s="9">
        <v>3</v>
      </c>
    </row>
    <row r="2211">
      <c r="A2211" s="259" t="s">
        <v>28907</v>
      </c>
      <c r="B2211" s="9">
        <v>3</v>
      </c>
      <c r="C2211" s="259" t="s">
        <v>32263</v>
      </c>
      <c r="D2211" s="9">
        <v>100315403.74250589</v>
      </c>
      <c r="E2211" s="9">
        <v>1719001.3589553833</v>
      </c>
      <c r="F2211" s="259" t="s">
        <v>34540</v>
      </c>
      <c r="G2211" s="9"/>
      <c r="H2211" s="259" t="s">
        <v>37752</v>
      </c>
      <c r="I2211" s="9">
        <v>3</v>
      </c>
    </row>
    <row r="2212">
      <c r="A2212" s="259" t="s">
        <v>28908</v>
      </c>
      <c r="B2212" s="9">
        <v>3</v>
      </c>
      <c r="C2212" s="259" t="s">
        <v>32264</v>
      </c>
      <c r="D2212" s="9">
        <v>0.045190374256310888</v>
      </c>
      <c r="E2212" s="9">
        <v>1719001.3589553833</v>
      </c>
      <c r="F2212" s="259" t="s">
        <v>34540</v>
      </c>
      <c r="G2212" s="9"/>
      <c r="H2212" s="259" t="s">
        <v>37753</v>
      </c>
      <c r="I2212" s="9">
        <v>3</v>
      </c>
    </row>
    <row r="2213">
      <c r="A2213" s="259" t="s">
        <v>28909</v>
      </c>
      <c r="B2213" s="9">
        <v>3</v>
      </c>
      <c r="C2213" s="259" t="s">
        <v>32265</v>
      </c>
      <c r="D2213" s="9">
        <v>58.356791412582929</v>
      </c>
      <c r="E2213" s="9">
        <v>1719001.3589553833</v>
      </c>
      <c r="F2213" s="259" t="s">
        <v>34540</v>
      </c>
      <c r="G2213" s="9"/>
      <c r="H2213" s="259" t="s">
        <v>37754</v>
      </c>
      <c r="I2213" s="9">
        <v>3</v>
      </c>
    </row>
    <row r="2214">
      <c r="A2214" s="259" t="s">
        <v>28910</v>
      </c>
      <c r="B2214" s="9">
        <v>3</v>
      </c>
      <c r="C2214" s="259" t="s">
        <v>32266</v>
      </c>
      <c r="D2214" s="9">
        <v>560735.39372253418</v>
      </c>
      <c r="E2214" s="9">
        <v>1719001.3589553833</v>
      </c>
      <c r="F2214" s="259" t="s">
        <v>34541</v>
      </c>
      <c r="G2214" s="9"/>
      <c r="H2214" s="259" t="s">
        <v>37755</v>
      </c>
      <c r="I2214" s="9">
        <v>3</v>
      </c>
    </row>
    <row r="2215">
      <c r="A2215" s="259" t="s">
        <v>28911</v>
      </c>
      <c r="B2215" s="9">
        <v>3</v>
      </c>
      <c r="C2215" s="259" t="s">
        <v>32267</v>
      </c>
      <c r="D2215" s="9">
        <v>806095641.1525234</v>
      </c>
      <c r="E2215" s="9">
        <v>1719001.3589553833</v>
      </c>
      <c r="F2215" s="259" t="s">
        <v>34541</v>
      </c>
      <c r="G2215" s="9"/>
      <c r="H2215" s="259" t="s">
        <v>37756</v>
      </c>
      <c r="I2215" s="9">
        <v>3</v>
      </c>
    </row>
    <row r="2216">
      <c r="A2216" s="259" t="s">
        <v>28912</v>
      </c>
      <c r="B2216" s="9">
        <v>3</v>
      </c>
      <c r="C2216" s="259" t="s">
        <v>32268</v>
      </c>
      <c r="D2216" s="9">
        <v>0.3261983423115421</v>
      </c>
      <c r="E2216" s="9">
        <v>1719001.3589553833</v>
      </c>
      <c r="F2216" s="259" t="s">
        <v>34541</v>
      </c>
      <c r="G2216" s="9"/>
      <c r="H2216" s="259" t="s">
        <v>37757</v>
      </c>
      <c r="I2216" s="9">
        <v>3</v>
      </c>
    </row>
    <row r="2217">
      <c r="A2217" s="259" t="s">
        <v>28913</v>
      </c>
      <c r="B2217" s="9">
        <v>3</v>
      </c>
      <c r="C2217" s="259" t="s">
        <v>32269</v>
      </c>
      <c r="D2217" s="9">
        <v>468.93252117169828</v>
      </c>
      <c r="E2217" s="9">
        <v>1719001.3589553833</v>
      </c>
      <c r="F2217" s="259" t="s">
        <v>34541</v>
      </c>
      <c r="G2217" s="9"/>
      <c r="H2217" s="259" t="s">
        <v>37758</v>
      </c>
      <c r="I2217" s="9">
        <v>3</v>
      </c>
    </row>
    <row r="2218">
      <c r="A2218" s="259" t="s">
        <v>28914</v>
      </c>
      <c r="B2218" s="9">
        <v>3</v>
      </c>
      <c r="C2218" s="259" t="s">
        <v>32270</v>
      </c>
      <c r="D2218" s="9">
        <v>1719001.3589553833</v>
      </c>
      <c r="E2218" s="9">
        <v>1719001.3589553833</v>
      </c>
      <c r="F2218" s="259" t="s">
        <v>34542</v>
      </c>
      <c r="G2218" s="9"/>
      <c r="H2218" s="259" t="s">
        <v>37759</v>
      </c>
      <c r="I2218" s="9">
        <v>3</v>
      </c>
    </row>
    <row r="2219">
      <c r="A2219" s="259" t="s">
        <v>28915</v>
      </c>
      <c r="B2219" s="9">
        <v>3</v>
      </c>
      <c r="C2219" s="259" t="s">
        <v>32271</v>
      </c>
      <c r="D2219" s="9">
        <v>7169315961.4967937</v>
      </c>
      <c r="E2219" s="9">
        <v>1719001.3589553833</v>
      </c>
      <c r="F2219" s="259" t="s">
        <v>34542</v>
      </c>
      <c r="G2219" s="9"/>
      <c r="H2219" s="259" t="s">
        <v>37760</v>
      </c>
      <c r="I2219" s="9">
        <v>3</v>
      </c>
    </row>
    <row r="2220">
      <c r="A2220" s="259" t="s">
        <v>28916</v>
      </c>
      <c r="B2220" s="9">
        <v>3</v>
      </c>
      <c r="C2220" s="259" t="s">
        <v>32272</v>
      </c>
      <c r="D2220" s="9">
        <v>1</v>
      </c>
      <c r="E2220" s="9">
        <v>1719001.3589553833</v>
      </c>
      <c r="F2220" s="259" t="s">
        <v>34542</v>
      </c>
      <c r="G2220" s="9"/>
      <c r="H2220" s="259" t="s">
        <v>37761</v>
      </c>
      <c r="I2220" s="9">
        <v>3</v>
      </c>
    </row>
    <row r="2221">
      <c r="A2221" s="259" t="s">
        <v>28917</v>
      </c>
      <c r="B2221" s="9">
        <v>3</v>
      </c>
      <c r="C2221" s="259" t="s">
        <v>32273</v>
      </c>
      <c r="D2221" s="9">
        <v>4170.6284431639433</v>
      </c>
      <c r="E2221" s="9">
        <v>1719001.3589553833</v>
      </c>
      <c r="F2221" s="259" t="s">
        <v>34542</v>
      </c>
      <c r="G2221" s="9"/>
      <c r="H2221" s="259" t="s">
        <v>37762</v>
      </c>
      <c r="I2221" s="9">
        <v>3</v>
      </c>
    </row>
    <row r="2222">
      <c r="A2222" s="259" t="s">
        <v>28918</v>
      </c>
      <c r="B2222" s="9">
        <v>4</v>
      </c>
      <c r="C2222" s="259" t="s">
        <v>32274</v>
      </c>
      <c r="D2222" s="9">
        <v>621783.92935180664</v>
      </c>
      <c r="E2222" s="9">
        <v>1733452.3988800049</v>
      </c>
      <c r="F2222" s="259" t="s">
        <v>34543</v>
      </c>
      <c r="G2222" s="9"/>
      <c r="H2222" s="259" t="s">
        <v>37763</v>
      </c>
      <c r="I2222" s="9">
        <v>3</v>
      </c>
    </row>
    <row r="2223">
      <c r="A2223" s="259" t="s">
        <v>28919</v>
      </c>
      <c r="B2223" s="9">
        <v>4</v>
      </c>
      <c r="C2223" s="259" t="s">
        <v>32275</v>
      </c>
      <c r="D2223" s="9">
        <v>2621196495.7661891</v>
      </c>
      <c r="E2223" s="9">
        <v>1733452.3988800049</v>
      </c>
      <c r="F2223" s="259" t="s">
        <v>34543</v>
      </c>
      <c r="G2223" s="9"/>
      <c r="H2223" s="259" t="s">
        <v>37764</v>
      </c>
      <c r="I2223" s="9">
        <v>3</v>
      </c>
    </row>
    <row r="2224">
      <c r="A2224" s="259" t="s">
        <v>28920</v>
      </c>
      <c r="B2224" s="9">
        <v>4</v>
      </c>
      <c r="C2224" s="259" t="s">
        <v>32276</v>
      </c>
      <c r="D2224" s="9">
        <v>0.35869685821978464</v>
      </c>
      <c r="E2224" s="9">
        <v>1733452.3988800049</v>
      </c>
      <c r="F2224" s="259" t="s">
        <v>34543</v>
      </c>
      <c r="G2224" s="9"/>
      <c r="H2224" s="259" t="s">
        <v>37765</v>
      </c>
      <c r="I2224" s="9">
        <v>3</v>
      </c>
    </row>
    <row r="2225">
      <c r="A2225" s="259" t="s">
        <v>28921</v>
      </c>
      <c r="B2225" s="9">
        <v>4</v>
      </c>
      <c r="C2225" s="259" t="s">
        <v>32277</v>
      </c>
      <c r="D2225" s="9">
        <v>1512.1248771871449</v>
      </c>
      <c r="E2225" s="9">
        <v>1733452.3988800049</v>
      </c>
      <c r="F2225" s="259" t="s">
        <v>34543</v>
      </c>
      <c r="G2225" s="9"/>
      <c r="H2225" s="259" t="s">
        <v>37766</v>
      </c>
      <c r="I2225" s="9">
        <v>3</v>
      </c>
    </row>
    <row r="2226">
      <c r="A2226" s="259" t="s">
        <v>28922</v>
      </c>
      <c r="B2226" s="9">
        <v>4</v>
      </c>
      <c r="C2226" s="259" t="s">
        <v>32278</v>
      </c>
      <c r="D2226" s="9">
        <v>664751.09829711914</v>
      </c>
      <c r="E2226" s="9">
        <v>1733452.3988800049</v>
      </c>
      <c r="F2226" s="259" t="s">
        <v>34544</v>
      </c>
      <c r="G2226" s="9"/>
      <c r="H2226" s="259" t="s">
        <v>37767</v>
      </c>
      <c r="I2226" s="9">
        <v>3</v>
      </c>
    </row>
    <row r="2227">
      <c r="A2227" s="259" t="s">
        <v>28923</v>
      </c>
      <c r="B2227" s="9">
        <v>4</v>
      </c>
      <c r="C2227" s="259" t="s">
        <v>32279</v>
      </c>
      <c r="D2227" s="9">
        <v>1144350104.3304284</v>
      </c>
      <c r="E2227" s="9">
        <v>1733452.3988800049</v>
      </c>
      <c r="F2227" s="259" t="s">
        <v>34544</v>
      </c>
      <c r="G2227" s="9"/>
      <c r="H2227" s="259" t="s">
        <v>37768</v>
      </c>
      <c r="I2227" s="9">
        <v>3</v>
      </c>
    </row>
    <row r="2228">
      <c r="A2228" s="259" t="s">
        <v>28924</v>
      </c>
      <c r="B2228" s="9">
        <v>4</v>
      </c>
      <c r="C2228" s="259" t="s">
        <v>32280</v>
      </c>
      <c r="D2228" s="9">
        <v>0.38348390687083145</v>
      </c>
      <c r="E2228" s="9">
        <v>1733452.3988800049</v>
      </c>
      <c r="F2228" s="259" t="s">
        <v>34544</v>
      </c>
      <c r="G2228" s="9"/>
      <c r="H2228" s="259" t="s">
        <v>37769</v>
      </c>
      <c r="I2228" s="9">
        <v>3</v>
      </c>
    </row>
    <row r="2229">
      <c r="A2229" s="259" t="s">
        <v>28925</v>
      </c>
      <c r="B2229" s="9">
        <v>4</v>
      </c>
      <c r="C2229" s="259" t="s">
        <v>32281</v>
      </c>
      <c r="D2229" s="9">
        <v>660.15663601134975</v>
      </c>
      <c r="E2229" s="9">
        <v>1733452.3988800049</v>
      </c>
      <c r="F2229" s="259" t="s">
        <v>34544</v>
      </c>
      <c r="G2229" s="9"/>
      <c r="H2229" s="259" t="s">
        <v>37770</v>
      </c>
      <c r="I2229" s="9">
        <v>3</v>
      </c>
    </row>
    <row r="2230">
      <c r="A2230" s="259" t="s">
        <v>28926</v>
      </c>
      <c r="B2230" s="9">
        <v>4</v>
      </c>
      <c r="C2230" s="259" t="s">
        <v>32282</v>
      </c>
      <c r="D2230" s="9">
        <v>1733452.3988800049</v>
      </c>
      <c r="E2230" s="9">
        <v>1733452.3988800049</v>
      </c>
      <c r="F2230" s="259" t="s">
        <v>34545</v>
      </c>
      <c r="G2230" s="9"/>
      <c r="H2230" s="259" t="s">
        <v>37771</v>
      </c>
      <c r="I2230" s="9">
        <v>3</v>
      </c>
    </row>
    <row r="2231">
      <c r="A2231" s="259" t="s">
        <v>28927</v>
      </c>
      <c r="B2231" s="9">
        <v>4</v>
      </c>
      <c r="C2231" s="259" t="s">
        <v>32283</v>
      </c>
      <c r="D2231" s="9">
        <v>11228651953.986116</v>
      </c>
      <c r="E2231" s="9">
        <v>1733452.3988800049</v>
      </c>
      <c r="F2231" s="259" t="s">
        <v>34545</v>
      </c>
      <c r="G2231" s="9"/>
      <c r="H2231" s="259" t="s">
        <v>37772</v>
      </c>
      <c r="I2231" s="9">
        <v>3</v>
      </c>
    </row>
    <row r="2232">
      <c r="A2232" s="259" t="s">
        <v>28928</v>
      </c>
      <c r="B2232" s="9">
        <v>4</v>
      </c>
      <c r="C2232" s="259" t="s">
        <v>32284</v>
      </c>
      <c r="D2232" s="9">
        <v>1</v>
      </c>
      <c r="E2232" s="9">
        <v>1733452.3988800049</v>
      </c>
      <c r="F2232" s="259" t="s">
        <v>34545</v>
      </c>
      <c r="G2232" s="9"/>
      <c r="H2232" s="259" t="s">
        <v>37773</v>
      </c>
      <c r="I2232" s="9">
        <v>3</v>
      </c>
    </row>
    <row r="2233">
      <c r="A2233" s="259" t="s">
        <v>28929</v>
      </c>
      <c r="B2233" s="9">
        <v>4</v>
      </c>
      <c r="C2233" s="259" t="s">
        <v>32285</v>
      </c>
      <c r="D2233" s="9">
        <v>6477.6234762725662</v>
      </c>
      <c r="E2233" s="9">
        <v>1733452.3988800049</v>
      </c>
      <c r="F2233" s="259" t="s">
        <v>34545</v>
      </c>
      <c r="G2233" s="9"/>
      <c r="H2233" s="259" t="s">
        <v>37774</v>
      </c>
      <c r="I2233" s="9">
        <v>3</v>
      </c>
    </row>
    <row r="2234">
      <c r="A2234" s="259" t="s">
        <v>28930</v>
      </c>
      <c r="B2234" s="9">
        <v>4</v>
      </c>
      <c r="C2234" s="259" t="s">
        <v>32286</v>
      </c>
      <c r="D2234" s="9">
        <v>1733452.3988800049</v>
      </c>
      <c r="E2234" s="9">
        <v>1733452.3988800049</v>
      </c>
      <c r="F2234" s="259" t="s">
        <v>34546</v>
      </c>
      <c r="G2234" s="9"/>
      <c r="H2234" s="259" t="s">
        <v>37775</v>
      </c>
      <c r="I2234" s="9">
        <v>3</v>
      </c>
    </row>
    <row r="2235">
      <c r="A2235" s="259" t="s">
        <v>28931</v>
      </c>
      <c r="B2235" s="9">
        <v>4</v>
      </c>
      <c r="C2235" s="259" t="s">
        <v>32287</v>
      </c>
      <c r="D2235" s="9">
        <v>4306989842.246748</v>
      </c>
      <c r="E2235" s="9">
        <v>1733452.3988800049</v>
      </c>
      <c r="F2235" s="259" t="s">
        <v>34546</v>
      </c>
      <c r="G2235" s="9"/>
      <c r="H2235" s="259" t="s">
        <v>37776</v>
      </c>
      <c r="I2235" s="9">
        <v>3</v>
      </c>
    </row>
    <row r="2236">
      <c r="A2236" s="259" t="s">
        <v>28932</v>
      </c>
      <c r="B2236" s="9">
        <v>4</v>
      </c>
      <c r="C2236" s="259" t="s">
        <v>32288</v>
      </c>
      <c r="D2236" s="9">
        <v>1</v>
      </c>
      <c r="E2236" s="9">
        <v>1733452.3988800049</v>
      </c>
      <c r="F2236" s="259" t="s">
        <v>34546</v>
      </c>
      <c r="G2236" s="9"/>
      <c r="H2236" s="259" t="s">
        <v>37777</v>
      </c>
      <c r="I2236" s="9">
        <v>3</v>
      </c>
    </row>
    <row r="2237">
      <c r="A2237" s="259" t="s">
        <v>28933</v>
      </c>
      <c r="B2237" s="9">
        <v>4</v>
      </c>
      <c r="C2237" s="259" t="s">
        <v>32289</v>
      </c>
      <c r="D2237" s="9">
        <v>2484.6311586228285</v>
      </c>
      <c r="E2237" s="9">
        <v>1733452.3988800049</v>
      </c>
      <c r="F2237" s="259" t="s">
        <v>34546</v>
      </c>
      <c r="G2237" s="9"/>
      <c r="H2237" s="259" t="s">
        <v>37778</v>
      </c>
      <c r="I2237" s="9">
        <v>3</v>
      </c>
    </row>
    <row r="2238">
      <c r="A2238" s="259" t="s">
        <v>28934</v>
      </c>
      <c r="B2238" s="9">
        <v>4</v>
      </c>
      <c r="C2238" s="259" t="s">
        <v>32290</v>
      </c>
      <c r="D2238" s="9">
        <v>1733452.3988800049</v>
      </c>
      <c r="E2238" s="9">
        <v>1733452.3988800049</v>
      </c>
      <c r="F2238" s="259" t="s">
        <v>34547</v>
      </c>
      <c r="G2238" s="9"/>
      <c r="H2238" s="259" t="s">
        <v>37779</v>
      </c>
      <c r="I2238" s="9">
        <v>3</v>
      </c>
    </row>
    <row r="2239">
      <c r="A2239" s="259" t="s">
        <v>28935</v>
      </c>
      <c r="B2239" s="9">
        <v>4</v>
      </c>
      <c r="C2239" s="259" t="s">
        <v>32291</v>
      </c>
      <c r="D2239" s="9">
        <v>5777312007.4089403</v>
      </c>
      <c r="E2239" s="9">
        <v>1733452.3988800049</v>
      </c>
      <c r="F2239" s="259" t="s">
        <v>34547</v>
      </c>
      <c r="G2239" s="9"/>
      <c r="H2239" s="259" t="s">
        <v>37780</v>
      </c>
      <c r="I2239" s="9">
        <v>3</v>
      </c>
    </row>
    <row r="2240">
      <c r="A2240" s="259" t="s">
        <v>28936</v>
      </c>
      <c r="B2240" s="9">
        <v>4</v>
      </c>
      <c r="C2240" s="259" t="s">
        <v>32292</v>
      </c>
      <c r="D2240" s="9">
        <v>1</v>
      </c>
      <c r="E2240" s="9">
        <v>1733452.3988800049</v>
      </c>
      <c r="F2240" s="259" t="s">
        <v>34547</v>
      </c>
      <c r="G2240" s="9"/>
      <c r="H2240" s="259" t="s">
        <v>37781</v>
      </c>
      <c r="I2240" s="9">
        <v>3</v>
      </c>
    </row>
    <row r="2241">
      <c r="A2241" s="259" t="s">
        <v>28937</v>
      </c>
      <c r="B2241" s="9">
        <v>4</v>
      </c>
      <c r="C2241" s="259" t="s">
        <v>32293</v>
      </c>
      <c r="D2241" s="9">
        <v>3332.8356816383885</v>
      </c>
      <c r="E2241" s="9">
        <v>1733452.3988800049</v>
      </c>
      <c r="F2241" s="259" t="s">
        <v>34547</v>
      </c>
      <c r="G2241" s="9"/>
      <c r="H2241" s="259" t="s">
        <v>37782</v>
      </c>
      <c r="I2241" s="9">
        <v>3</v>
      </c>
    </row>
    <row r="2242">
      <c r="A2242" s="259" t="s">
        <v>28938</v>
      </c>
      <c r="B2242" s="9">
        <v>4</v>
      </c>
      <c r="C2242" s="259" t="s">
        <v>32294</v>
      </c>
      <c r="D2242" s="9">
        <v>1733452.3988800049</v>
      </c>
      <c r="E2242" s="9">
        <v>1733452.3988800049</v>
      </c>
      <c r="F2242" s="259" t="s">
        <v>34548</v>
      </c>
      <c r="G2242" s="9"/>
      <c r="H2242" s="259" t="s">
        <v>37783</v>
      </c>
      <c r="I2242" s="9">
        <v>3</v>
      </c>
    </row>
    <row r="2243">
      <c r="A2243" s="259" t="s">
        <v>28939</v>
      </c>
      <c r="B2243" s="9">
        <v>4</v>
      </c>
      <c r="C2243" s="259" t="s">
        <v>32295</v>
      </c>
      <c r="D2243" s="9">
        <v>4219028037.5932178</v>
      </c>
      <c r="E2243" s="9">
        <v>1733452.3988800049</v>
      </c>
      <c r="F2243" s="259" t="s">
        <v>34548</v>
      </c>
      <c r="G2243" s="9"/>
      <c r="H2243" s="259" t="s">
        <v>37784</v>
      </c>
      <c r="I2243" s="9">
        <v>3</v>
      </c>
    </row>
    <row r="2244">
      <c r="A2244" s="259" t="s">
        <v>28940</v>
      </c>
      <c r="B2244" s="9">
        <v>4</v>
      </c>
      <c r="C2244" s="259" t="s">
        <v>32296</v>
      </c>
      <c r="D2244" s="9">
        <v>1</v>
      </c>
      <c r="E2244" s="9">
        <v>1733452.3988800049</v>
      </c>
      <c r="F2244" s="259" t="s">
        <v>34548</v>
      </c>
      <c r="G2244" s="9"/>
      <c r="H2244" s="259" t="s">
        <v>37785</v>
      </c>
      <c r="I2244" s="9">
        <v>3</v>
      </c>
    </row>
    <row r="2245">
      <c r="A2245" s="259" t="s">
        <v>28941</v>
      </c>
      <c r="B2245" s="9">
        <v>4</v>
      </c>
      <c r="C2245" s="259" t="s">
        <v>32297</v>
      </c>
      <c r="D2245" s="9">
        <v>2433.8874493001135</v>
      </c>
      <c r="E2245" s="9">
        <v>1733452.3988800049</v>
      </c>
      <c r="F2245" s="259" t="s">
        <v>34548</v>
      </c>
      <c r="G2245" s="9"/>
      <c r="H2245" s="259" t="s">
        <v>37786</v>
      </c>
      <c r="I2245" s="9">
        <v>3</v>
      </c>
    </row>
    <row r="2246">
      <c r="A2246" s="259" t="s">
        <v>28942</v>
      </c>
      <c r="B2246" s="9">
        <v>4</v>
      </c>
      <c r="C2246" s="259" t="s">
        <v>32298</v>
      </c>
      <c r="D2246" s="9">
        <v>1733452.3988800049</v>
      </c>
      <c r="E2246" s="9">
        <v>1733452.3988800049</v>
      </c>
      <c r="F2246" s="259" t="s">
        <v>34549</v>
      </c>
      <c r="G2246" s="9"/>
      <c r="H2246" s="259" t="s">
        <v>37787</v>
      </c>
      <c r="I2246" s="9">
        <v>3</v>
      </c>
    </row>
    <row r="2247">
      <c r="A2247" s="259" t="s">
        <v>28943</v>
      </c>
      <c r="B2247" s="9">
        <v>4</v>
      </c>
      <c r="C2247" s="259" t="s">
        <v>32299</v>
      </c>
      <c r="D2247" s="9">
        <v>6840224533.3594065</v>
      </c>
      <c r="E2247" s="9">
        <v>1733452.3988800049</v>
      </c>
      <c r="F2247" s="259" t="s">
        <v>34549</v>
      </c>
      <c r="G2247" s="9"/>
      <c r="H2247" s="259" t="s">
        <v>37788</v>
      </c>
      <c r="I2247" s="9">
        <v>3</v>
      </c>
    </row>
    <row r="2248">
      <c r="A2248" s="259" t="s">
        <v>28944</v>
      </c>
      <c r="B2248" s="9">
        <v>4</v>
      </c>
      <c r="C2248" s="259" t="s">
        <v>32300</v>
      </c>
      <c r="D2248" s="9">
        <v>1</v>
      </c>
      <c r="E2248" s="9">
        <v>1733452.3988800049</v>
      </c>
      <c r="F2248" s="259" t="s">
        <v>34549</v>
      </c>
      <c r="G2248" s="9"/>
      <c r="H2248" s="259" t="s">
        <v>37789</v>
      </c>
      <c r="I2248" s="9">
        <v>3</v>
      </c>
    </row>
    <row r="2249">
      <c r="A2249" s="259" t="s">
        <v>28945</v>
      </c>
      <c r="B2249" s="9">
        <v>4</v>
      </c>
      <c r="C2249" s="259" t="s">
        <v>32301</v>
      </c>
      <c r="D2249" s="9">
        <v>3946.0123264872582</v>
      </c>
      <c r="E2249" s="9">
        <v>1733452.3988800049</v>
      </c>
      <c r="F2249" s="259" t="s">
        <v>34549</v>
      </c>
      <c r="G2249" s="9"/>
      <c r="H2249" s="259" t="s">
        <v>37790</v>
      </c>
      <c r="I2249" s="9">
        <v>3</v>
      </c>
    </row>
    <row r="2250">
      <c r="A2250" s="259" t="s">
        <v>28946</v>
      </c>
      <c r="B2250" s="9">
        <v>4</v>
      </c>
      <c r="C2250" s="259" t="s">
        <v>32302</v>
      </c>
      <c r="D2250" s="9">
        <v>830719.14088439941</v>
      </c>
      <c r="E2250" s="9">
        <v>1733452.3988800049</v>
      </c>
      <c r="F2250" s="259" t="s">
        <v>34550</v>
      </c>
      <c r="G2250" s="9"/>
      <c r="H2250" s="259" t="s">
        <v>37791</v>
      </c>
      <c r="I2250" s="9">
        <v>3</v>
      </c>
    </row>
    <row r="2251">
      <c r="A2251" s="259" t="s">
        <v>28947</v>
      </c>
      <c r="B2251" s="9">
        <v>4</v>
      </c>
      <c r="C2251" s="259" t="s">
        <v>32303</v>
      </c>
      <c r="D2251" s="9">
        <v>4375516531.6242638</v>
      </c>
      <c r="E2251" s="9">
        <v>1733452.3988800049</v>
      </c>
      <c r="F2251" s="259" t="s">
        <v>34550</v>
      </c>
      <c r="G2251" s="9"/>
      <c r="H2251" s="259" t="s">
        <v>37792</v>
      </c>
      <c r="I2251" s="9">
        <v>3</v>
      </c>
    </row>
    <row r="2252">
      <c r="A2252" s="259" t="s">
        <v>28948</v>
      </c>
      <c r="B2252" s="9">
        <v>4</v>
      </c>
      <c r="C2252" s="259" t="s">
        <v>32304</v>
      </c>
      <c r="D2252" s="9">
        <v>0.47922812384183872</v>
      </c>
      <c r="E2252" s="9">
        <v>1733452.3988800049</v>
      </c>
      <c r="F2252" s="259" t="s">
        <v>34550</v>
      </c>
      <c r="G2252" s="9"/>
      <c r="H2252" s="259" t="s">
        <v>37793</v>
      </c>
      <c r="I2252" s="9">
        <v>3</v>
      </c>
    </row>
    <row r="2253">
      <c r="A2253" s="259" t="s">
        <v>28949</v>
      </c>
      <c r="B2253" s="9">
        <v>4</v>
      </c>
      <c r="C2253" s="259" t="s">
        <v>32305</v>
      </c>
      <c r="D2253" s="9">
        <v>2524.1630715970709</v>
      </c>
      <c r="E2253" s="9">
        <v>1733452.3988800049</v>
      </c>
      <c r="F2253" s="259" t="s">
        <v>34550</v>
      </c>
      <c r="G2253" s="9"/>
      <c r="H2253" s="259" t="s">
        <v>37794</v>
      </c>
      <c r="I2253" s="9">
        <v>3</v>
      </c>
    </row>
    <row r="2254">
      <c r="A2254" s="259" t="s">
        <v>28950</v>
      </c>
      <c r="B2254" s="9">
        <v>4</v>
      </c>
      <c r="C2254" s="259" t="s">
        <v>32306</v>
      </c>
      <c r="D2254" s="9">
        <v>1733452.3988800049</v>
      </c>
      <c r="E2254" s="9">
        <v>1733452.3988800049</v>
      </c>
      <c r="F2254" s="259" t="s">
        <v>34551</v>
      </c>
      <c r="G2254" s="9"/>
      <c r="H2254" s="259" t="s">
        <v>37795</v>
      </c>
      <c r="I2254" s="9">
        <v>3</v>
      </c>
    </row>
    <row r="2255">
      <c r="A2255" s="259" t="s">
        <v>28951</v>
      </c>
      <c r="B2255" s="9">
        <v>4</v>
      </c>
      <c r="C2255" s="259" t="s">
        <v>32307</v>
      </c>
      <c r="D2255" s="9">
        <v>12910889.002445653</v>
      </c>
      <c r="E2255" s="9">
        <v>1733452.3988800049</v>
      </c>
      <c r="F2255" s="259" t="s">
        <v>34551</v>
      </c>
      <c r="G2255" s="9"/>
      <c r="H2255" s="259" t="s">
        <v>37796</v>
      </c>
      <c r="I2255" s="9">
        <v>3</v>
      </c>
    </row>
    <row r="2256">
      <c r="A2256" s="259" t="s">
        <v>28952</v>
      </c>
      <c r="B2256" s="9">
        <v>4</v>
      </c>
      <c r="C2256" s="259" t="s">
        <v>32308</v>
      </c>
      <c r="D2256" s="9">
        <v>1</v>
      </c>
      <c r="E2256" s="9">
        <v>1733452.3988800049</v>
      </c>
      <c r="F2256" s="259" t="s">
        <v>34551</v>
      </c>
      <c r="G2256" s="9"/>
      <c r="H2256" s="259" t="s">
        <v>37797</v>
      </c>
      <c r="I2256" s="9">
        <v>3</v>
      </c>
    </row>
    <row r="2257">
      <c r="A2257" s="259" t="s">
        <v>28953</v>
      </c>
      <c r="B2257" s="9">
        <v>4</v>
      </c>
      <c r="C2257" s="259" t="s">
        <v>32309</v>
      </c>
      <c r="D2257" s="9">
        <v>7.448078188237222</v>
      </c>
      <c r="E2257" s="9">
        <v>1733452.3988800049</v>
      </c>
      <c r="F2257" s="259" t="s">
        <v>34551</v>
      </c>
      <c r="G2257" s="9"/>
      <c r="H2257" s="259" t="s">
        <v>37798</v>
      </c>
      <c r="I2257" s="9">
        <v>3</v>
      </c>
    </row>
    <row r="2258">
      <c r="A2258" s="259" t="s">
        <v>28954</v>
      </c>
      <c r="B2258" s="9">
        <v>4</v>
      </c>
      <c r="C2258" s="259" t="s">
        <v>32310</v>
      </c>
      <c r="D2258" s="9">
        <v>1733452.3988800049</v>
      </c>
      <c r="E2258" s="9">
        <v>1733452.3988800049</v>
      </c>
      <c r="F2258" s="259" t="s">
        <v>34552</v>
      </c>
      <c r="G2258" s="9"/>
      <c r="H2258" s="259" t="s">
        <v>37799</v>
      </c>
      <c r="I2258" s="9">
        <v>3</v>
      </c>
    </row>
    <row r="2259">
      <c r="A2259" s="259" t="s">
        <v>28955</v>
      </c>
      <c r="B2259" s="9">
        <v>4</v>
      </c>
      <c r="C2259" s="259" t="s">
        <v>32311</v>
      </c>
      <c r="D2259" s="9">
        <v>4388427420.6267099</v>
      </c>
      <c r="E2259" s="9">
        <v>1733452.3988800049</v>
      </c>
      <c r="F2259" s="259" t="s">
        <v>34552</v>
      </c>
      <c r="G2259" s="9"/>
      <c r="H2259" s="259" t="s">
        <v>37800</v>
      </c>
      <c r="I2259" s="9">
        <v>3</v>
      </c>
    </row>
    <row r="2260">
      <c r="A2260" s="259" t="s">
        <v>28956</v>
      </c>
      <c r="B2260" s="9">
        <v>4</v>
      </c>
      <c r="C2260" s="259" t="s">
        <v>32312</v>
      </c>
      <c r="D2260" s="9">
        <v>1</v>
      </c>
      <c r="E2260" s="9">
        <v>1733452.3988800049</v>
      </c>
      <c r="F2260" s="259" t="s">
        <v>34552</v>
      </c>
      <c r="G2260" s="9"/>
      <c r="H2260" s="259" t="s">
        <v>37801</v>
      </c>
      <c r="I2260" s="9">
        <v>3</v>
      </c>
    </row>
    <row r="2261">
      <c r="A2261" s="259" t="s">
        <v>28957</v>
      </c>
      <c r="B2261" s="9">
        <v>4</v>
      </c>
      <c r="C2261" s="259" t="s">
        <v>32313</v>
      </c>
      <c r="D2261" s="9">
        <v>2531.611149785308</v>
      </c>
      <c r="E2261" s="9">
        <v>1733452.3988800049</v>
      </c>
      <c r="F2261" s="259" t="s">
        <v>34552</v>
      </c>
      <c r="G2261" s="9"/>
      <c r="H2261" s="259" t="s">
        <v>37802</v>
      </c>
      <c r="I2261" s="9">
        <v>3</v>
      </c>
    </row>
    <row r="2262">
      <c r="A2262" s="259" t="s">
        <v>28958</v>
      </c>
      <c r="B2262" s="9">
        <v>4</v>
      </c>
      <c r="C2262" s="259" t="s">
        <v>32314</v>
      </c>
      <c r="D2262" s="9">
        <v>126433.35925292969</v>
      </c>
      <c r="E2262" s="9">
        <v>1733452.3988800049</v>
      </c>
      <c r="F2262" s="259" t="s">
        <v>34553</v>
      </c>
      <c r="G2262" s="9"/>
      <c r="H2262" s="259" t="s">
        <v>37803</v>
      </c>
      <c r="I2262" s="9">
        <v>3</v>
      </c>
    </row>
    <row r="2263">
      <c r="A2263" s="259" t="s">
        <v>28959</v>
      </c>
      <c r="B2263" s="9">
        <v>4</v>
      </c>
      <c r="C2263" s="259" t="s">
        <v>32315</v>
      </c>
      <c r="D2263" s="9">
        <v>81437578.379961386</v>
      </c>
      <c r="E2263" s="9">
        <v>1733452.3988800049</v>
      </c>
      <c r="F2263" s="259" t="s">
        <v>34553</v>
      </c>
      <c r="G2263" s="9"/>
      <c r="H2263" s="259" t="s">
        <v>37804</v>
      </c>
      <c r="I2263" s="9">
        <v>3</v>
      </c>
    </row>
    <row r="2264">
      <c r="A2264" s="259" t="s">
        <v>28960</v>
      </c>
      <c r="B2264" s="9">
        <v>4</v>
      </c>
      <c r="C2264" s="259" t="s">
        <v>32316</v>
      </c>
      <c r="D2264" s="9">
        <v>0.072937312460739687</v>
      </c>
      <c r="E2264" s="9">
        <v>1733452.3988800049</v>
      </c>
      <c r="F2264" s="259" t="s">
        <v>34553</v>
      </c>
      <c r="G2264" s="9"/>
      <c r="H2264" s="259" t="s">
        <v>37805</v>
      </c>
      <c r="I2264" s="9">
        <v>3</v>
      </c>
    </row>
    <row r="2265">
      <c r="A2265" s="259" t="s">
        <v>28961</v>
      </c>
      <c r="B2265" s="9">
        <v>4</v>
      </c>
      <c r="C2265" s="259" t="s">
        <v>32317</v>
      </c>
      <c r="D2265" s="9">
        <v>46.979991162479422</v>
      </c>
      <c r="E2265" s="9">
        <v>1733452.3988800049</v>
      </c>
      <c r="F2265" s="259" t="s">
        <v>34553</v>
      </c>
      <c r="G2265" s="9"/>
      <c r="H2265" s="259" t="s">
        <v>37806</v>
      </c>
      <c r="I2265" s="9">
        <v>3</v>
      </c>
    </row>
    <row r="2266">
      <c r="A2266" s="259" t="s">
        <v>28962</v>
      </c>
      <c r="B2266" s="9">
        <v>4</v>
      </c>
      <c r="C2266" s="259" t="s">
        <v>32318</v>
      </c>
      <c r="D2266" s="9">
        <v>621783.92935180664</v>
      </c>
      <c r="E2266" s="9">
        <v>1733452.3988800049</v>
      </c>
      <c r="F2266" s="259" t="s">
        <v>34554</v>
      </c>
      <c r="G2266" s="9"/>
      <c r="H2266" s="259" t="s">
        <v>37807</v>
      </c>
      <c r="I2266" s="9">
        <v>3</v>
      </c>
    </row>
    <row r="2267">
      <c r="A2267" s="259" t="s">
        <v>28963</v>
      </c>
      <c r="B2267" s="9">
        <v>4</v>
      </c>
      <c r="C2267" s="259" t="s">
        <v>32319</v>
      </c>
      <c r="D2267" s="9">
        <v>1062912525.950467</v>
      </c>
      <c r="E2267" s="9">
        <v>1733452.3988800049</v>
      </c>
      <c r="F2267" s="259" t="s">
        <v>34554</v>
      </c>
      <c r="G2267" s="9"/>
      <c r="H2267" s="259" t="s">
        <v>37808</v>
      </c>
      <c r="I2267" s="9">
        <v>3</v>
      </c>
    </row>
    <row r="2268">
      <c r="A2268" s="259" t="s">
        <v>28964</v>
      </c>
      <c r="B2268" s="9">
        <v>4</v>
      </c>
      <c r="C2268" s="259" t="s">
        <v>32320</v>
      </c>
      <c r="D2268" s="9">
        <v>0.35869685821978464</v>
      </c>
      <c r="E2268" s="9">
        <v>1733452.3988800049</v>
      </c>
      <c r="F2268" s="259" t="s">
        <v>34554</v>
      </c>
      <c r="G2268" s="9"/>
      <c r="H2268" s="259" t="s">
        <v>37809</v>
      </c>
      <c r="I2268" s="9">
        <v>3</v>
      </c>
    </row>
    <row r="2269">
      <c r="A2269" s="259" t="s">
        <v>28965</v>
      </c>
      <c r="B2269" s="9">
        <v>4</v>
      </c>
      <c r="C2269" s="259" t="s">
        <v>32321</v>
      </c>
      <c r="D2269" s="9">
        <v>613.1766448488703</v>
      </c>
      <c r="E2269" s="9">
        <v>1733452.3988800049</v>
      </c>
      <c r="F2269" s="259" t="s">
        <v>34554</v>
      </c>
      <c r="G2269" s="9"/>
      <c r="H2269" s="259" t="s">
        <v>37810</v>
      </c>
      <c r="I2269" s="9">
        <v>3</v>
      </c>
    </row>
    <row r="2270">
      <c r="A2270" s="259" t="s">
        <v>28966</v>
      </c>
      <c r="B2270" s="9">
        <v>4</v>
      </c>
      <c r="C2270" s="259" t="s">
        <v>32322</v>
      </c>
      <c r="D2270" s="9">
        <v>1733452.3988800049</v>
      </c>
      <c r="E2270" s="9">
        <v>1733452.3988800049</v>
      </c>
      <c r="F2270" s="259" t="s">
        <v>34555</v>
      </c>
      <c r="G2270" s="9"/>
      <c r="H2270" s="259" t="s">
        <v>37811</v>
      </c>
      <c r="I2270" s="9">
        <v>3</v>
      </c>
    </row>
    <row r="2271">
      <c r="A2271" s="259" t="s">
        <v>28967</v>
      </c>
      <c r="B2271" s="9">
        <v>4</v>
      </c>
      <c r="C2271" s="259" t="s">
        <v>32323</v>
      </c>
      <c r="D2271" s="9">
        <v>10084301849.655687</v>
      </c>
      <c r="E2271" s="9">
        <v>1733452.3988800049</v>
      </c>
      <c r="F2271" s="259" t="s">
        <v>34555</v>
      </c>
      <c r="G2271" s="9"/>
      <c r="H2271" s="259" t="s">
        <v>37812</v>
      </c>
      <c r="I2271" s="9">
        <v>3</v>
      </c>
    </row>
    <row r="2272">
      <c r="A2272" s="259" t="s">
        <v>28968</v>
      </c>
      <c r="B2272" s="9">
        <v>4</v>
      </c>
      <c r="C2272" s="259" t="s">
        <v>32324</v>
      </c>
      <c r="D2272" s="9">
        <v>1</v>
      </c>
      <c r="E2272" s="9">
        <v>1733452.3988800049</v>
      </c>
      <c r="F2272" s="259" t="s">
        <v>34555</v>
      </c>
      <c r="G2272" s="9"/>
      <c r="H2272" s="259" t="s">
        <v>37813</v>
      </c>
      <c r="I2272" s="9">
        <v>3</v>
      </c>
    </row>
    <row r="2273">
      <c r="A2273" s="259" t="s">
        <v>28969</v>
      </c>
      <c r="B2273" s="9">
        <v>4</v>
      </c>
      <c r="C2273" s="259" t="s">
        <v>32325</v>
      </c>
      <c r="D2273" s="9">
        <v>5817.466840261216</v>
      </c>
      <c r="E2273" s="9">
        <v>1733452.3988800049</v>
      </c>
      <c r="F2273" s="259" t="s">
        <v>34555</v>
      </c>
      <c r="G2273" s="9"/>
      <c r="H2273" s="259" t="s">
        <v>37814</v>
      </c>
      <c r="I2273" s="9">
        <v>3</v>
      </c>
    </row>
    <row r="2274">
      <c r="A2274" s="259" t="s">
        <v>28970</v>
      </c>
      <c r="B2274" s="9">
        <v>5</v>
      </c>
      <c r="C2274" s="259" t="s">
        <v>32326</v>
      </c>
      <c r="D2274" s="9">
        <v>857376.8646697998</v>
      </c>
      <c r="E2274" s="9">
        <v>1725920.3910064697</v>
      </c>
      <c r="F2274" s="259" t="s">
        <v>34556</v>
      </c>
      <c r="G2274" s="9"/>
      <c r="H2274" s="259" t="s">
        <v>37815</v>
      </c>
      <c r="I2274" s="9">
        <v>3</v>
      </c>
    </row>
    <row r="2275">
      <c r="A2275" s="259" t="s">
        <v>28971</v>
      </c>
      <c r="B2275" s="9">
        <v>5</v>
      </c>
      <c r="C2275" s="259" t="s">
        <v>32327</v>
      </c>
      <c r="D2275" s="9">
        <v>3836829692.1313009</v>
      </c>
      <c r="E2275" s="9">
        <v>1725920.3910064697</v>
      </c>
      <c r="F2275" s="259" t="s">
        <v>34556</v>
      </c>
      <c r="G2275" s="9"/>
      <c r="H2275" s="259" t="s">
        <v>37816</v>
      </c>
      <c r="I2275" s="9">
        <v>3</v>
      </c>
    </row>
    <row r="2276">
      <c r="A2276" s="259" t="s">
        <v>28972</v>
      </c>
      <c r="B2276" s="9">
        <v>5</v>
      </c>
      <c r="C2276" s="259" t="s">
        <v>32328</v>
      </c>
      <c r="D2276" s="9">
        <v>0.49676501253329586</v>
      </c>
      <c r="E2276" s="9">
        <v>1725920.3910064697</v>
      </c>
      <c r="F2276" s="259" t="s">
        <v>34556</v>
      </c>
      <c r="G2276" s="9"/>
      <c r="H2276" s="259" t="s">
        <v>37817</v>
      </c>
      <c r="I2276" s="9">
        <v>3</v>
      </c>
    </row>
    <row r="2277">
      <c r="A2277" s="259" t="s">
        <v>28973</v>
      </c>
      <c r="B2277" s="9">
        <v>5</v>
      </c>
      <c r="C2277" s="259" t="s">
        <v>32329</v>
      </c>
      <c r="D2277" s="9">
        <v>2223.0629594067518</v>
      </c>
      <c r="E2277" s="9">
        <v>1725920.3910064697</v>
      </c>
      <c r="F2277" s="259" t="s">
        <v>34556</v>
      </c>
      <c r="G2277" s="9"/>
      <c r="H2277" s="259" t="s">
        <v>37818</v>
      </c>
      <c r="I2277" s="9">
        <v>3</v>
      </c>
    </row>
    <row r="2278">
      <c r="A2278" s="259" t="s">
        <v>28974</v>
      </c>
      <c r="B2278" s="9">
        <v>5</v>
      </c>
      <c r="C2278" s="259" t="s">
        <v>32330</v>
      </c>
      <c r="D2278" s="9">
        <v>897527.77201843262</v>
      </c>
      <c r="E2278" s="9">
        <v>1725920.3910064697</v>
      </c>
      <c r="F2278" s="259" t="s">
        <v>34557</v>
      </c>
      <c r="G2278" s="9"/>
      <c r="H2278" s="259" t="s">
        <v>37819</v>
      </c>
      <c r="I2278" s="9">
        <v>3</v>
      </c>
    </row>
    <row r="2279">
      <c r="A2279" s="259" t="s">
        <v>28975</v>
      </c>
      <c r="B2279" s="9">
        <v>5</v>
      </c>
      <c r="C2279" s="259" t="s">
        <v>32331</v>
      </c>
      <c r="D2279" s="9">
        <v>1575305657.67272</v>
      </c>
      <c r="E2279" s="9">
        <v>1725920.3910064697</v>
      </c>
      <c r="F2279" s="259" t="s">
        <v>34557</v>
      </c>
      <c r="G2279" s="9"/>
      <c r="H2279" s="259" t="s">
        <v>37820</v>
      </c>
      <c r="I2279" s="9">
        <v>3</v>
      </c>
    </row>
    <row r="2280">
      <c r="A2280" s="259" t="s">
        <v>28976</v>
      </c>
      <c r="B2280" s="9">
        <v>5</v>
      </c>
      <c r="C2280" s="259" t="s">
        <v>32332</v>
      </c>
      <c r="D2280" s="9">
        <v>0.52002848839107796</v>
      </c>
      <c r="E2280" s="9">
        <v>1725920.3910064697</v>
      </c>
      <c r="F2280" s="259" t="s">
        <v>34557</v>
      </c>
      <c r="G2280" s="9"/>
      <c r="H2280" s="259" t="s">
        <v>37821</v>
      </c>
      <c r="I2280" s="9">
        <v>3</v>
      </c>
    </row>
    <row r="2281">
      <c r="A2281" s="259" t="s">
        <v>28977</v>
      </c>
      <c r="B2281" s="9">
        <v>5</v>
      </c>
      <c r="C2281" s="259" t="s">
        <v>32333</v>
      </c>
      <c r="D2281" s="9">
        <v>912.73367293266699</v>
      </c>
      <c r="E2281" s="9">
        <v>1725920.3910064697</v>
      </c>
      <c r="F2281" s="259" t="s">
        <v>34557</v>
      </c>
      <c r="G2281" s="9"/>
      <c r="H2281" s="259" t="s">
        <v>37822</v>
      </c>
      <c r="I2281" s="9">
        <v>3</v>
      </c>
    </row>
    <row r="2282">
      <c r="A2282" s="259" t="s">
        <v>28978</v>
      </c>
      <c r="B2282" s="9">
        <v>5</v>
      </c>
      <c r="C2282" s="259" t="s">
        <v>32334</v>
      </c>
      <c r="D2282" s="9">
        <v>1725920.3910064697</v>
      </c>
      <c r="E2282" s="9">
        <v>1725920.3910064697</v>
      </c>
      <c r="F2282" s="259" t="s">
        <v>34558</v>
      </c>
      <c r="G2282" s="9"/>
      <c r="H2282" s="259" t="s">
        <v>37823</v>
      </c>
      <c r="I2282" s="9">
        <v>3</v>
      </c>
    </row>
    <row r="2283">
      <c r="A2283" s="259" t="s">
        <v>28979</v>
      </c>
      <c r="B2283" s="9">
        <v>5</v>
      </c>
      <c r="C2283" s="259" t="s">
        <v>32335</v>
      </c>
      <c r="D2283" s="9">
        <v>14279245771.330696</v>
      </c>
      <c r="E2283" s="9">
        <v>1725920.3910064697</v>
      </c>
      <c r="F2283" s="259" t="s">
        <v>34558</v>
      </c>
      <c r="G2283" s="9"/>
      <c r="H2283" s="259" t="s">
        <v>37824</v>
      </c>
      <c r="I2283" s="9">
        <v>3</v>
      </c>
    </row>
    <row r="2284">
      <c r="A2284" s="259" t="s">
        <v>28980</v>
      </c>
      <c r="B2284" s="9">
        <v>5</v>
      </c>
      <c r="C2284" s="259" t="s">
        <v>32336</v>
      </c>
      <c r="D2284" s="9">
        <v>1</v>
      </c>
      <c r="E2284" s="9">
        <v>1725920.3910064697</v>
      </c>
      <c r="F2284" s="259" t="s">
        <v>34558</v>
      </c>
      <c r="G2284" s="9"/>
      <c r="H2284" s="259" t="s">
        <v>37825</v>
      </c>
      <c r="I2284" s="9">
        <v>3</v>
      </c>
    </row>
    <row r="2285">
      <c r="A2285" s="259" t="s">
        <v>28981</v>
      </c>
      <c r="B2285" s="9">
        <v>5</v>
      </c>
      <c r="C2285" s="259" t="s">
        <v>32337</v>
      </c>
      <c r="D2285" s="9">
        <v>8273.4092752700835</v>
      </c>
      <c r="E2285" s="9">
        <v>1725920.3910064697</v>
      </c>
      <c r="F2285" s="259" t="s">
        <v>34558</v>
      </c>
      <c r="G2285" s="9"/>
      <c r="H2285" s="259" t="s">
        <v>37826</v>
      </c>
      <c r="I2285" s="9">
        <v>3</v>
      </c>
    </row>
    <row r="2286">
      <c r="A2286" s="259" t="s">
        <v>28982</v>
      </c>
      <c r="B2286" s="9">
        <v>5</v>
      </c>
      <c r="C2286" s="259" t="s">
        <v>32338</v>
      </c>
      <c r="D2286" s="9">
        <v>1725920.3910064697</v>
      </c>
      <c r="E2286" s="9">
        <v>1725920.3910064697</v>
      </c>
      <c r="F2286" s="259" t="s">
        <v>34559</v>
      </c>
      <c r="G2286" s="9"/>
      <c r="H2286" s="259" t="s">
        <v>37827</v>
      </c>
      <c r="I2286" s="9">
        <v>3</v>
      </c>
    </row>
    <row r="2287">
      <c r="A2287" s="259" t="s">
        <v>28983</v>
      </c>
      <c r="B2287" s="9">
        <v>5</v>
      </c>
      <c r="C2287" s="259" t="s">
        <v>32339</v>
      </c>
      <c r="D2287" s="9">
        <v>5303647312.5569687</v>
      </c>
      <c r="E2287" s="9">
        <v>1725920.3910064697</v>
      </c>
      <c r="F2287" s="259" t="s">
        <v>34559</v>
      </c>
      <c r="G2287" s="9"/>
      <c r="H2287" s="259" t="s">
        <v>37828</v>
      </c>
      <c r="I2287" s="9">
        <v>3</v>
      </c>
    </row>
    <row r="2288">
      <c r="A2288" s="259" t="s">
        <v>28984</v>
      </c>
      <c r="B2288" s="9">
        <v>5</v>
      </c>
      <c r="C2288" s="259" t="s">
        <v>32340</v>
      </c>
      <c r="D2288" s="9">
        <v>1</v>
      </c>
      <c r="E2288" s="9">
        <v>1725920.3910064697</v>
      </c>
      <c r="F2288" s="259" t="s">
        <v>34559</v>
      </c>
      <c r="G2288" s="9"/>
      <c r="H2288" s="259" t="s">
        <v>37829</v>
      </c>
      <c r="I2288" s="9">
        <v>3</v>
      </c>
    </row>
    <row r="2289">
      <c r="A2289" s="259" t="s">
        <v>28985</v>
      </c>
      <c r="B2289" s="9">
        <v>5</v>
      </c>
      <c r="C2289" s="259" t="s">
        <v>32341</v>
      </c>
      <c r="D2289" s="9">
        <v>3072.9385550999541</v>
      </c>
      <c r="E2289" s="9">
        <v>1725920.3910064697</v>
      </c>
      <c r="F2289" s="259" t="s">
        <v>34559</v>
      </c>
      <c r="G2289" s="9"/>
      <c r="H2289" s="259" t="s">
        <v>37830</v>
      </c>
      <c r="I2289" s="9">
        <v>3</v>
      </c>
    </row>
    <row r="2290">
      <c r="A2290" s="259" t="s">
        <v>28986</v>
      </c>
      <c r="B2290" s="9">
        <v>5</v>
      </c>
      <c r="C2290" s="259" t="s">
        <v>32342</v>
      </c>
      <c r="D2290" s="9">
        <v>1725920.3910064697</v>
      </c>
      <c r="E2290" s="9">
        <v>1725920.3910064697</v>
      </c>
      <c r="F2290" s="259" t="s">
        <v>34560</v>
      </c>
      <c r="G2290" s="9"/>
      <c r="H2290" s="259" t="s">
        <v>37831</v>
      </c>
      <c r="I2290" s="9">
        <v>3</v>
      </c>
    </row>
    <row r="2291">
      <c r="A2291" s="259" t="s">
        <v>28987</v>
      </c>
      <c r="B2291" s="9">
        <v>5</v>
      </c>
      <c r="C2291" s="259" t="s">
        <v>32343</v>
      </c>
      <c r="D2291" s="9">
        <v>7400292801.1010075</v>
      </c>
      <c r="E2291" s="9">
        <v>1725920.3910064697</v>
      </c>
      <c r="F2291" s="259" t="s">
        <v>34560</v>
      </c>
      <c r="G2291" s="9"/>
      <c r="H2291" s="259" t="s">
        <v>37832</v>
      </c>
      <c r="I2291" s="9">
        <v>3</v>
      </c>
    </row>
    <row r="2292">
      <c r="A2292" s="259" t="s">
        <v>28988</v>
      </c>
      <c r="B2292" s="9">
        <v>5</v>
      </c>
      <c r="C2292" s="259" t="s">
        <v>32344</v>
      </c>
      <c r="D2292" s="9">
        <v>1</v>
      </c>
      <c r="E2292" s="9">
        <v>1725920.3910064697</v>
      </c>
      <c r="F2292" s="259" t="s">
        <v>34560</v>
      </c>
      <c r="G2292" s="9"/>
      <c r="H2292" s="259" t="s">
        <v>37833</v>
      </c>
      <c r="I2292" s="9">
        <v>3</v>
      </c>
    </row>
    <row r="2293">
      <c r="A2293" s="259" t="s">
        <v>28989</v>
      </c>
      <c r="B2293" s="9">
        <v>5</v>
      </c>
      <c r="C2293" s="259" t="s">
        <v>32345</v>
      </c>
      <c r="D2293" s="9">
        <v>4287.7370472374623</v>
      </c>
      <c r="E2293" s="9">
        <v>1725920.3910064697</v>
      </c>
      <c r="F2293" s="259" t="s">
        <v>34560</v>
      </c>
      <c r="G2293" s="9"/>
      <c r="H2293" s="259" t="s">
        <v>37834</v>
      </c>
      <c r="I2293" s="9">
        <v>3</v>
      </c>
    </row>
    <row r="2294">
      <c r="A2294" s="259" t="s">
        <v>28990</v>
      </c>
      <c r="B2294" s="9">
        <v>5</v>
      </c>
      <c r="C2294" s="259" t="s">
        <v>32346</v>
      </c>
      <c r="D2294" s="9">
        <v>1725920.3910064697</v>
      </c>
      <c r="E2294" s="9">
        <v>1725920.3910064697</v>
      </c>
      <c r="F2294" s="259" t="s">
        <v>34561</v>
      </c>
      <c r="G2294" s="9"/>
      <c r="H2294" s="259" t="s">
        <v>37835</v>
      </c>
      <c r="I2294" s="9">
        <v>3</v>
      </c>
    </row>
    <row r="2295">
      <c r="A2295" s="259" t="s">
        <v>28991</v>
      </c>
      <c r="B2295" s="9">
        <v>5</v>
      </c>
      <c r="C2295" s="259" t="s">
        <v>32347</v>
      </c>
      <c r="D2295" s="9">
        <v>5069311531.1841965</v>
      </c>
      <c r="E2295" s="9">
        <v>1725920.3910064697</v>
      </c>
      <c r="F2295" s="259" t="s">
        <v>34561</v>
      </c>
      <c r="G2295" s="9"/>
      <c r="H2295" s="259" t="s">
        <v>37836</v>
      </c>
      <c r="I2295" s="9">
        <v>3</v>
      </c>
    </row>
    <row r="2296">
      <c r="A2296" s="259" t="s">
        <v>28992</v>
      </c>
      <c r="B2296" s="9">
        <v>5</v>
      </c>
      <c r="C2296" s="259" t="s">
        <v>32348</v>
      </c>
      <c r="D2296" s="9">
        <v>1</v>
      </c>
      <c r="E2296" s="9">
        <v>1725920.3910064697</v>
      </c>
      <c r="F2296" s="259" t="s">
        <v>34561</v>
      </c>
      <c r="G2296" s="9"/>
      <c r="H2296" s="259" t="s">
        <v>37837</v>
      </c>
      <c r="I2296" s="9">
        <v>3</v>
      </c>
    </row>
    <row r="2297">
      <c r="A2297" s="259" t="s">
        <v>28993</v>
      </c>
      <c r="B2297" s="9">
        <v>5</v>
      </c>
      <c r="C2297" s="259" t="s">
        <v>32349</v>
      </c>
      <c r="D2297" s="9">
        <v>2937.1641691005398</v>
      </c>
      <c r="E2297" s="9">
        <v>1725920.3910064697</v>
      </c>
      <c r="F2297" s="259" t="s">
        <v>34561</v>
      </c>
      <c r="G2297" s="9"/>
      <c r="H2297" s="259" t="s">
        <v>37838</v>
      </c>
      <c r="I2297" s="9">
        <v>3</v>
      </c>
    </row>
    <row r="2298">
      <c r="A2298" s="259" t="s">
        <v>28994</v>
      </c>
      <c r="B2298" s="9">
        <v>5</v>
      </c>
      <c r="C2298" s="259" t="s">
        <v>32350</v>
      </c>
      <c r="D2298" s="9">
        <v>1725920.3910064697</v>
      </c>
      <c r="E2298" s="9">
        <v>1725920.3910064697</v>
      </c>
      <c r="F2298" s="259" t="s">
        <v>34562</v>
      </c>
      <c r="G2298" s="9"/>
      <c r="H2298" s="259" t="s">
        <v>37839</v>
      </c>
      <c r="I2298" s="9">
        <v>3</v>
      </c>
    </row>
    <row r="2299">
      <c r="A2299" s="259" t="s">
        <v>28995</v>
      </c>
      <c r="B2299" s="9">
        <v>5</v>
      </c>
      <c r="C2299" s="259" t="s">
        <v>32351</v>
      </c>
      <c r="D2299" s="9">
        <v>8906141223.3154984</v>
      </c>
      <c r="E2299" s="9">
        <v>1725920.3910064697</v>
      </c>
      <c r="F2299" s="259" t="s">
        <v>34562</v>
      </c>
      <c r="G2299" s="9"/>
      <c r="H2299" s="259" t="s">
        <v>37840</v>
      </c>
      <c r="I2299" s="9">
        <v>3</v>
      </c>
    </row>
    <row r="2300">
      <c r="A2300" s="259" t="s">
        <v>28996</v>
      </c>
      <c r="B2300" s="9">
        <v>5</v>
      </c>
      <c r="C2300" s="259" t="s">
        <v>32352</v>
      </c>
      <c r="D2300" s="9">
        <v>1</v>
      </c>
      <c r="E2300" s="9">
        <v>1725920.3910064697</v>
      </c>
      <c r="F2300" s="259" t="s">
        <v>34562</v>
      </c>
      <c r="G2300" s="9"/>
      <c r="H2300" s="259" t="s">
        <v>37841</v>
      </c>
      <c r="I2300" s="9">
        <v>3</v>
      </c>
    </row>
    <row r="2301">
      <c r="A2301" s="259" t="s">
        <v>28997</v>
      </c>
      <c r="B2301" s="9">
        <v>5</v>
      </c>
      <c r="C2301" s="259" t="s">
        <v>32353</v>
      </c>
      <c r="D2301" s="9">
        <v>5160.227128507292</v>
      </c>
      <c r="E2301" s="9">
        <v>1725920.3910064697</v>
      </c>
      <c r="F2301" s="259" t="s">
        <v>34562</v>
      </c>
      <c r="G2301" s="9"/>
      <c r="H2301" s="259" t="s">
        <v>37842</v>
      </c>
      <c r="I2301" s="9">
        <v>3</v>
      </c>
    </row>
    <row r="2302">
      <c r="A2302" s="259" t="s">
        <v>28998</v>
      </c>
      <c r="B2302" s="9">
        <v>5</v>
      </c>
      <c r="C2302" s="259" t="s">
        <v>32354</v>
      </c>
      <c r="D2302" s="9">
        <v>940537.10298156738</v>
      </c>
      <c r="E2302" s="9">
        <v>1725920.3910064697</v>
      </c>
      <c r="F2302" s="259" t="s">
        <v>34563</v>
      </c>
      <c r="G2302" s="9"/>
      <c r="H2302" s="259" t="s">
        <v>37843</v>
      </c>
      <c r="I2302" s="9">
        <v>3</v>
      </c>
    </row>
    <row r="2303">
      <c r="A2303" s="259" t="s">
        <v>28999</v>
      </c>
      <c r="B2303" s="9">
        <v>5</v>
      </c>
      <c r="C2303" s="259" t="s">
        <v>32355</v>
      </c>
      <c r="D2303" s="9">
        <v>5357278297.3952026</v>
      </c>
      <c r="E2303" s="9">
        <v>1725920.3910064697</v>
      </c>
      <c r="F2303" s="259" t="s">
        <v>34563</v>
      </c>
      <c r="G2303" s="9"/>
      <c r="H2303" s="259" t="s">
        <v>37844</v>
      </c>
      <c r="I2303" s="9">
        <v>3</v>
      </c>
    </row>
    <row r="2304">
      <c r="A2304" s="259" t="s">
        <v>29000</v>
      </c>
      <c r="B2304" s="9">
        <v>5</v>
      </c>
      <c r="C2304" s="259" t="s">
        <v>32356</v>
      </c>
      <c r="D2304" s="9">
        <v>0.5449481377487484</v>
      </c>
      <c r="E2304" s="9">
        <v>1725920.3910064697</v>
      </c>
      <c r="F2304" s="259" t="s">
        <v>34563</v>
      </c>
      <c r="G2304" s="9"/>
      <c r="H2304" s="259" t="s">
        <v>37845</v>
      </c>
      <c r="I2304" s="9">
        <v>3</v>
      </c>
    </row>
    <row r="2305">
      <c r="A2305" s="259" t="s">
        <v>29001</v>
      </c>
      <c r="B2305" s="9">
        <v>5</v>
      </c>
      <c r="C2305" s="259" t="s">
        <v>32357</v>
      </c>
      <c r="D2305" s="9">
        <v>3104.0124013316213</v>
      </c>
      <c r="E2305" s="9">
        <v>1725920.3910064697</v>
      </c>
      <c r="F2305" s="259" t="s">
        <v>34563</v>
      </c>
      <c r="G2305" s="9"/>
      <c r="H2305" s="259" t="s">
        <v>37846</v>
      </c>
      <c r="I2305" s="9">
        <v>3</v>
      </c>
    </row>
    <row r="2306">
      <c r="A2306" s="259" t="s">
        <v>29002</v>
      </c>
      <c r="B2306" s="9">
        <v>5</v>
      </c>
      <c r="C2306" s="259" t="s">
        <v>32358</v>
      </c>
      <c r="D2306" s="9">
        <v>1725920.3910064697</v>
      </c>
      <c r="E2306" s="9">
        <v>1725920.3910064697</v>
      </c>
      <c r="F2306" s="259" t="s">
        <v>34564</v>
      </c>
      <c r="G2306" s="9"/>
      <c r="H2306" s="259" t="s">
        <v>37847</v>
      </c>
      <c r="I2306" s="9">
        <v>3</v>
      </c>
    </row>
    <row r="2307">
      <c r="A2307" s="259" t="s">
        <v>29003</v>
      </c>
      <c r="B2307" s="9">
        <v>5</v>
      </c>
      <c r="C2307" s="259" t="s">
        <v>32359</v>
      </c>
      <c r="D2307" s="9">
        <v>15826250.619994948</v>
      </c>
      <c r="E2307" s="9">
        <v>1725920.3910064697</v>
      </c>
      <c r="F2307" s="259" t="s">
        <v>34564</v>
      </c>
      <c r="G2307" s="9"/>
      <c r="H2307" s="259" t="s">
        <v>37848</v>
      </c>
      <c r="I2307" s="9">
        <v>3</v>
      </c>
    </row>
    <row r="2308">
      <c r="A2308" s="259" t="s">
        <v>29004</v>
      </c>
      <c r="B2308" s="9">
        <v>5</v>
      </c>
      <c r="C2308" s="259" t="s">
        <v>32360</v>
      </c>
      <c r="D2308" s="9">
        <v>1</v>
      </c>
      <c r="E2308" s="9">
        <v>1725920.3910064697</v>
      </c>
      <c r="F2308" s="259" t="s">
        <v>34564</v>
      </c>
      <c r="G2308" s="9"/>
      <c r="H2308" s="259" t="s">
        <v>37849</v>
      </c>
      <c r="I2308" s="9">
        <v>3</v>
      </c>
    </row>
    <row r="2309">
      <c r="A2309" s="259" t="s">
        <v>29005</v>
      </c>
      <c r="B2309" s="9">
        <v>5</v>
      </c>
      <c r="C2309" s="259" t="s">
        <v>32361</v>
      </c>
      <c r="D2309" s="9">
        <v>9.169745431170135</v>
      </c>
      <c r="E2309" s="9">
        <v>1725920.3910064697</v>
      </c>
      <c r="F2309" s="259" t="s">
        <v>34564</v>
      </c>
      <c r="G2309" s="9"/>
      <c r="H2309" s="259" t="s">
        <v>37850</v>
      </c>
      <c r="I2309" s="9">
        <v>3</v>
      </c>
    </row>
    <row r="2310">
      <c r="A2310" s="259" t="s">
        <v>29006</v>
      </c>
      <c r="B2310" s="9">
        <v>5</v>
      </c>
      <c r="C2310" s="259" t="s">
        <v>32362</v>
      </c>
      <c r="D2310" s="9">
        <v>1725920.3910064697</v>
      </c>
      <c r="E2310" s="9">
        <v>1725920.3910064697</v>
      </c>
      <c r="F2310" s="259" t="s">
        <v>34565</v>
      </c>
      <c r="G2310" s="9"/>
      <c r="H2310" s="259" t="s">
        <v>37851</v>
      </c>
      <c r="I2310" s="9">
        <v>3</v>
      </c>
    </row>
    <row r="2311">
      <c r="A2311" s="259" t="s">
        <v>29007</v>
      </c>
      <c r="B2311" s="9">
        <v>5</v>
      </c>
      <c r="C2311" s="259" t="s">
        <v>32363</v>
      </c>
      <c r="D2311" s="9">
        <v>5373104548.0151978</v>
      </c>
      <c r="E2311" s="9">
        <v>1725920.3910064697</v>
      </c>
      <c r="F2311" s="259" t="s">
        <v>34565</v>
      </c>
      <c r="G2311" s="9"/>
      <c r="H2311" s="259" t="s">
        <v>37852</v>
      </c>
      <c r="I2311" s="9">
        <v>3</v>
      </c>
    </row>
    <row r="2312">
      <c r="A2312" s="259" t="s">
        <v>29008</v>
      </c>
      <c r="B2312" s="9">
        <v>5</v>
      </c>
      <c r="C2312" s="259" t="s">
        <v>32364</v>
      </c>
      <c r="D2312" s="9">
        <v>1</v>
      </c>
      <c r="E2312" s="9">
        <v>1725920.3910064697</v>
      </c>
      <c r="F2312" s="259" t="s">
        <v>34565</v>
      </c>
      <c r="G2312" s="9"/>
      <c r="H2312" s="259" t="s">
        <v>37853</v>
      </c>
      <c r="I2312" s="9">
        <v>3</v>
      </c>
    </row>
    <row r="2313">
      <c r="A2313" s="259" t="s">
        <v>29009</v>
      </c>
      <c r="B2313" s="9">
        <v>5</v>
      </c>
      <c r="C2313" s="259" t="s">
        <v>32365</v>
      </c>
      <c r="D2313" s="9">
        <v>3113.1821467627915</v>
      </c>
      <c r="E2313" s="9">
        <v>1725920.3910064697</v>
      </c>
      <c r="F2313" s="259" t="s">
        <v>34565</v>
      </c>
      <c r="G2313" s="9"/>
      <c r="H2313" s="259" t="s">
        <v>37854</v>
      </c>
      <c r="I2313" s="9">
        <v>3</v>
      </c>
    </row>
    <row r="2314">
      <c r="A2314" s="259" t="s">
        <v>29010</v>
      </c>
      <c r="B2314" s="9">
        <v>5</v>
      </c>
      <c r="C2314" s="259" t="s">
        <v>32366</v>
      </c>
      <c r="D2314" s="9">
        <v>114492.62915039063</v>
      </c>
      <c r="E2314" s="9">
        <v>1725920.3910064697</v>
      </c>
      <c r="F2314" s="259" t="s">
        <v>34566</v>
      </c>
      <c r="G2314" s="9"/>
      <c r="H2314" s="259" t="s">
        <v>37855</v>
      </c>
      <c r="I2314" s="9">
        <v>3</v>
      </c>
    </row>
    <row r="2315">
      <c r="A2315" s="259" t="s">
        <v>29011</v>
      </c>
      <c r="B2315" s="9">
        <v>5</v>
      </c>
      <c r="C2315" s="259" t="s">
        <v>32367</v>
      </c>
      <c r="D2315" s="9">
        <v>69457235.458229437</v>
      </c>
      <c r="E2315" s="9">
        <v>1725920.3910064697</v>
      </c>
      <c r="F2315" s="259" t="s">
        <v>34566</v>
      </c>
      <c r="G2315" s="9"/>
      <c r="H2315" s="259" t="s">
        <v>37856</v>
      </c>
      <c r="I2315" s="9">
        <v>3</v>
      </c>
    </row>
    <row r="2316">
      <c r="A2316" s="259" t="s">
        <v>29012</v>
      </c>
      <c r="B2316" s="9">
        <v>5</v>
      </c>
      <c r="C2316" s="259" t="s">
        <v>32368</v>
      </c>
      <c r="D2316" s="9">
        <v>0.066337143791217565</v>
      </c>
      <c r="E2316" s="9">
        <v>1725920.3910064697</v>
      </c>
      <c r="F2316" s="259" t="s">
        <v>34566</v>
      </c>
      <c r="G2316" s="9"/>
      <c r="H2316" s="259" t="s">
        <v>37857</v>
      </c>
      <c r="I2316" s="9">
        <v>3</v>
      </c>
    </row>
    <row r="2317">
      <c r="A2317" s="259" t="s">
        <v>29013</v>
      </c>
      <c r="B2317" s="9">
        <v>5</v>
      </c>
      <c r="C2317" s="259" t="s">
        <v>32369</v>
      </c>
      <c r="D2317" s="9">
        <v>40.243591662837638</v>
      </c>
      <c r="E2317" s="9">
        <v>1725920.3910064697</v>
      </c>
      <c r="F2317" s="259" t="s">
        <v>34566</v>
      </c>
      <c r="G2317" s="9"/>
      <c r="H2317" s="259" t="s">
        <v>37858</v>
      </c>
      <c r="I2317" s="9">
        <v>3</v>
      </c>
    </row>
    <row r="2318">
      <c r="A2318" s="259" t="s">
        <v>29014</v>
      </c>
      <c r="B2318" s="9">
        <v>5</v>
      </c>
      <c r="C2318" s="259" t="s">
        <v>32370</v>
      </c>
      <c r="D2318" s="9">
        <v>857376.8646697998</v>
      </c>
      <c r="E2318" s="9">
        <v>1725920.3910064697</v>
      </c>
      <c r="F2318" s="259" t="s">
        <v>34567</v>
      </c>
      <c r="G2318" s="9"/>
      <c r="H2318" s="259" t="s">
        <v>37859</v>
      </c>
      <c r="I2318" s="9">
        <v>3</v>
      </c>
    </row>
    <row r="2319">
      <c r="A2319" s="259" t="s">
        <v>29015</v>
      </c>
      <c r="B2319" s="9">
        <v>5</v>
      </c>
      <c r="C2319" s="259" t="s">
        <v>32371</v>
      </c>
      <c r="D2319" s="9">
        <v>1505848422.2144904</v>
      </c>
      <c r="E2319" s="9">
        <v>1725920.3910064697</v>
      </c>
      <c r="F2319" s="259" t="s">
        <v>34567</v>
      </c>
      <c r="G2319" s="9"/>
      <c r="H2319" s="259" t="s">
        <v>37860</v>
      </c>
      <c r="I2319" s="9">
        <v>3</v>
      </c>
    </row>
    <row r="2320">
      <c r="A2320" s="259" t="s">
        <v>29016</v>
      </c>
      <c r="B2320" s="9">
        <v>5</v>
      </c>
      <c r="C2320" s="259" t="s">
        <v>32372</v>
      </c>
      <c r="D2320" s="9">
        <v>0.49676501253329586</v>
      </c>
      <c r="E2320" s="9">
        <v>1725920.3910064697</v>
      </c>
      <c r="F2320" s="259" t="s">
        <v>34567</v>
      </c>
      <c r="G2320" s="9"/>
      <c r="H2320" s="259" t="s">
        <v>37861</v>
      </c>
      <c r="I2320" s="9">
        <v>3</v>
      </c>
    </row>
    <row r="2321">
      <c r="A2321" s="259" t="s">
        <v>29017</v>
      </c>
      <c r="B2321" s="9">
        <v>5</v>
      </c>
      <c r="C2321" s="259" t="s">
        <v>32373</v>
      </c>
      <c r="D2321" s="9">
        <v>872.49008126982937</v>
      </c>
      <c r="E2321" s="9">
        <v>1725920.3910064697</v>
      </c>
      <c r="F2321" s="259" t="s">
        <v>34567</v>
      </c>
      <c r="G2321" s="9"/>
      <c r="H2321" s="259" t="s">
        <v>37862</v>
      </c>
      <c r="I2321" s="9">
        <v>3</v>
      </c>
    </row>
    <row r="2322">
      <c r="A2322" s="259" t="s">
        <v>29018</v>
      </c>
      <c r="B2322" s="9">
        <v>5</v>
      </c>
      <c r="C2322" s="259" t="s">
        <v>32374</v>
      </c>
      <c r="D2322" s="9">
        <v>1725920.3910064697</v>
      </c>
      <c r="E2322" s="9">
        <v>1725920.3910064697</v>
      </c>
      <c r="F2322" s="259" t="s">
        <v>34568</v>
      </c>
      <c r="G2322" s="9"/>
      <c r="H2322" s="259" t="s">
        <v>37863</v>
      </c>
      <c r="I2322" s="9">
        <v>3</v>
      </c>
    </row>
    <row r="2323">
      <c r="A2323" s="259" t="s">
        <v>29019</v>
      </c>
      <c r="B2323" s="9">
        <v>5</v>
      </c>
      <c r="C2323" s="259" t="s">
        <v>32375</v>
      </c>
      <c r="D2323" s="9">
        <v>12703940113.657976</v>
      </c>
      <c r="E2323" s="9">
        <v>1725920.3910064697</v>
      </c>
      <c r="F2323" s="259" t="s">
        <v>34568</v>
      </c>
      <c r="G2323" s="9"/>
      <c r="H2323" s="259" t="s">
        <v>37864</v>
      </c>
      <c r="I2323" s="9">
        <v>3</v>
      </c>
    </row>
    <row r="2324">
      <c r="A2324" s="259" t="s">
        <v>29020</v>
      </c>
      <c r="B2324" s="9">
        <v>5</v>
      </c>
      <c r="C2324" s="259" t="s">
        <v>32376</v>
      </c>
      <c r="D2324" s="9">
        <v>1</v>
      </c>
      <c r="E2324" s="9">
        <v>1725920.3910064697</v>
      </c>
      <c r="F2324" s="259" t="s">
        <v>34568</v>
      </c>
      <c r="G2324" s="9"/>
      <c r="H2324" s="259" t="s">
        <v>37865</v>
      </c>
      <c r="I2324" s="9">
        <v>3</v>
      </c>
    </row>
    <row r="2325">
      <c r="A2325" s="259" t="s">
        <v>29021</v>
      </c>
      <c r="B2325" s="9">
        <v>5</v>
      </c>
      <c r="C2325" s="259" t="s">
        <v>32377</v>
      </c>
      <c r="D2325" s="9">
        <v>7360.6756023374164</v>
      </c>
      <c r="E2325" s="9">
        <v>1725920.3910064697</v>
      </c>
      <c r="F2325" s="259" t="s">
        <v>34568</v>
      </c>
      <c r="G2325" s="9"/>
      <c r="H2325" s="259" t="s">
        <v>37866</v>
      </c>
      <c r="I2325" s="9">
        <v>3</v>
      </c>
    </row>
    <row r="2326">
      <c r="A2326" s="259" t="s">
        <v>29022</v>
      </c>
      <c r="B2326" s="9">
        <v>6</v>
      </c>
      <c r="C2326" s="259" t="s">
        <v>32378</v>
      </c>
      <c r="D2326" s="9">
        <v>1076319.7959442139</v>
      </c>
      <c r="E2326" s="9">
        <v>1726033.9005508423</v>
      </c>
      <c r="F2326" s="259" t="s">
        <v>34569</v>
      </c>
      <c r="G2326" s="9"/>
      <c r="H2326" s="259" t="s">
        <v>37867</v>
      </c>
      <c r="I2326" s="9">
        <v>3</v>
      </c>
    </row>
    <row r="2327">
      <c r="A2327" s="259" t="s">
        <v>29023</v>
      </c>
      <c r="B2327" s="9">
        <v>6</v>
      </c>
      <c r="C2327" s="259" t="s">
        <v>32379</v>
      </c>
      <c r="D2327" s="9">
        <v>5410962584.8999882</v>
      </c>
      <c r="E2327" s="9">
        <v>1726033.9005508423</v>
      </c>
      <c r="F2327" s="259" t="s">
        <v>34569</v>
      </c>
      <c r="G2327" s="9"/>
      <c r="H2327" s="259" t="s">
        <v>37868</v>
      </c>
      <c r="I2327" s="9">
        <v>3</v>
      </c>
    </row>
    <row r="2328">
      <c r="A2328" s="259" t="s">
        <v>29024</v>
      </c>
      <c r="B2328" s="9">
        <v>6</v>
      </c>
      <c r="C2328" s="259" t="s">
        <v>32380</v>
      </c>
      <c r="D2328" s="9">
        <v>0.62357975448843717</v>
      </c>
      <c r="E2328" s="9">
        <v>1726033.9005508423</v>
      </c>
      <c r="F2328" s="259" t="s">
        <v>34569</v>
      </c>
      <c r="G2328" s="9"/>
      <c r="H2328" s="259" t="s">
        <v>37869</v>
      </c>
      <c r="I2328" s="9">
        <v>3</v>
      </c>
    </row>
    <row r="2329">
      <c r="A2329" s="259" t="s">
        <v>29025</v>
      </c>
      <c r="B2329" s="9">
        <v>6</v>
      </c>
      <c r="C2329" s="259" t="s">
        <v>32381</v>
      </c>
      <c r="D2329" s="9">
        <v>3134.9109557889601</v>
      </c>
      <c r="E2329" s="9">
        <v>1726033.9005508423</v>
      </c>
      <c r="F2329" s="259" t="s">
        <v>34569</v>
      </c>
      <c r="G2329" s="9"/>
      <c r="H2329" s="259" t="s">
        <v>37870</v>
      </c>
      <c r="I2329" s="9">
        <v>3</v>
      </c>
    </row>
    <row r="2330">
      <c r="A2330" s="259" t="s">
        <v>29026</v>
      </c>
      <c r="B2330" s="9">
        <v>6</v>
      </c>
      <c r="C2330" s="259" t="s">
        <v>32382</v>
      </c>
      <c r="D2330" s="9">
        <v>1106351.6240081787</v>
      </c>
      <c r="E2330" s="9">
        <v>1726033.9005508423</v>
      </c>
      <c r="F2330" s="259" t="s">
        <v>34570</v>
      </c>
      <c r="G2330" s="9"/>
      <c r="H2330" s="259" t="s">
        <v>37871</v>
      </c>
      <c r="I2330" s="9">
        <v>3</v>
      </c>
    </row>
    <row r="2331">
      <c r="A2331" s="259" t="s">
        <v>29027</v>
      </c>
      <c r="B2331" s="9">
        <v>6</v>
      </c>
      <c r="C2331" s="259" t="s">
        <v>32383</v>
      </c>
      <c r="D2331" s="9">
        <v>2340169832.7788453</v>
      </c>
      <c r="E2331" s="9">
        <v>1726033.9005508423</v>
      </c>
      <c r="F2331" s="259" t="s">
        <v>34570</v>
      </c>
      <c r="G2331" s="9"/>
      <c r="H2331" s="259" t="s">
        <v>37872</v>
      </c>
      <c r="I2331" s="9">
        <v>3</v>
      </c>
    </row>
    <row r="2332">
      <c r="A2332" s="259" t="s">
        <v>29028</v>
      </c>
      <c r="B2332" s="9">
        <v>6</v>
      </c>
      <c r="C2332" s="259" t="s">
        <v>32384</v>
      </c>
      <c r="D2332" s="9">
        <v>0.64097908138136817</v>
      </c>
      <c r="E2332" s="9">
        <v>1726033.9005508423</v>
      </c>
      <c r="F2332" s="259" t="s">
        <v>34570</v>
      </c>
      <c r="G2332" s="9"/>
      <c r="H2332" s="259" t="s">
        <v>37873</v>
      </c>
      <c r="I2332" s="9">
        <v>3</v>
      </c>
    </row>
    <row r="2333">
      <c r="A2333" s="259" t="s">
        <v>29029</v>
      </c>
      <c r="B2333" s="9">
        <v>6</v>
      </c>
      <c r="C2333" s="259" t="s">
        <v>32385</v>
      </c>
      <c r="D2333" s="9">
        <v>1355.8075725117619</v>
      </c>
      <c r="E2333" s="9">
        <v>1726033.9005508423</v>
      </c>
      <c r="F2333" s="259" t="s">
        <v>34570</v>
      </c>
      <c r="G2333" s="9"/>
      <c r="H2333" s="259" t="s">
        <v>37874</v>
      </c>
      <c r="I2333" s="9">
        <v>3</v>
      </c>
    </row>
    <row r="2334">
      <c r="A2334" s="259" t="s">
        <v>29030</v>
      </c>
      <c r="B2334" s="9">
        <v>6</v>
      </c>
      <c r="C2334" s="259" t="s">
        <v>32386</v>
      </c>
      <c r="D2334" s="9">
        <v>1726033.9005508423</v>
      </c>
      <c r="E2334" s="9">
        <v>1726033.9005508423</v>
      </c>
      <c r="F2334" s="259" t="s">
        <v>34571</v>
      </c>
      <c r="G2334" s="9"/>
      <c r="H2334" s="259" t="s">
        <v>37875</v>
      </c>
      <c r="I2334" s="9">
        <v>3</v>
      </c>
    </row>
    <row r="2335">
      <c r="A2335" s="259" t="s">
        <v>29031</v>
      </c>
      <c r="B2335" s="9">
        <v>6</v>
      </c>
      <c r="C2335" s="259" t="s">
        <v>32387</v>
      </c>
      <c r="D2335" s="9">
        <v>19555866541.644768</v>
      </c>
      <c r="E2335" s="9">
        <v>1726033.9005508423</v>
      </c>
      <c r="F2335" s="259" t="s">
        <v>34571</v>
      </c>
      <c r="G2335" s="9"/>
      <c r="H2335" s="259" t="s">
        <v>37876</v>
      </c>
      <c r="I2335" s="9">
        <v>3</v>
      </c>
    </row>
    <row r="2336">
      <c r="A2336" s="259" t="s">
        <v>29032</v>
      </c>
      <c r="B2336" s="9">
        <v>6</v>
      </c>
      <c r="C2336" s="259" t="s">
        <v>32388</v>
      </c>
      <c r="D2336" s="9">
        <v>1</v>
      </c>
      <c r="E2336" s="9">
        <v>1726033.9005508423</v>
      </c>
      <c r="F2336" s="259" t="s">
        <v>34571</v>
      </c>
      <c r="G2336" s="9"/>
      <c r="H2336" s="259" t="s">
        <v>37877</v>
      </c>
      <c r="I2336" s="9">
        <v>3</v>
      </c>
    </row>
    <row r="2337">
      <c r="A2337" s="259" t="s">
        <v>29033</v>
      </c>
      <c r="B2337" s="9">
        <v>6</v>
      </c>
      <c r="C2337" s="259" t="s">
        <v>32389</v>
      </c>
      <c r="D2337" s="9">
        <v>11329.943482224628</v>
      </c>
      <c r="E2337" s="9">
        <v>1726033.9005508423</v>
      </c>
      <c r="F2337" s="259" t="s">
        <v>34571</v>
      </c>
      <c r="G2337" s="9"/>
      <c r="H2337" s="259" t="s">
        <v>37878</v>
      </c>
      <c r="I2337" s="9">
        <v>3</v>
      </c>
    </row>
    <row r="2338">
      <c r="A2338" s="259" t="s">
        <v>29034</v>
      </c>
      <c r="B2338" s="9">
        <v>6</v>
      </c>
      <c r="C2338" s="259" t="s">
        <v>32390</v>
      </c>
      <c r="D2338" s="9">
        <v>1726033.9005508423</v>
      </c>
      <c r="E2338" s="9">
        <v>1726033.9005508423</v>
      </c>
      <c r="F2338" s="259" t="s">
        <v>34572</v>
      </c>
      <c r="G2338" s="9"/>
      <c r="H2338" s="259" t="s">
        <v>37879</v>
      </c>
      <c r="I2338" s="9">
        <v>3</v>
      </c>
    </row>
    <row r="2339">
      <c r="A2339" s="259" t="s">
        <v>29035</v>
      </c>
      <c r="B2339" s="9">
        <v>6</v>
      </c>
      <c r="C2339" s="259" t="s">
        <v>32391</v>
      </c>
      <c r="D2339" s="9">
        <v>7661488825.6984768</v>
      </c>
      <c r="E2339" s="9">
        <v>1726033.9005508423</v>
      </c>
      <c r="F2339" s="259" t="s">
        <v>34572</v>
      </c>
      <c r="G2339" s="9"/>
      <c r="H2339" s="259" t="s">
        <v>37880</v>
      </c>
      <c r="I2339" s="9">
        <v>3</v>
      </c>
    </row>
    <row r="2340">
      <c r="A2340" s="259" t="s">
        <v>29036</v>
      </c>
      <c r="B2340" s="9">
        <v>6</v>
      </c>
      <c r="C2340" s="259" t="s">
        <v>32392</v>
      </c>
      <c r="D2340" s="9">
        <v>1</v>
      </c>
      <c r="E2340" s="9">
        <v>1726033.9005508423</v>
      </c>
      <c r="F2340" s="259" t="s">
        <v>34572</v>
      </c>
      <c r="G2340" s="9"/>
      <c r="H2340" s="259" t="s">
        <v>37881</v>
      </c>
      <c r="I2340" s="9">
        <v>3</v>
      </c>
    </row>
    <row r="2341">
      <c r="A2341" s="259" t="s">
        <v>29037</v>
      </c>
      <c r="B2341" s="9">
        <v>6</v>
      </c>
      <c r="C2341" s="259" t="s">
        <v>32393</v>
      </c>
      <c r="D2341" s="9">
        <v>4438.7823572024909</v>
      </c>
      <c r="E2341" s="9">
        <v>1726033.9005508423</v>
      </c>
      <c r="F2341" s="259" t="s">
        <v>34572</v>
      </c>
      <c r="G2341" s="9"/>
      <c r="H2341" s="259" t="s">
        <v>37882</v>
      </c>
      <c r="I2341" s="9">
        <v>3</v>
      </c>
    </row>
    <row r="2342">
      <c r="A2342" s="259" t="s">
        <v>29038</v>
      </c>
      <c r="B2342" s="9">
        <v>6</v>
      </c>
      <c r="C2342" s="259" t="s">
        <v>32394</v>
      </c>
      <c r="D2342" s="9">
        <v>1726033.9005508423</v>
      </c>
      <c r="E2342" s="9">
        <v>1726033.9005508423</v>
      </c>
      <c r="F2342" s="259" t="s">
        <v>34573</v>
      </c>
      <c r="G2342" s="9"/>
      <c r="H2342" s="259" t="s">
        <v>37883</v>
      </c>
      <c r="I2342" s="9">
        <v>3</v>
      </c>
    </row>
    <row r="2343">
      <c r="A2343" s="259" t="s">
        <v>29039</v>
      </c>
      <c r="B2343" s="9">
        <v>6</v>
      </c>
      <c r="C2343" s="259" t="s">
        <v>32395</v>
      </c>
      <c r="D2343" s="9">
        <v>9554207883.1674442</v>
      </c>
      <c r="E2343" s="9">
        <v>1726033.9005508423</v>
      </c>
      <c r="F2343" s="259" t="s">
        <v>34573</v>
      </c>
      <c r="G2343" s="9"/>
      <c r="H2343" s="259" t="s">
        <v>37884</v>
      </c>
      <c r="I2343" s="9">
        <v>3</v>
      </c>
    </row>
    <row r="2344">
      <c r="A2344" s="259" t="s">
        <v>29040</v>
      </c>
      <c r="B2344" s="9">
        <v>6</v>
      </c>
      <c r="C2344" s="259" t="s">
        <v>32396</v>
      </c>
      <c r="D2344" s="9">
        <v>1</v>
      </c>
      <c r="E2344" s="9">
        <v>1726033.9005508423</v>
      </c>
      <c r="F2344" s="259" t="s">
        <v>34573</v>
      </c>
      <c r="G2344" s="9"/>
      <c r="H2344" s="259" t="s">
        <v>37885</v>
      </c>
      <c r="I2344" s="9">
        <v>3</v>
      </c>
    </row>
    <row r="2345">
      <c r="A2345" s="259" t="s">
        <v>29041</v>
      </c>
      <c r="B2345" s="9">
        <v>6</v>
      </c>
      <c r="C2345" s="259" t="s">
        <v>32397</v>
      </c>
      <c r="D2345" s="9">
        <v>5535.3535525103753</v>
      </c>
      <c r="E2345" s="9">
        <v>1726033.9005508423</v>
      </c>
      <c r="F2345" s="259" t="s">
        <v>34573</v>
      </c>
      <c r="G2345" s="9"/>
      <c r="H2345" s="259" t="s">
        <v>37886</v>
      </c>
      <c r="I2345" s="9">
        <v>3</v>
      </c>
    </row>
    <row r="2346">
      <c r="A2346" s="259" t="s">
        <v>29042</v>
      </c>
      <c r="B2346" s="9">
        <v>6</v>
      </c>
      <c r="C2346" s="259" t="s">
        <v>32398</v>
      </c>
      <c r="D2346" s="9">
        <v>1726033.9005508423</v>
      </c>
      <c r="E2346" s="9">
        <v>1726033.9005508423</v>
      </c>
      <c r="F2346" s="259" t="s">
        <v>34574</v>
      </c>
      <c r="G2346" s="9"/>
      <c r="H2346" s="259" t="s">
        <v>37887</v>
      </c>
      <c r="I2346" s="9">
        <v>3</v>
      </c>
    </row>
    <row r="2347">
      <c r="A2347" s="259" t="s">
        <v>29043</v>
      </c>
      <c r="B2347" s="9">
        <v>6</v>
      </c>
      <c r="C2347" s="259" t="s">
        <v>32399</v>
      </c>
      <c r="D2347" s="9">
        <v>6205873958.2934885</v>
      </c>
      <c r="E2347" s="9">
        <v>1726033.9005508423</v>
      </c>
      <c r="F2347" s="259" t="s">
        <v>34574</v>
      </c>
      <c r="G2347" s="9"/>
      <c r="H2347" s="259" t="s">
        <v>37888</v>
      </c>
      <c r="I2347" s="9">
        <v>3</v>
      </c>
    </row>
    <row r="2348">
      <c r="A2348" s="259" t="s">
        <v>29044</v>
      </c>
      <c r="B2348" s="9">
        <v>6</v>
      </c>
      <c r="C2348" s="259" t="s">
        <v>32400</v>
      </c>
      <c r="D2348" s="9">
        <v>1</v>
      </c>
      <c r="E2348" s="9">
        <v>1726033.9005508423</v>
      </c>
      <c r="F2348" s="259" t="s">
        <v>34574</v>
      </c>
      <c r="G2348" s="9"/>
      <c r="H2348" s="259" t="s">
        <v>37889</v>
      </c>
      <c r="I2348" s="9">
        <v>3</v>
      </c>
    </row>
    <row r="2349">
      <c r="A2349" s="259" t="s">
        <v>29045</v>
      </c>
      <c r="B2349" s="9">
        <v>6</v>
      </c>
      <c r="C2349" s="259" t="s">
        <v>32401</v>
      </c>
      <c r="D2349" s="9">
        <v>3595.4531115020168</v>
      </c>
      <c r="E2349" s="9">
        <v>1726033.9005508423</v>
      </c>
      <c r="F2349" s="259" t="s">
        <v>34574</v>
      </c>
      <c r="G2349" s="9"/>
      <c r="H2349" s="259" t="s">
        <v>37890</v>
      </c>
      <c r="I2349" s="9">
        <v>3</v>
      </c>
    </row>
    <row r="2350">
      <c r="A2350" s="259" t="s">
        <v>29046</v>
      </c>
      <c r="B2350" s="9">
        <v>6</v>
      </c>
      <c r="C2350" s="259" t="s">
        <v>32402</v>
      </c>
      <c r="D2350" s="9">
        <v>1726033.9005508423</v>
      </c>
      <c r="E2350" s="9">
        <v>1726033.9005508423</v>
      </c>
      <c r="F2350" s="259" t="s">
        <v>34575</v>
      </c>
      <c r="G2350" s="9"/>
      <c r="H2350" s="259" t="s">
        <v>37891</v>
      </c>
      <c r="I2350" s="9">
        <v>3</v>
      </c>
    </row>
    <row r="2351">
      <c r="A2351" s="259" t="s">
        <v>29047</v>
      </c>
      <c r="B2351" s="9">
        <v>6</v>
      </c>
      <c r="C2351" s="259" t="s">
        <v>32403</v>
      </c>
      <c r="D2351" s="9">
        <v>11616836543.193478</v>
      </c>
      <c r="E2351" s="9">
        <v>1726033.9005508423</v>
      </c>
      <c r="F2351" s="259" t="s">
        <v>34575</v>
      </c>
      <c r="G2351" s="9"/>
      <c r="H2351" s="259" t="s">
        <v>37892</v>
      </c>
      <c r="I2351" s="9">
        <v>3</v>
      </c>
    </row>
    <row r="2352">
      <c r="A2352" s="259" t="s">
        <v>29048</v>
      </c>
      <c r="B2352" s="9">
        <v>6</v>
      </c>
      <c r="C2352" s="259" t="s">
        <v>32404</v>
      </c>
      <c r="D2352" s="9">
        <v>1</v>
      </c>
      <c r="E2352" s="9">
        <v>1726033.9005508423</v>
      </c>
      <c r="F2352" s="259" t="s">
        <v>34575</v>
      </c>
      <c r="G2352" s="9"/>
      <c r="H2352" s="259" t="s">
        <v>37893</v>
      </c>
      <c r="I2352" s="9">
        <v>3</v>
      </c>
    </row>
    <row r="2353">
      <c r="A2353" s="259" t="s">
        <v>29049</v>
      </c>
      <c r="B2353" s="9">
        <v>6</v>
      </c>
      <c r="C2353" s="259" t="s">
        <v>32405</v>
      </c>
      <c r="D2353" s="9">
        <v>6730.3640672909778</v>
      </c>
      <c r="E2353" s="9">
        <v>1726033.9005508423</v>
      </c>
      <c r="F2353" s="259" t="s">
        <v>34575</v>
      </c>
      <c r="G2353" s="9"/>
      <c r="H2353" s="259" t="s">
        <v>37894</v>
      </c>
      <c r="I2353" s="9">
        <v>3</v>
      </c>
    </row>
    <row r="2354">
      <c r="A2354" s="259" t="s">
        <v>29050</v>
      </c>
      <c r="B2354" s="9">
        <v>6</v>
      </c>
      <c r="C2354" s="259" t="s">
        <v>32406</v>
      </c>
      <c r="D2354" s="9">
        <v>1131949.8701629639</v>
      </c>
      <c r="E2354" s="9">
        <v>1726033.9005508423</v>
      </c>
      <c r="F2354" s="259" t="s">
        <v>34576</v>
      </c>
      <c r="G2354" s="9"/>
      <c r="H2354" s="259" t="s">
        <v>37895</v>
      </c>
      <c r="I2354" s="9">
        <v>3</v>
      </c>
    </row>
    <row r="2355">
      <c r="A2355" s="259" t="s">
        <v>29051</v>
      </c>
      <c r="B2355" s="9">
        <v>6</v>
      </c>
      <c r="C2355" s="259" t="s">
        <v>32407</v>
      </c>
      <c r="D2355" s="9">
        <v>7920525075.0038843</v>
      </c>
      <c r="E2355" s="9">
        <v>1726033.9005508423</v>
      </c>
      <c r="F2355" s="259" t="s">
        <v>34576</v>
      </c>
      <c r="G2355" s="9"/>
      <c r="H2355" s="259" t="s">
        <v>37896</v>
      </c>
      <c r="I2355" s="9">
        <v>3</v>
      </c>
    </row>
    <row r="2356">
      <c r="A2356" s="259" t="s">
        <v>29052</v>
      </c>
      <c r="B2356" s="9">
        <v>6</v>
      </c>
      <c r="C2356" s="259" t="s">
        <v>32408</v>
      </c>
      <c r="D2356" s="9">
        <v>0.65580975541773323</v>
      </c>
      <c r="E2356" s="9">
        <v>1726033.9005508423</v>
      </c>
      <c r="F2356" s="259" t="s">
        <v>34576</v>
      </c>
      <c r="G2356" s="9"/>
      <c r="H2356" s="259" t="s">
        <v>37897</v>
      </c>
      <c r="I2356" s="9">
        <v>3</v>
      </c>
    </row>
    <row r="2357">
      <c r="A2357" s="259" t="s">
        <v>29053</v>
      </c>
      <c r="B2357" s="9">
        <v>6</v>
      </c>
      <c r="C2357" s="259" t="s">
        <v>32409</v>
      </c>
      <c r="D2357" s="9">
        <v>4588.8583488865124</v>
      </c>
      <c r="E2357" s="9">
        <v>1726033.9005508423</v>
      </c>
      <c r="F2357" s="259" t="s">
        <v>34576</v>
      </c>
      <c r="G2357" s="9"/>
      <c r="H2357" s="259" t="s">
        <v>37898</v>
      </c>
      <c r="I2357" s="9">
        <v>3</v>
      </c>
    </row>
    <row r="2358">
      <c r="A2358" s="259" t="s">
        <v>29054</v>
      </c>
      <c r="B2358" s="9">
        <v>6</v>
      </c>
      <c r="C2358" s="259" t="s">
        <v>32410</v>
      </c>
      <c r="D2358" s="9">
        <v>1726033.9005508423</v>
      </c>
      <c r="E2358" s="9">
        <v>1726033.9005508423</v>
      </c>
      <c r="F2358" s="259" t="s">
        <v>34577</v>
      </c>
      <c r="G2358" s="9"/>
      <c r="H2358" s="259" t="s">
        <v>37899</v>
      </c>
      <c r="I2358" s="9">
        <v>3</v>
      </c>
    </row>
    <row r="2359">
      <c r="A2359" s="259" t="s">
        <v>29055</v>
      </c>
      <c r="B2359" s="9">
        <v>6</v>
      </c>
      <c r="C2359" s="259" t="s">
        <v>32411</v>
      </c>
      <c r="D2359" s="9">
        <v>18504923.447404776</v>
      </c>
      <c r="E2359" s="9">
        <v>1726033.9005508423</v>
      </c>
      <c r="F2359" s="259" t="s">
        <v>34577</v>
      </c>
      <c r="G2359" s="9"/>
      <c r="H2359" s="259" t="s">
        <v>37900</v>
      </c>
      <c r="I2359" s="9">
        <v>3</v>
      </c>
    </row>
    <row r="2360">
      <c r="A2360" s="259" t="s">
        <v>29056</v>
      </c>
      <c r="B2360" s="9">
        <v>6</v>
      </c>
      <c r="C2360" s="259" t="s">
        <v>32412</v>
      </c>
      <c r="D2360" s="9">
        <v>1</v>
      </c>
      <c r="E2360" s="9">
        <v>1726033.9005508423</v>
      </c>
      <c r="F2360" s="259" t="s">
        <v>34577</v>
      </c>
      <c r="G2360" s="9"/>
      <c r="H2360" s="259" t="s">
        <v>37901</v>
      </c>
      <c r="I2360" s="9">
        <v>3</v>
      </c>
    </row>
    <row r="2361">
      <c r="A2361" s="259" t="s">
        <v>29057</v>
      </c>
      <c r="B2361" s="9">
        <v>6</v>
      </c>
      <c r="C2361" s="259" t="s">
        <v>32413</v>
      </c>
      <c r="D2361" s="9">
        <v>10.721066047137985</v>
      </c>
      <c r="E2361" s="9">
        <v>1726033.9005508423</v>
      </c>
      <c r="F2361" s="259" t="s">
        <v>34577</v>
      </c>
      <c r="G2361" s="9"/>
      <c r="H2361" s="259" t="s">
        <v>37902</v>
      </c>
      <c r="I2361" s="9">
        <v>3</v>
      </c>
    </row>
    <row r="2362">
      <c r="A2362" s="259" t="s">
        <v>29058</v>
      </c>
      <c r="B2362" s="9">
        <v>6</v>
      </c>
      <c r="C2362" s="259" t="s">
        <v>32414</v>
      </c>
      <c r="D2362" s="9">
        <v>1726033.9005508423</v>
      </c>
      <c r="E2362" s="9">
        <v>1726033.9005508423</v>
      </c>
      <c r="F2362" s="259" t="s">
        <v>34578</v>
      </c>
      <c r="G2362" s="9"/>
      <c r="H2362" s="259" t="s">
        <v>37903</v>
      </c>
      <c r="I2362" s="9">
        <v>3</v>
      </c>
    </row>
    <row r="2363">
      <c r="A2363" s="259" t="s">
        <v>29059</v>
      </c>
      <c r="B2363" s="9">
        <v>6</v>
      </c>
      <c r="C2363" s="259" t="s">
        <v>32415</v>
      </c>
      <c r="D2363" s="9">
        <v>7939029998.4512892</v>
      </c>
      <c r="E2363" s="9">
        <v>1726033.9005508423</v>
      </c>
      <c r="F2363" s="259" t="s">
        <v>34578</v>
      </c>
      <c r="G2363" s="9"/>
      <c r="H2363" s="259" t="s">
        <v>37904</v>
      </c>
      <c r="I2363" s="9">
        <v>3</v>
      </c>
    </row>
    <row r="2364">
      <c r="A2364" s="259" t="s">
        <v>29060</v>
      </c>
      <c r="B2364" s="9">
        <v>6</v>
      </c>
      <c r="C2364" s="259" t="s">
        <v>32416</v>
      </c>
      <c r="D2364" s="9">
        <v>1</v>
      </c>
      <c r="E2364" s="9">
        <v>1726033.9005508423</v>
      </c>
      <c r="F2364" s="259" t="s">
        <v>34578</v>
      </c>
      <c r="G2364" s="9"/>
      <c r="H2364" s="259" t="s">
        <v>37905</v>
      </c>
      <c r="I2364" s="9">
        <v>3</v>
      </c>
    </row>
    <row r="2365">
      <c r="A2365" s="259" t="s">
        <v>29061</v>
      </c>
      <c r="B2365" s="9">
        <v>6</v>
      </c>
      <c r="C2365" s="259" t="s">
        <v>32417</v>
      </c>
      <c r="D2365" s="9">
        <v>4599.5794149336498</v>
      </c>
      <c r="E2365" s="9">
        <v>1726033.9005508423</v>
      </c>
      <c r="F2365" s="259" t="s">
        <v>34578</v>
      </c>
      <c r="G2365" s="9"/>
      <c r="H2365" s="259" t="s">
        <v>37906</v>
      </c>
      <c r="I2365" s="9">
        <v>3</v>
      </c>
    </row>
    <row r="2366">
      <c r="A2366" s="259" t="s">
        <v>29062</v>
      </c>
      <c r="B2366" s="9">
        <v>6</v>
      </c>
      <c r="C2366" s="259" t="s">
        <v>32418</v>
      </c>
      <c r="D2366" s="9">
        <v>260340.35125732422</v>
      </c>
      <c r="E2366" s="9">
        <v>1726033.9005508423</v>
      </c>
      <c r="F2366" s="259" t="s">
        <v>34579</v>
      </c>
      <c r="G2366" s="9"/>
      <c r="H2366" s="259" t="s">
        <v>37907</v>
      </c>
      <c r="I2366" s="9">
        <v>3</v>
      </c>
    </row>
    <row r="2367">
      <c r="A2367" s="259" t="s">
        <v>29063</v>
      </c>
      <c r="B2367" s="9">
        <v>6</v>
      </c>
      <c r="C2367" s="259" t="s">
        <v>32419</v>
      </c>
      <c r="D2367" s="9">
        <v>277541172.75281197</v>
      </c>
      <c r="E2367" s="9">
        <v>1726033.9005508423</v>
      </c>
      <c r="F2367" s="259" t="s">
        <v>34579</v>
      </c>
      <c r="G2367" s="9"/>
      <c r="H2367" s="259" t="s">
        <v>37908</v>
      </c>
      <c r="I2367" s="9">
        <v>3</v>
      </c>
    </row>
    <row r="2368">
      <c r="A2368" s="259" t="s">
        <v>29064</v>
      </c>
      <c r="B2368" s="9">
        <v>6</v>
      </c>
      <c r="C2368" s="259" t="s">
        <v>32420</v>
      </c>
      <c r="D2368" s="9">
        <v>0.15083153996815463</v>
      </c>
      <c r="E2368" s="9">
        <v>1726033.9005508423</v>
      </c>
      <c r="F2368" s="259" t="s">
        <v>34579</v>
      </c>
      <c r="G2368" s="9"/>
      <c r="H2368" s="259" t="s">
        <v>37909</v>
      </c>
      <c r="I2368" s="9">
        <v>3</v>
      </c>
    </row>
    <row r="2369">
      <c r="A2369" s="259" t="s">
        <v>29065</v>
      </c>
      <c r="B2369" s="9">
        <v>6</v>
      </c>
      <c r="C2369" s="259" t="s">
        <v>32421</v>
      </c>
      <c r="D2369" s="9">
        <v>160.79705773115936</v>
      </c>
      <c r="E2369" s="9">
        <v>1726033.9005508423</v>
      </c>
      <c r="F2369" s="259" t="s">
        <v>34579</v>
      </c>
      <c r="G2369" s="9"/>
      <c r="H2369" s="259" t="s">
        <v>37910</v>
      </c>
      <c r="I2369" s="9">
        <v>3</v>
      </c>
    </row>
    <row r="2370">
      <c r="A2370" s="259" t="s">
        <v>29066</v>
      </c>
      <c r="B2370" s="9">
        <v>6</v>
      </c>
      <c r="C2370" s="259" t="s">
        <v>32422</v>
      </c>
      <c r="D2370" s="9">
        <v>1076319.7959442139</v>
      </c>
      <c r="E2370" s="9">
        <v>1726033.9005508423</v>
      </c>
      <c r="F2370" s="259" t="s">
        <v>34580</v>
      </c>
      <c r="G2370" s="9"/>
      <c r="H2370" s="259" t="s">
        <v>37911</v>
      </c>
      <c r="I2370" s="9">
        <v>3</v>
      </c>
    </row>
    <row r="2371">
      <c r="A2371" s="259" t="s">
        <v>29067</v>
      </c>
      <c r="B2371" s="9">
        <v>6</v>
      </c>
      <c r="C2371" s="259" t="s">
        <v>32423</v>
      </c>
      <c r="D2371" s="9">
        <v>2062628660.0260332</v>
      </c>
      <c r="E2371" s="9">
        <v>1726033.9005508423</v>
      </c>
      <c r="F2371" s="259" t="s">
        <v>34580</v>
      </c>
      <c r="G2371" s="9"/>
      <c r="H2371" s="259" t="s">
        <v>37912</v>
      </c>
      <c r="I2371" s="9">
        <v>3</v>
      </c>
    </row>
    <row r="2372">
      <c r="A2372" s="259" t="s">
        <v>29068</v>
      </c>
      <c r="B2372" s="9">
        <v>6</v>
      </c>
      <c r="C2372" s="259" t="s">
        <v>32424</v>
      </c>
      <c r="D2372" s="9">
        <v>0.62357975448843717</v>
      </c>
      <c r="E2372" s="9">
        <v>1726033.9005508423</v>
      </c>
      <c r="F2372" s="259" t="s">
        <v>34580</v>
      </c>
      <c r="G2372" s="9"/>
      <c r="H2372" s="259" t="s">
        <v>37913</v>
      </c>
      <c r="I2372" s="9">
        <v>3</v>
      </c>
    </row>
    <row r="2373">
      <c r="A2373" s="259" t="s">
        <v>29069</v>
      </c>
      <c r="B2373" s="9">
        <v>6</v>
      </c>
      <c r="C2373" s="259" t="s">
        <v>32425</v>
      </c>
      <c r="D2373" s="9">
        <v>1195.0105147806023</v>
      </c>
      <c r="E2373" s="9">
        <v>1726033.9005508423</v>
      </c>
      <c r="F2373" s="259" t="s">
        <v>34580</v>
      </c>
      <c r="G2373" s="9"/>
      <c r="H2373" s="259" t="s">
        <v>37914</v>
      </c>
      <c r="I2373" s="9">
        <v>3</v>
      </c>
    </row>
    <row r="2374">
      <c r="A2374" s="259" t="s">
        <v>29070</v>
      </c>
      <c r="B2374" s="9">
        <v>6</v>
      </c>
      <c r="C2374" s="259" t="s">
        <v>32426</v>
      </c>
      <c r="D2374" s="9">
        <v>1726033.9005508423</v>
      </c>
      <c r="E2374" s="9">
        <v>1726033.9005508423</v>
      </c>
      <c r="F2374" s="259" t="s">
        <v>34581</v>
      </c>
      <c r="G2374" s="9"/>
      <c r="H2374" s="259" t="s">
        <v>37915</v>
      </c>
      <c r="I2374" s="9">
        <v>3</v>
      </c>
    </row>
    <row r="2375">
      <c r="A2375" s="259" t="s">
        <v>29071</v>
      </c>
      <c r="B2375" s="9">
        <v>6</v>
      </c>
      <c r="C2375" s="259" t="s">
        <v>32427</v>
      </c>
      <c r="D2375" s="9">
        <v>17215696708.865921</v>
      </c>
      <c r="E2375" s="9">
        <v>1726033.9005508423</v>
      </c>
      <c r="F2375" s="259" t="s">
        <v>34581</v>
      </c>
      <c r="G2375" s="9"/>
      <c r="H2375" s="259" t="s">
        <v>37916</v>
      </c>
      <c r="I2375" s="9">
        <v>3</v>
      </c>
    </row>
    <row r="2376">
      <c r="A2376" s="259" t="s">
        <v>29072</v>
      </c>
      <c r="B2376" s="9">
        <v>6</v>
      </c>
      <c r="C2376" s="259" t="s">
        <v>32428</v>
      </c>
      <c r="D2376" s="9">
        <v>1</v>
      </c>
      <c r="E2376" s="9">
        <v>1726033.9005508423</v>
      </c>
      <c r="F2376" s="259" t="s">
        <v>34581</v>
      </c>
      <c r="G2376" s="9"/>
      <c r="H2376" s="259" t="s">
        <v>37917</v>
      </c>
      <c r="I2376" s="9">
        <v>3</v>
      </c>
    </row>
    <row r="2377">
      <c r="A2377" s="259" t="s">
        <v>29073</v>
      </c>
      <c r="B2377" s="9">
        <v>6</v>
      </c>
      <c r="C2377" s="259" t="s">
        <v>32429</v>
      </c>
      <c r="D2377" s="9">
        <v>9974.1359097128661</v>
      </c>
      <c r="E2377" s="9">
        <v>1726033.9005508423</v>
      </c>
      <c r="F2377" s="259" t="s">
        <v>34581</v>
      </c>
      <c r="G2377" s="9"/>
      <c r="H2377" s="259" t="s">
        <v>37918</v>
      </c>
      <c r="I2377" s="9">
        <v>3</v>
      </c>
    </row>
    <row r="2378">
      <c r="A2378" s="259" t="s">
        <v>29074</v>
      </c>
      <c r="B2378" s="9">
        <v>7</v>
      </c>
      <c r="C2378" s="259" t="s">
        <v>32430</v>
      </c>
      <c r="D2378" s="9">
        <v>1146683.0809555054</v>
      </c>
      <c r="E2378" s="9">
        <v>1724097.6573486328</v>
      </c>
      <c r="F2378" s="259" t="s">
        <v>34582</v>
      </c>
      <c r="G2378" s="9"/>
      <c r="H2378" s="259" t="s">
        <v>37919</v>
      </c>
      <c r="I2378" s="9">
        <v>3</v>
      </c>
    </row>
    <row r="2379">
      <c r="A2379" s="259" t="s">
        <v>29075</v>
      </c>
      <c r="B2379" s="9">
        <v>7</v>
      </c>
      <c r="C2379" s="259" t="s">
        <v>32431</v>
      </c>
      <c r="D2379" s="9">
        <v>7374243805.3000174</v>
      </c>
      <c r="E2379" s="9">
        <v>1724097.6573486328</v>
      </c>
      <c r="F2379" s="259" t="s">
        <v>34582</v>
      </c>
      <c r="G2379" s="9"/>
      <c r="H2379" s="259" t="s">
        <v>37920</v>
      </c>
      <c r="I2379" s="9">
        <v>3</v>
      </c>
    </row>
    <row r="2380">
      <c r="A2380" s="259" t="s">
        <v>29076</v>
      </c>
      <c r="B2380" s="9">
        <v>7</v>
      </c>
      <c r="C2380" s="259" t="s">
        <v>32432</v>
      </c>
      <c r="D2380" s="9">
        <v>0.66509172265735095</v>
      </c>
      <c r="E2380" s="9">
        <v>1724097.6573486328</v>
      </c>
      <c r="F2380" s="259" t="s">
        <v>34582</v>
      </c>
      <c r="G2380" s="9"/>
      <c r="H2380" s="259" t="s">
        <v>37921</v>
      </c>
      <c r="I2380" s="9">
        <v>3</v>
      </c>
    </row>
    <row r="2381">
      <c r="A2381" s="259" t="s">
        <v>29077</v>
      </c>
      <c r="B2381" s="9">
        <v>7</v>
      </c>
      <c r="C2381" s="259" t="s">
        <v>32433</v>
      </c>
      <c r="D2381" s="9">
        <v>4277.1613161636924</v>
      </c>
      <c r="E2381" s="9">
        <v>1724097.6573486328</v>
      </c>
      <c r="F2381" s="259" t="s">
        <v>34582</v>
      </c>
      <c r="G2381" s="9"/>
      <c r="H2381" s="259" t="s">
        <v>37922</v>
      </c>
      <c r="I2381" s="9">
        <v>3</v>
      </c>
    </row>
    <row r="2382">
      <c r="A2382" s="259" t="s">
        <v>29078</v>
      </c>
      <c r="B2382" s="9">
        <v>7</v>
      </c>
      <c r="C2382" s="259" t="s">
        <v>32434</v>
      </c>
      <c r="D2382" s="9">
        <v>1174051.0831222534</v>
      </c>
      <c r="E2382" s="9">
        <v>1724097.6573486328</v>
      </c>
      <c r="F2382" s="259" t="s">
        <v>34583</v>
      </c>
      <c r="G2382" s="9"/>
      <c r="H2382" s="259" t="s">
        <v>37923</v>
      </c>
      <c r="I2382" s="9">
        <v>3</v>
      </c>
    </row>
    <row r="2383">
      <c r="A2383" s="259" t="s">
        <v>29079</v>
      </c>
      <c r="B2383" s="9">
        <v>7</v>
      </c>
      <c r="C2383" s="259" t="s">
        <v>32435</v>
      </c>
      <c r="D2383" s="9">
        <v>2956634802.5731111</v>
      </c>
      <c r="E2383" s="9">
        <v>1724097.6573486328</v>
      </c>
      <c r="F2383" s="259" t="s">
        <v>34583</v>
      </c>
      <c r="G2383" s="9"/>
      <c r="H2383" s="259" t="s">
        <v>37924</v>
      </c>
      <c r="I2383" s="9">
        <v>3</v>
      </c>
    </row>
    <row r="2384">
      <c r="A2384" s="259" t="s">
        <v>29080</v>
      </c>
      <c r="B2384" s="9">
        <v>7</v>
      </c>
      <c r="C2384" s="259" t="s">
        <v>32436</v>
      </c>
      <c r="D2384" s="9">
        <v>0.68096553470627819</v>
      </c>
      <c r="E2384" s="9">
        <v>1724097.6573486328</v>
      </c>
      <c r="F2384" s="259" t="s">
        <v>34583</v>
      </c>
      <c r="G2384" s="9"/>
      <c r="H2384" s="259" t="s">
        <v>37925</v>
      </c>
      <c r="I2384" s="9">
        <v>3</v>
      </c>
    </row>
    <row r="2385">
      <c r="A2385" s="259" t="s">
        <v>29081</v>
      </c>
      <c r="B2385" s="9">
        <v>7</v>
      </c>
      <c r="C2385" s="259" t="s">
        <v>32437</v>
      </c>
      <c r="D2385" s="9">
        <v>1714.8882431172196</v>
      </c>
      <c r="E2385" s="9">
        <v>1724097.6573486328</v>
      </c>
      <c r="F2385" s="259" t="s">
        <v>34583</v>
      </c>
      <c r="G2385" s="9"/>
      <c r="H2385" s="259" t="s">
        <v>37926</v>
      </c>
      <c r="I2385" s="9">
        <v>3</v>
      </c>
    </row>
    <row r="2386">
      <c r="A2386" s="259" t="s">
        <v>29082</v>
      </c>
      <c r="B2386" s="9">
        <v>7</v>
      </c>
      <c r="C2386" s="259" t="s">
        <v>32438</v>
      </c>
      <c r="D2386" s="9">
        <v>1724097.6573486328</v>
      </c>
      <c r="E2386" s="9">
        <v>1724097.6573486328</v>
      </c>
      <c r="F2386" s="259" t="s">
        <v>34584</v>
      </c>
      <c r="G2386" s="9"/>
      <c r="H2386" s="259" t="s">
        <v>37927</v>
      </c>
      <c r="I2386" s="9">
        <v>3</v>
      </c>
    </row>
    <row r="2387">
      <c r="A2387" s="259" t="s">
        <v>29083</v>
      </c>
      <c r="B2387" s="9">
        <v>7</v>
      </c>
      <c r="C2387" s="259" t="s">
        <v>32439</v>
      </c>
      <c r="D2387" s="9">
        <v>26391635021.571548</v>
      </c>
      <c r="E2387" s="9">
        <v>1724097.6573486328</v>
      </c>
      <c r="F2387" s="259" t="s">
        <v>34584</v>
      </c>
      <c r="G2387" s="9"/>
      <c r="H2387" s="259" t="s">
        <v>37928</v>
      </c>
      <c r="I2387" s="9">
        <v>3</v>
      </c>
    </row>
    <row r="2388">
      <c r="A2388" s="259" t="s">
        <v>29084</v>
      </c>
      <c r="B2388" s="9">
        <v>7</v>
      </c>
      <c r="C2388" s="259" t="s">
        <v>32440</v>
      </c>
      <c r="D2388" s="9">
        <v>1</v>
      </c>
      <c r="E2388" s="9">
        <v>1724097.6573486328</v>
      </c>
      <c r="F2388" s="259" t="s">
        <v>34584</v>
      </c>
      <c r="G2388" s="9"/>
      <c r="H2388" s="259" t="s">
        <v>37929</v>
      </c>
      <c r="I2388" s="9">
        <v>3</v>
      </c>
    </row>
    <row r="2389">
      <c r="A2389" s="259" t="s">
        <v>29085</v>
      </c>
      <c r="B2389" s="9">
        <v>7</v>
      </c>
      <c r="C2389" s="259" t="s">
        <v>32441</v>
      </c>
      <c r="D2389" s="9">
        <v>15307.505876527532</v>
      </c>
      <c r="E2389" s="9">
        <v>1724097.6573486328</v>
      </c>
      <c r="F2389" s="259" t="s">
        <v>34584</v>
      </c>
      <c r="G2389" s="9"/>
      <c r="H2389" s="259" t="s">
        <v>37930</v>
      </c>
      <c r="I2389" s="9">
        <v>3</v>
      </c>
    </row>
    <row r="2390">
      <c r="A2390" s="259" t="s">
        <v>29086</v>
      </c>
      <c r="B2390" s="9">
        <v>7</v>
      </c>
      <c r="C2390" s="259" t="s">
        <v>32442</v>
      </c>
      <c r="D2390" s="9">
        <v>1724097.6573486328</v>
      </c>
      <c r="E2390" s="9">
        <v>1724097.6573486328</v>
      </c>
      <c r="F2390" s="259" t="s">
        <v>34585</v>
      </c>
      <c r="G2390" s="9"/>
      <c r="H2390" s="259" t="s">
        <v>37931</v>
      </c>
      <c r="I2390" s="9">
        <v>3</v>
      </c>
    </row>
    <row r="2391">
      <c r="A2391" s="259" t="s">
        <v>29087</v>
      </c>
      <c r="B2391" s="9">
        <v>7</v>
      </c>
      <c r="C2391" s="259" t="s">
        <v>32443</v>
      </c>
      <c r="D2391" s="9">
        <v>10903138741.767914</v>
      </c>
      <c r="E2391" s="9">
        <v>1724097.6573486328</v>
      </c>
      <c r="F2391" s="259" t="s">
        <v>34585</v>
      </c>
      <c r="G2391" s="9"/>
      <c r="H2391" s="259" t="s">
        <v>37932</v>
      </c>
      <c r="I2391" s="9">
        <v>3</v>
      </c>
    </row>
    <row r="2392">
      <c r="A2392" s="259" t="s">
        <v>29088</v>
      </c>
      <c r="B2392" s="9">
        <v>7</v>
      </c>
      <c r="C2392" s="259" t="s">
        <v>32444</v>
      </c>
      <c r="D2392" s="9">
        <v>1</v>
      </c>
      <c r="E2392" s="9">
        <v>1724097.6573486328</v>
      </c>
      <c r="F2392" s="259" t="s">
        <v>34585</v>
      </c>
      <c r="G2392" s="9"/>
      <c r="H2392" s="259" t="s">
        <v>37933</v>
      </c>
      <c r="I2392" s="9">
        <v>3</v>
      </c>
    </row>
    <row r="2393">
      <c r="A2393" s="259" t="s">
        <v>29089</v>
      </c>
      <c r="B2393" s="9">
        <v>7</v>
      </c>
      <c r="C2393" s="259" t="s">
        <v>32445</v>
      </c>
      <c r="D2393" s="9">
        <v>6323.9681901401545</v>
      </c>
      <c r="E2393" s="9">
        <v>1724097.6573486328</v>
      </c>
      <c r="F2393" s="259" t="s">
        <v>34585</v>
      </c>
      <c r="G2393" s="9"/>
      <c r="H2393" s="259" t="s">
        <v>37934</v>
      </c>
      <c r="I2393" s="9">
        <v>3</v>
      </c>
    </row>
    <row r="2394">
      <c r="A2394" s="259" t="s">
        <v>29090</v>
      </c>
      <c r="B2394" s="9">
        <v>7</v>
      </c>
      <c r="C2394" s="259" t="s">
        <v>32446</v>
      </c>
      <c r="D2394" s="9">
        <v>1724097.6573486328</v>
      </c>
      <c r="E2394" s="9">
        <v>1724097.6573486328</v>
      </c>
      <c r="F2394" s="259" t="s">
        <v>34586</v>
      </c>
      <c r="G2394" s="9"/>
      <c r="H2394" s="259" t="s">
        <v>37935</v>
      </c>
      <c r="I2394" s="9">
        <v>3</v>
      </c>
    </row>
    <row r="2395">
      <c r="A2395" s="259" t="s">
        <v>29091</v>
      </c>
      <c r="B2395" s="9">
        <v>7</v>
      </c>
      <c r="C2395" s="259" t="s">
        <v>32447</v>
      </c>
      <c r="D2395" s="9">
        <v>12531861477.230522</v>
      </c>
      <c r="E2395" s="9">
        <v>1724097.6573486328</v>
      </c>
      <c r="F2395" s="259" t="s">
        <v>34586</v>
      </c>
      <c r="G2395" s="9"/>
      <c r="H2395" s="259" t="s">
        <v>37936</v>
      </c>
      <c r="I2395" s="9">
        <v>3</v>
      </c>
    </row>
    <row r="2396">
      <c r="A2396" s="259" t="s">
        <v>29092</v>
      </c>
      <c r="B2396" s="9">
        <v>7</v>
      </c>
      <c r="C2396" s="259" t="s">
        <v>32448</v>
      </c>
      <c r="D2396" s="9">
        <v>1</v>
      </c>
      <c r="E2396" s="9">
        <v>1724097.6573486328</v>
      </c>
      <c r="F2396" s="259" t="s">
        <v>34586</v>
      </c>
      <c r="G2396" s="9"/>
      <c r="H2396" s="259" t="s">
        <v>37937</v>
      </c>
      <c r="I2396" s="9">
        <v>3</v>
      </c>
    </row>
    <row r="2397">
      <c r="A2397" s="259" t="s">
        <v>29093</v>
      </c>
      <c r="B2397" s="9">
        <v>7</v>
      </c>
      <c r="C2397" s="259" t="s">
        <v>32449</v>
      </c>
      <c r="D2397" s="9">
        <v>7268.6494432701575</v>
      </c>
      <c r="E2397" s="9">
        <v>1724097.6573486328</v>
      </c>
      <c r="F2397" s="259" t="s">
        <v>34586</v>
      </c>
      <c r="G2397" s="9"/>
      <c r="H2397" s="259" t="s">
        <v>37938</v>
      </c>
      <c r="I2397" s="9">
        <v>3</v>
      </c>
    </row>
    <row r="2398">
      <c r="A2398" s="259" t="s">
        <v>29094</v>
      </c>
      <c r="B2398" s="9">
        <v>7</v>
      </c>
      <c r="C2398" s="259" t="s">
        <v>32450</v>
      </c>
      <c r="D2398" s="9">
        <v>1724097.6573486328</v>
      </c>
      <c r="E2398" s="9">
        <v>1724097.6573486328</v>
      </c>
      <c r="F2398" s="259" t="s">
        <v>34587</v>
      </c>
      <c r="G2398" s="9"/>
      <c r="H2398" s="259" t="s">
        <v>37939</v>
      </c>
      <c r="I2398" s="9">
        <v>3</v>
      </c>
    </row>
    <row r="2399">
      <c r="A2399" s="259" t="s">
        <v>29095</v>
      </c>
      <c r="B2399" s="9">
        <v>7</v>
      </c>
      <c r="C2399" s="259" t="s">
        <v>32451</v>
      </c>
      <c r="D2399" s="9">
        <v>7745201159.5365286</v>
      </c>
      <c r="E2399" s="9">
        <v>1724097.6573486328</v>
      </c>
      <c r="F2399" s="259" t="s">
        <v>34587</v>
      </c>
      <c r="G2399" s="9"/>
      <c r="H2399" s="259" t="s">
        <v>37940</v>
      </c>
      <c r="I2399" s="9">
        <v>3</v>
      </c>
    </row>
    <row r="2400">
      <c r="A2400" s="259" t="s">
        <v>29096</v>
      </c>
      <c r="B2400" s="9">
        <v>7</v>
      </c>
      <c r="C2400" s="259" t="s">
        <v>32452</v>
      </c>
      <c r="D2400" s="9">
        <v>1</v>
      </c>
      <c r="E2400" s="9">
        <v>1724097.6573486328</v>
      </c>
      <c r="F2400" s="259" t="s">
        <v>34587</v>
      </c>
      <c r="G2400" s="9"/>
      <c r="H2400" s="259" t="s">
        <v>37941</v>
      </c>
      <c r="I2400" s="9">
        <v>3</v>
      </c>
    </row>
    <row r="2401">
      <c r="A2401" s="259" t="s">
        <v>29097</v>
      </c>
      <c r="B2401" s="9">
        <v>7</v>
      </c>
      <c r="C2401" s="259" t="s">
        <v>32453</v>
      </c>
      <c r="D2401" s="9">
        <v>4492.3216074936981</v>
      </c>
      <c r="E2401" s="9">
        <v>1724097.6573486328</v>
      </c>
      <c r="F2401" s="259" t="s">
        <v>34587</v>
      </c>
      <c r="G2401" s="9"/>
      <c r="H2401" s="259" t="s">
        <v>37942</v>
      </c>
      <c r="I2401" s="9">
        <v>3</v>
      </c>
    </row>
    <row r="2402">
      <c r="A2402" s="259" t="s">
        <v>29098</v>
      </c>
      <c r="B2402" s="9">
        <v>7</v>
      </c>
      <c r="C2402" s="259" t="s">
        <v>32454</v>
      </c>
      <c r="D2402" s="9">
        <v>1724097.6573486328</v>
      </c>
      <c r="E2402" s="9">
        <v>1724097.6573486328</v>
      </c>
      <c r="F2402" s="259" t="s">
        <v>34588</v>
      </c>
      <c r="G2402" s="9"/>
      <c r="H2402" s="259" t="s">
        <v>37943</v>
      </c>
      <c r="I2402" s="9">
        <v>3</v>
      </c>
    </row>
    <row r="2403">
      <c r="A2403" s="259" t="s">
        <v>29099</v>
      </c>
      <c r="B2403" s="9">
        <v>7</v>
      </c>
      <c r="C2403" s="259" t="s">
        <v>32455</v>
      </c>
      <c r="D2403" s="9">
        <v>15119444964.836546</v>
      </c>
      <c r="E2403" s="9">
        <v>1724097.6573486328</v>
      </c>
      <c r="F2403" s="259" t="s">
        <v>34588</v>
      </c>
      <c r="G2403" s="9"/>
      <c r="H2403" s="259" t="s">
        <v>37944</v>
      </c>
      <c r="I2403" s="9">
        <v>3</v>
      </c>
    </row>
    <row r="2404">
      <c r="A2404" s="259" t="s">
        <v>29100</v>
      </c>
      <c r="B2404" s="9">
        <v>7</v>
      </c>
      <c r="C2404" s="259" t="s">
        <v>32456</v>
      </c>
      <c r="D2404" s="9">
        <v>1</v>
      </c>
      <c r="E2404" s="9">
        <v>1724097.6573486328</v>
      </c>
      <c r="F2404" s="259" t="s">
        <v>34588</v>
      </c>
      <c r="G2404" s="9"/>
      <c r="H2404" s="259" t="s">
        <v>37945</v>
      </c>
      <c r="I2404" s="9">
        <v>3</v>
      </c>
    </row>
    <row r="2405">
      <c r="A2405" s="259" t="s">
        <v>29101</v>
      </c>
      <c r="B2405" s="9">
        <v>7</v>
      </c>
      <c r="C2405" s="259" t="s">
        <v>32457</v>
      </c>
      <c r="D2405" s="9">
        <v>8769.4829236573896</v>
      </c>
      <c r="E2405" s="9">
        <v>1724097.6573486328</v>
      </c>
      <c r="F2405" s="259" t="s">
        <v>34588</v>
      </c>
      <c r="G2405" s="9"/>
      <c r="H2405" s="259" t="s">
        <v>37946</v>
      </c>
      <c r="I2405" s="9">
        <v>3</v>
      </c>
    </row>
    <row r="2406">
      <c r="A2406" s="259" t="s">
        <v>29102</v>
      </c>
      <c r="B2406" s="9">
        <v>7</v>
      </c>
      <c r="C2406" s="259" t="s">
        <v>32458</v>
      </c>
      <c r="D2406" s="9">
        <v>1309981.8914718628</v>
      </c>
      <c r="E2406" s="9">
        <v>1724097.6573486328</v>
      </c>
      <c r="F2406" s="259" t="s">
        <v>34589</v>
      </c>
      <c r="G2406" s="9"/>
      <c r="H2406" s="259" t="s">
        <v>37947</v>
      </c>
      <c r="I2406" s="9">
        <v>3</v>
      </c>
    </row>
    <row r="2407">
      <c r="A2407" s="259" t="s">
        <v>29103</v>
      </c>
      <c r="B2407" s="9">
        <v>7</v>
      </c>
      <c r="C2407" s="259" t="s">
        <v>32459</v>
      </c>
      <c r="D2407" s="9">
        <v>11249245077.420942</v>
      </c>
      <c r="E2407" s="9">
        <v>1724097.6573486328</v>
      </c>
      <c r="F2407" s="259" t="s">
        <v>34589</v>
      </c>
      <c r="G2407" s="9"/>
      <c r="H2407" s="259" t="s">
        <v>37948</v>
      </c>
      <c r="I2407" s="9">
        <v>3</v>
      </c>
    </row>
    <row r="2408">
      <c r="A2408" s="259" t="s">
        <v>29104</v>
      </c>
      <c r="B2408" s="9">
        <v>7</v>
      </c>
      <c r="C2408" s="259" t="s">
        <v>32460</v>
      </c>
      <c r="D2408" s="9">
        <v>0.75980724519189402</v>
      </c>
      <c r="E2408" s="9">
        <v>1724097.6573486328</v>
      </c>
      <c r="F2408" s="259" t="s">
        <v>34589</v>
      </c>
      <c r="G2408" s="9"/>
      <c r="H2408" s="259" t="s">
        <v>37949</v>
      </c>
      <c r="I2408" s="9">
        <v>3</v>
      </c>
    </row>
    <row r="2409">
      <c r="A2409" s="259" t="s">
        <v>29105</v>
      </c>
      <c r="B2409" s="9">
        <v>7</v>
      </c>
      <c r="C2409" s="259" t="s">
        <v>32461</v>
      </c>
      <c r="D2409" s="9">
        <v>6524.7145540005877</v>
      </c>
      <c r="E2409" s="9">
        <v>1724097.6573486328</v>
      </c>
      <c r="F2409" s="259" t="s">
        <v>34589</v>
      </c>
      <c r="G2409" s="9"/>
      <c r="H2409" s="259" t="s">
        <v>37950</v>
      </c>
      <c r="I2409" s="9">
        <v>3</v>
      </c>
    </row>
    <row r="2410">
      <c r="A2410" s="259" t="s">
        <v>29106</v>
      </c>
      <c r="B2410" s="9">
        <v>7</v>
      </c>
      <c r="C2410" s="259" t="s">
        <v>32462</v>
      </c>
      <c r="D2410" s="9">
        <v>1724097.6573486328</v>
      </c>
      <c r="E2410" s="9">
        <v>1724097.6573486328</v>
      </c>
      <c r="F2410" s="259" t="s">
        <v>34590</v>
      </c>
      <c r="G2410" s="9"/>
      <c r="H2410" s="259" t="s">
        <v>37951</v>
      </c>
      <c r="I2410" s="9">
        <v>3</v>
      </c>
    </row>
    <row r="2411">
      <c r="A2411" s="259" t="s">
        <v>29107</v>
      </c>
      <c r="B2411" s="9">
        <v>7</v>
      </c>
      <c r="C2411" s="259" t="s">
        <v>32463</v>
      </c>
      <c r="D2411" s="9">
        <v>22944979.314060196</v>
      </c>
      <c r="E2411" s="9">
        <v>1724097.6573486328</v>
      </c>
      <c r="F2411" s="259" t="s">
        <v>34590</v>
      </c>
      <c r="G2411" s="9"/>
      <c r="H2411" s="259" t="s">
        <v>37952</v>
      </c>
      <c r="I2411" s="9">
        <v>3</v>
      </c>
    </row>
    <row r="2412">
      <c r="A2412" s="259" t="s">
        <v>29108</v>
      </c>
      <c r="B2412" s="9">
        <v>7</v>
      </c>
      <c r="C2412" s="259" t="s">
        <v>32464</v>
      </c>
      <c r="D2412" s="9">
        <v>1</v>
      </c>
      <c r="E2412" s="9">
        <v>1724097.6573486328</v>
      </c>
      <c r="F2412" s="259" t="s">
        <v>34590</v>
      </c>
      <c r="G2412" s="9"/>
      <c r="H2412" s="259" t="s">
        <v>37953</v>
      </c>
      <c r="I2412" s="9">
        <v>3</v>
      </c>
    </row>
    <row r="2413">
      <c r="A2413" s="259" t="s">
        <v>29109</v>
      </c>
      <c r="B2413" s="9">
        <v>7</v>
      </c>
      <c r="C2413" s="259" t="s">
        <v>32465</v>
      </c>
      <c r="D2413" s="9">
        <v>13.308398869554551</v>
      </c>
      <c r="E2413" s="9">
        <v>1724097.6573486328</v>
      </c>
      <c r="F2413" s="259" t="s">
        <v>34590</v>
      </c>
      <c r="G2413" s="9"/>
      <c r="H2413" s="259" t="s">
        <v>37954</v>
      </c>
      <c r="I2413" s="9">
        <v>3</v>
      </c>
    </row>
    <row r="2414">
      <c r="A2414" s="259" t="s">
        <v>29110</v>
      </c>
      <c r="B2414" s="9">
        <v>7</v>
      </c>
      <c r="C2414" s="259" t="s">
        <v>32466</v>
      </c>
      <c r="D2414" s="9">
        <v>1724097.6573486328</v>
      </c>
      <c r="E2414" s="9">
        <v>1724097.6573486328</v>
      </c>
      <c r="F2414" s="259" t="s">
        <v>34591</v>
      </c>
      <c r="G2414" s="9"/>
      <c r="H2414" s="259" t="s">
        <v>37955</v>
      </c>
      <c r="I2414" s="9">
        <v>3</v>
      </c>
    </row>
    <row r="2415">
      <c r="A2415" s="259" t="s">
        <v>29111</v>
      </c>
      <c r="B2415" s="9">
        <v>7</v>
      </c>
      <c r="C2415" s="259" t="s">
        <v>32467</v>
      </c>
      <c r="D2415" s="9">
        <v>11272190056.735003</v>
      </c>
      <c r="E2415" s="9">
        <v>1724097.6573486328</v>
      </c>
      <c r="F2415" s="259" t="s">
        <v>34591</v>
      </c>
      <c r="G2415" s="9"/>
      <c r="H2415" s="259" t="s">
        <v>37956</v>
      </c>
      <c r="I2415" s="9">
        <v>3</v>
      </c>
    </row>
    <row r="2416">
      <c r="A2416" s="259" t="s">
        <v>29112</v>
      </c>
      <c r="B2416" s="9">
        <v>7</v>
      </c>
      <c r="C2416" s="259" t="s">
        <v>32468</v>
      </c>
      <c r="D2416" s="9">
        <v>1</v>
      </c>
      <c r="E2416" s="9">
        <v>1724097.6573486328</v>
      </c>
      <c r="F2416" s="259" t="s">
        <v>34591</v>
      </c>
      <c r="G2416" s="9"/>
      <c r="H2416" s="259" t="s">
        <v>37957</v>
      </c>
      <c r="I2416" s="9">
        <v>3</v>
      </c>
    </row>
    <row r="2417">
      <c r="A2417" s="259" t="s">
        <v>29113</v>
      </c>
      <c r="B2417" s="9">
        <v>7</v>
      </c>
      <c r="C2417" s="259" t="s">
        <v>32469</v>
      </c>
      <c r="D2417" s="9">
        <v>6538.022952870142</v>
      </c>
      <c r="E2417" s="9">
        <v>1724097.6573486328</v>
      </c>
      <c r="F2417" s="259" t="s">
        <v>34591</v>
      </c>
      <c r="G2417" s="9"/>
      <c r="H2417" s="259" t="s">
        <v>37958</v>
      </c>
      <c r="I2417" s="9">
        <v>3</v>
      </c>
    </row>
    <row r="2418">
      <c r="A2418" s="259" t="s">
        <v>29114</v>
      </c>
      <c r="B2418" s="9">
        <v>7</v>
      </c>
      <c r="C2418" s="259" t="s">
        <v>32470</v>
      </c>
      <c r="D2418" s="9">
        <v>179535.82540893555</v>
      </c>
      <c r="E2418" s="9">
        <v>1724097.6573486328</v>
      </c>
      <c r="F2418" s="259" t="s">
        <v>34592</v>
      </c>
      <c r="G2418" s="9"/>
      <c r="H2418" s="259" t="s">
        <v>37959</v>
      </c>
      <c r="I2418" s="9">
        <v>3</v>
      </c>
    </row>
    <row r="2419">
      <c r="A2419" s="259" t="s">
        <v>29115</v>
      </c>
      <c r="B2419" s="9">
        <v>7</v>
      </c>
      <c r="C2419" s="259" t="s">
        <v>32471</v>
      </c>
      <c r="D2419" s="9">
        <v>369051314.96708751</v>
      </c>
      <c r="E2419" s="9">
        <v>1724097.6573486328</v>
      </c>
      <c r="F2419" s="259" t="s">
        <v>34592</v>
      </c>
      <c r="G2419" s="9"/>
      <c r="H2419" s="259" t="s">
        <v>37960</v>
      </c>
      <c r="I2419" s="9">
        <v>3</v>
      </c>
    </row>
    <row r="2420">
      <c r="A2420" s="259" t="s">
        <v>29116</v>
      </c>
      <c r="B2420" s="9">
        <v>7</v>
      </c>
      <c r="C2420" s="259" t="s">
        <v>32472</v>
      </c>
      <c r="D2420" s="9">
        <v>0.10413321115755758</v>
      </c>
      <c r="E2420" s="9">
        <v>1724097.6573486328</v>
      </c>
      <c r="F2420" s="259" t="s">
        <v>34592</v>
      </c>
      <c r="G2420" s="9"/>
      <c r="H2420" s="259" t="s">
        <v>37961</v>
      </c>
      <c r="I2420" s="9">
        <v>3</v>
      </c>
    </row>
    <row r="2421">
      <c r="A2421" s="259" t="s">
        <v>29117</v>
      </c>
      <c r="B2421" s="9">
        <v>7</v>
      </c>
      <c r="C2421" s="259" t="s">
        <v>32473</v>
      </c>
      <c r="D2421" s="9">
        <v>214.05476272998669</v>
      </c>
      <c r="E2421" s="9">
        <v>1724097.6573486328</v>
      </c>
      <c r="F2421" s="259" t="s">
        <v>34592</v>
      </c>
      <c r="G2421" s="9"/>
      <c r="H2421" s="259" t="s">
        <v>37962</v>
      </c>
      <c r="I2421" s="9">
        <v>3</v>
      </c>
    </row>
    <row r="2422">
      <c r="A2422" s="259" t="s">
        <v>29118</v>
      </c>
      <c r="B2422" s="9">
        <v>7</v>
      </c>
      <c r="C2422" s="259" t="s">
        <v>32474</v>
      </c>
      <c r="D2422" s="9">
        <v>1146683.0809555054</v>
      </c>
      <c r="E2422" s="9">
        <v>1724097.6573486328</v>
      </c>
      <c r="F2422" s="259" t="s">
        <v>34593</v>
      </c>
      <c r="G2422" s="9"/>
      <c r="H2422" s="259" t="s">
        <v>37963</v>
      </c>
      <c r="I2422" s="9">
        <v>3</v>
      </c>
    </row>
    <row r="2423">
      <c r="A2423" s="259" t="s">
        <v>29119</v>
      </c>
      <c r="B2423" s="9">
        <v>7</v>
      </c>
      <c r="C2423" s="259" t="s">
        <v>32475</v>
      </c>
      <c r="D2423" s="9">
        <v>2587583487.6060238</v>
      </c>
      <c r="E2423" s="9">
        <v>1724097.6573486328</v>
      </c>
      <c r="F2423" s="259" t="s">
        <v>34593</v>
      </c>
      <c r="G2423" s="9"/>
      <c r="H2423" s="259" t="s">
        <v>37964</v>
      </c>
      <c r="I2423" s="9">
        <v>3</v>
      </c>
    </row>
    <row r="2424">
      <c r="A2424" s="259" t="s">
        <v>29120</v>
      </c>
      <c r="B2424" s="9">
        <v>7</v>
      </c>
      <c r="C2424" s="259" t="s">
        <v>32476</v>
      </c>
      <c r="D2424" s="9">
        <v>0.66509172265735095</v>
      </c>
      <c r="E2424" s="9">
        <v>1724097.6573486328</v>
      </c>
      <c r="F2424" s="259" t="s">
        <v>34593</v>
      </c>
      <c r="G2424" s="9"/>
      <c r="H2424" s="259" t="s">
        <v>37965</v>
      </c>
      <c r="I2424" s="9">
        <v>3</v>
      </c>
    </row>
    <row r="2425">
      <c r="A2425" s="259" t="s">
        <v>29121</v>
      </c>
      <c r="B2425" s="9">
        <v>7</v>
      </c>
      <c r="C2425" s="259" t="s">
        <v>32477</v>
      </c>
      <c r="D2425" s="9">
        <v>1500.8334803872331</v>
      </c>
      <c r="E2425" s="9">
        <v>1724097.6573486328</v>
      </c>
      <c r="F2425" s="259" t="s">
        <v>34593</v>
      </c>
      <c r="G2425" s="9"/>
      <c r="H2425" s="259" t="s">
        <v>37966</v>
      </c>
      <c r="I2425" s="9">
        <v>3</v>
      </c>
    </row>
    <row r="2426">
      <c r="A2426" s="259" t="s">
        <v>29122</v>
      </c>
      <c r="B2426" s="9">
        <v>7</v>
      </c>
      <c r="C2426" s="259" t="s">
        <v>32478</v>
      </c>
      <c r="D2426" s="9">
        <v>1724097.6573486328</v>
      </c>
      <c r="E2426" s="9">
        <v>1724097.6573486328</v>
      </c>
      <c r="F2426" s="259" t="s">
        <v>34594</v>
      </c>
      <c r="G2426" s="9"/>
      <c r="H2426" s="259" t="s">
        <v>37967</v>
      </c>
      <c r="I2426" s="9">
        <v>3</v>
      </c>
    </row>
    <row r="2427">
      <c r="A2427" s="259" t="s">
        <v>29123</v>
      </c>
      <c r="B2427" s="9">
        <v>7</v>
      </c>
      <c r="C2427" s="259" t="s">
        <v>32479</v>
      </c>
      <c r="D2427" s="9">
        <v>23435000218.998436</v>
      </c>
      <c r="E2427" s="9">
        <v>1724097.6573486328</v>
      </c>
      <c r="F2427" s="259" t="s">
        <v>34594</v>
      </c>
      <c r="G2427" s="9"/>
      <c r="H2427" s="259" t="s">
        <v>37968</v>
      </c>
      <c r="I2427" s="9">
        <v>3</v>
      </c>
    </row>
    <row r="2428">
      <c r="A2428" s="259" t="s">
        <v>29124</v>
      </c>
      <c r="B2428" s="9">
        <v>7</v>
      </c>
      <c r="C2428" s="259" t="s">
        <v>32480</v>
      </c>
      <c r="D2428" s="9">
        <v>1</v>
      </c>
      <c r="E2428" s="9">
        <v>1724097.6573486328</v>
      </c>
      <c r="F2428" s="259" t="s">
        <v>34594</v>
      </c>
      <c r="G2428" s="9"/>
      <c r="H2428" s="259" t="s">
        <v>37969</v>
      </c>
      <c r="I2428" s="9">
        <v>3</v>
      </c>
    </row>
    <row r="2429">
      <c r="A2429" s="259" t="s">
        <v>29125</v>
      </c>
      <c r="B2429" s="9">
        <v>7</v>
      </c>
      <c r="C2429" s="259" t="s">
        <v>32481</v>
      </c>
      <c r="D2429" s="9">
        <v>13592.617633410311</v>
      </c>
      <c r="E2429" s="9">
        <v>1724097.6573486328</v>
      </c>
      <c r="F2429" s="259" t="s">
        <v>34594</v>
      </c>
      <c r="G2429" s="9"/>
      <c r="H2429" s="259" t="s">
        <v>37970</v>
      </c>
      <c r="I2429" s="9">
        <v>3</v>
      </c>
    </row>
    <row r="2430">
      <c r="A2430" s="259" t="s">
        <v>29126</v>
      </c>
      <c r="B2430" s="9">
        <v>8</v>
      </c>
      <c r="C2430" s="259" t="s">
        <v>32482</v>
      </c>
      <c r="D2430" s="9">
        <v>1369300.6716537476</v>
      </c>
      <c r="E2430" s="9">
        <v>1725958.2303409576</v>
      </c>
      <c r="F2430" s="259" t="s">
        <v>34595</v>
      </c>
      <c r="G2430" s="9"/>
      <c r="H2430" s="259" t="s">
        <v>37971</v>
      </c>
      <c r="I2430" s="9">
        <v>3</v>
      </c>
    </row>
    <row r="2431">
      <c r="A2431" s="259" t="s">
        <v>29127</v>
      </c>
      <c r="B2431" s="9">
        <v>8</v>
      </c>
      <c r="C2431" s="259" t="s">
        <v>32483</v>
      </c>
      <c r="D2431" s="9">
        <v>11224004986.810783</v>
      </c>
      <c r="E2431" s="9">
        <v>1725958.2303409576</v>
      </c>
      <c r="F2431" s="259" t="s">
        <v>34595</v>
      </c>
      <c r="G2431" s="9"/>
      <c r="H2431" s="259" t="s">
        <v>37972</v>
      </c>
      <c r="I2431" s="9">
        <v>3</v>
      </c>
    </row>
    <row r="2432">
      <c r="A2432" s="259" t="s">
        <v>29128</v>
      </c>
      <c r="B2432" s="9">
        <v>8</v>
      </c>
      <c r="C2432" s="259" t="s">
        <v>32484</v>
      </c>
      <c r="D2432" s="9">
        <v>0.79335678441259061</v>
      </c>
      <c r="E2432" s="9">
        <v>1725958.2303409576</v>
      </c>
      <c r="F2432" s="259" t="s">
        <v>34595</v>
      </c>
      <c r="G2432" s="9"/>
      <c r="H2432" s="259" t="s">
        <v>37973</v>
      </c>
      <c r="I2432" s="9">
        <v>3</v>
      </c>
    </row>
    <row r="2433">
      <c r="A2433" s="259" t="s">
        <v>29129</v>
      </c>
      <c r="B2433" s="9">
        <v>8</v>
      </c>
      <c r="C2433" s="259" t="s">
        <v>32485</v>
      </c>
      <c r="D2433" s="9">
        <v>6503.057136321032</v>
      </c>
      <c r="E2433" s="9">
        <v>1725958.2303409576</v>
      </c>
      <c r="F2433" s="259" t="s">
        <v>34595</v>
      </c>
      <c r="G2433" s="9"/>
      <c r="H2433" s="259" t="s">
        <v>37974</v>
      </c>
      <c r="I2433" s="9">
        <v>3</v>
      </c>
    </row>
    <row r="2434">
      <c r="A2434" s="259" t="s">
        <v>29130</v>
      </c>
      <c r="B2434" s="9">
        <v>8</v>
      </c>
      <c r="C2434" s="259" t="s">
        <v>32486</v>
      </c>
      <c r="D2434" s="9">
        <v>1399414.6637954712</v>
      </c>
      <c r="E2434" s="9">
        <v>1725958.2303409576</v>
      </c>
      <c r="F2434" s="259" t="s">
        <v>34596</v>
      </c>
      <c r="G2434" s="9"/>
      <c r="H2434" s="259" t="s">
        <v>37975</v>
      </c>
      <c r="I2434" s="9">
        <v>3</v>
      </c>
    </row>
    <row r="2435">
      <c r="A2435" s="259" t="s">
        <v>29131</v>
      </c>
      <c r="B2435" s="9">
        <v>8</v>
      </c>
      <c r="C2435" s="259" t="s">
        <v>32487</v>
      </c>
      <c r="D2435" s="9">
        <v>4718961277.6602383</v>
      </c>
      <c r="E2435" s="9">
        <v>1725958.2303409576</v>
      </c>
      <c r="F2435" s="259" t="s">
        <v>34596</v>
      </c>
      <c r="G2435" s="9"/>
      <c r="H2435" s="259" t="s">
        <v>37976</v>
      </c>
      <c r="I2435" s="9">
        <v>3</v>
      </c>
    </row>
    <row r="2436">
      <c r="A2436" s="259" t="s">
        <v>29132</v>
      </c>
      <c r="B2436" s="9">
        <v>8</v>
      </c>
      <c r="C2436" s="259" t="s">
        <v>32488</v>
      </c>
      <c r="D2436" s="9">
        <v>0.81080447903946162</v>
      </c>
      <c r="E2436" s="9">
        <v>1725958.2303409576</v>
      </c>
      <c r="F2436" s="259" t="s">
        <v>34596</v>
      </c>
      <c r="G2436" s="9"/>
      <c r="H2436" s="259" t="s">
        <v>37977</v>
      </c>
      <c r="I2436" s="9">
        <v>3</v>
      </c>
    </row>
    <row r="2437">
      <c r="A2437" s="259" t="s">
        <v>29133</v>
      </c>
      <c r="B2437" s="9">
        <v>8</v>
      </c>
      <c r="C2437" s="259" t="s">
        <v>32489</v>
      </c>
      <c r="D2437" s="9">
        <v>2734.1109389003127</v>
      </c>
      <c r="E2437" s="9">
        <v>1725958.2303409576</v>
      </c>
      <c r="F2437" s="259" t="s">
        <v>34596</v>
      </c>
      <c r="G2437" s="9"/>
      <c r="H2437" s="259" t="s">
        <v>37978</v>
      </c>
      <c r="I2437" s="9">
        <v>3</v>
      </c>
    </row>
    <row r="2438">
      <c r="A2438" s="259" t="s">
        <v>29134</v>
      </c>
      <c r="B2438" s="9">
        <v>8</v>
      </c>
      <c r="C2438" s="259" t="s">
        <v>32490</v>
      </c>
      <c r="D2438" s="9">
        <v>1725958.2303409576</v>
      </c>
      <c r="E2438" s="9">
        <v>1725958.2303409576</v>
      </c>
      <c r="F2438" s="259" t="s">
        <v>34597</v>
      </c>
      <c r="G2438" s="9"/>
      <c r="H2438" s="259" t="s">
        <v>37979</v>
      </c>
      <c r="I2438" s="9">
        <v>3</v>
      </c>
    </row>
    <row r="2439">
      <c r="A2439" s="259" t="s">
        <v>29135</v>
      </c>
      <c r="B2439" s="9">
        <v>8</v>
      </c>
      <c r="C2439" s="259" t="s">
        <v>32491</v>
      </c>
      <c r="D2439" s="9">
        <v>35164974130.765228</v>
      </c>
      <c r="E2439" s="9">
        <v>1725958.2303409576</v>
      </c>
      <c r="F2439" s="259" t="s">
        <v>34597</v>
      </c>
      <c r="G2439" s="9"/>
      <c r="H2439" s="259" t="s">
        <v>37980</v>
      </c>
      <c r="I2439" s="9">
        <v>3</v>
      </c>
    </row>
    <row r="2440">
      <c r="A2440" s="259" t="s">
        <v>29136</v>
      </c>
      <c r="B2440" s="9">
        <v>8</v>
      </c>
      <c r="C2440" s="259" t="s">
        <v>32492</v>
      </c>
      <c r="D2440" s="9">
        <v>1</v>
      </c>
      <c r="E2440" s="9">
        <v>1725958.2303409576</v>
      </c>
      <c r="F2440" s="259" t="s">
        <v>34597</v>
      </c>
      <c r="G2440" s="9"/>
      <c r="H2440" s="259" t="s">
        <v>37981</v>
      </c>
      <c r="I2440" s="9">
        <v>3</v>
      </c>
    </row>
    <row r="2441">
      <c r="A2441" s="259" t="s">
        <v>29137</v>
      </c>
      <c r="B2441" s="9">
        <v>8</v>
      </c>
      <c r="C2441" s="259" t="s">
        <v>32493</v>
      </c>
      <c r="D2441" s="9">
        <v>20374.174480351416</v>
      </c>
      <c r="E2441" s="9">
        <v>1725958.2303409576</v>
      </c>
      <c r="F2441" s="259" t="s">
        <v>34597</v>
      </c>
      <c r="G2441" s="9"/>
      <c r="H2441" s="259" t="s">
        <v>37982</v>
      </c>
      <c r="I2441" s="9">
        <v>3</v>
      </c>
    </row>
    <row r="2442">
      <c r="A2442" s="259" t="s">
        <v>29138</v>
      </c>
      <c r="B2442" s="9">
        <v>8</v>
      </c>
      <c r="C2442" s="259" t="s">
        <v>32494</v>
      </c>
      <c r="D2442" s="9">
        <v>1725958.2303409576</v>
      </c>
      <c r="E2442" s="9">
        <v>1725958.2303409576</v>
      </c>
      <c r="F2442" s="259" t="s">
        <v>34598</v>
      </c>
      <c r="G2442" s="9"/>
      <c r="H2442" s="259" t="s">
        <v>37983</v>
      </c>
      <c r="I2442" s="9">
        <v>3</v>
      </c>
    </row>
    <row r="2443">
      <c r="A2443" s="259" t="s">
        <v>29139</v>
      </c>
      <c r="B2443" s="9">
        <v>8</v>
      </c>
      <c r="C2443" s="259" t="s">
        <v>32495</v>
      </c>
      <c r="D2443" s="9">
        <v>13674538119.925072</v>
      </c>
      <c r="E2443" s="9">
        <v>1725958.2303409576</v>
      </c>
      <c r="F2443" s="259" t="s">
        <v>34598</v>
      </c>
      <c r="G2443" s="9"/>
      <c r="H2443" s="259" t="s">
        <v>37984</v>
      </c>
      <c r="I2443" s="9">
        <v>3</v>
      </c>
    </row>
    <row r="2444">
      <c r="A2444" s="259" t="s">
        <v>29140</v>
      </c>
      <c r="B2444" s="9">
        <v>8</v>
      </c>
      <c r="C2444" s="259" t="s">
        <v>32496</v>
      </c>
      <c r="D2444" s="9">
        <v>1</v>
      </c>
      <c r="E2444" s="9">
        <v>1725958.2303409576</v>
      </c>
      <c r="F2444" s="259" t="s">
        <v>34598</v>
      </c>
      <c r="G2444" s="9"/>
      <c r="H2444" s="259" t="s">
        <v>37985</v>
      </c>
      <c r="I2444" s="9">
        <v>3</v>
      </c>
    </row>
    <row r="2445">
      <c r="A2445" s="259" t="s">
        <v>29141</v>
      </c>
      <c r="B2445" s="9">
        <v>8</v>
      </c>
      <c r="C2445" s="259" t="s">
        <v>32497</v>
      </c>
      <c r="D2445" s="9">
        <v>7922.8673553842082</v>
      </c>
      <c r="E2445" s="9">
        <v>1725958.2303409576</v>
      </c>
      <c r="F2445" s="259" t="s">
        <v>34598</v>
      </c>
      <c r="G2445" s="9"/>
      <c r="H2445" s="259" t="s">
        <v>37986</v>
      </c>
      <c r="I2445" s="9">
        <v>3</v>
      </c>
    </row>
    <row r="2446">
      <c r="A2446" s="259" t="s">
        <v>29142</v>
      </c>
      <c r="B2446" s="9">
        <v>8</v>
      </c>
      <c r="C2446" s="259" t="s">
        <v>32498</v>
      </c>
      <c r="D2446" s="9">
        <v>1725958.2303409576</v>
      </c>
      <c r="E2446" s="9">
        <v>1725958.2303409576</v>
      </c>
      <c r="F2446" s="259" t="s">
        <v>34599</v>
      </c>
      <c r="G2446" s="9"/>
      <c r="H2446" s="259" t="s">
        <v>37987</v>
      </c>
      <c r="I2446" s="9">
        <v>3</v>
      </c>
    </row>
    <row r="2447">
      <c r="A2447" s="259" t="s">
        <v>29143</v>
      </c>
      <c r="B2447" s="9">
        <v>8</v>
      </c>
      <c r="C2447" s="259" t="s">
        <v>32499</v>
      </c>
      <c r="D2447" s="9">
        <v>16771474733.179918</v>
      </c>
      <c r="E2447" s="9">
        <v>1725958.2303409576</v>
      </c>
      <c r="F2447" s="259" t="s">
        <v>34599</v>
      </c>
      <c r="G2447" s="9"/>
      <c r="H2447" s="259" t="s">
        <v>37988</v>
      </c>
      <c r="I2447" s="9">
        <v>3</v>
      </c>
    </row>
    <row r="2448">
      <c r="A2448" s="259" t="s">
        <v>29144</v>
      </c>
      <c r="B2448" s="9">
        <v>8</v>
      </c>
      <c r="C2448" s="259" t="s">
        <v>32500</v>
      </c>
      <c r="D2448" s="9">
        <v>1</v>
      </c>
      <c r="E2448" s="9">
        <v>1725958.2303409576</v>
      </c>
      <c r="F2448" s="259" t="s">
        <v>34599</v>
      </c>
      <c r="G2448" s="9"/>
      <c r="H2448" s="259" t="s">
        <v>37989</v>
      </c>
      <c r="I2448" s="9">
        <v>3</v>
      </c>
    </row>
    <row r="2449">
      <c r="A2449" s="259" t="s">
        <v>29145</v>
      </c>
      <c r="B2449" s="9">
        <v>8</v>
      </c>
      <c r="C2449" s="259" t="s">
        <v>32501</v>
      </c>
      <c r="D2449" s="9">
        <v>9717.1961860668926</v>
      </c>
      <c r="E2449" s="9">
        <v>1725958.2303409576</v>
      </c>
      <c r="F2449" s="259" t="s">
        <v>34599</v>
      </c>
      <c r="G2449" s="9"/>
      <c r="H2449" s="259" t="s">
        <v>37990</v>
      </c>
      <c r="I2449" s="9">
        <v>3</v>
      </c>
    </row>
    <row r="2450">
      <c r="A2450" s="259" t="s">
        <v>29146</v>
      </c>
      <c r="B2450" s="9">
        <v>8</v>
      </c>
      <c r="C2450" s="259" t="s">
        <v>32502</v>
      </c>
      <c r="D2450" s="9">
        <v>1725958.2303409576</v>
      </c>
      <c r="E2450" s="9">
        <v>1725958.2303409576</v>
      </c>
      <c r="F2450" s="259" t="s">
        <v>34600</v>
      </c>
      <c r="G2450" s="9"/>
      <c r="H2450" s="259" t="s">
        <v>37991</v>
      </c>
      <c r="I2450" s="9">
        <v>3</v>
      </c>
    </row>
    <row r="2451">
      <c r="A2451" s="259" t="s">
        <v>29147</v>
      </c>
      <c r="B2451" s="9">
        <v>8</v>
      </c>
      <c r="C2451" s="259" t="s">
        <v>32503</v>
      </c>
      <c r="D2451" s="9">
        <v>9700265753.7800598</v>
      </c>
      <c r="E2451" s="9">
        <v>1725958.2303409576</v>
      </c>
      <c r="F2451" s="259" t="s">
        <v>34600</v>
      </c>
      <c r="G2451" s="9"/>
      <c r="H2451" s="259" t="s">
        <v>37992</v>
      </c>
      <c r="I2451" s="9">
        <v>3</v>
      </c>
    </row>
    <row r="2452">
      <c r="A2452" s="259" t="s">
        <v>29148</v>
      </c>
      <c r="B2452" s="9">
        <v>8</v>
      </c>
      <c r="C2452" s="259" t="s">
        <v>32504</v>
      </c>
      <c r="D2452" s="9">
        <v>1</v>
      </c>
      <c r="E2452" s="9">
        <v>1725958.2303409576</v>
      </c>
      <c r="F2452" s="259" t="s">
        <v>34600</v>
      </c>
      <c r="G2452" s="9"/>
      <c r="H2452" s="259" t="s">
        <v>37993</v>
      </c>
      <c r="I2452" s="9">
        <v>3</v>
      </c>
    </row>
    <row r="2453">
      <c r="A2453" s="259" t="s">
        <v>29149</v>
      </c>
      <c r="B2453" s="9">
        <v>8</v>
      </c>
      <c r="C2453" s="259" t="s">
        <v>32505</v>
      </c>
      <c r="D2453" s="9">
        <v>5620.2204568205589</v>
      </c>
      <c r="E2453" s="9">
        <v>1725958.2303409576</v>
      </c>
      <c r="F2453" s="259" t="s">
        <v>34600</v>
      </c>
      <c r="G2453" s="9"/>
      <c r="H2453" s="259" t="s">
        <v>37994</v>
      </c>
      <c r="I2453" s="9">
        <v>3</v>
      </c>
    </row>
    <row r="2454">
      <c r="A2454" s="259" t="s">
        <v>29150</v>
      </c>
      <c r="B2454" s="9">
        <v>8</v>
      </c>
      <c r="C2454" s="259" t="s">
        <v>32506</v>
      </c>
      <c r="D2454" s="9">
        <v>1725958.2303409576</v>
      </c>
      <c r="E2454" s="9">
        <v>1725958.2303409576</v>
      </c>
      <c r="F2454" s="259" t="s">
        <v>34601</v>
      </c>
      <c r="G2454" s="9"/>
      <c r="H2454" s="259" t="s">
        <v>37995</v>
      </c>
      <c r="I2454" s="9">
        <v>3</v>
      </c>
    </row>
    <row r="2455">
      <c r="A2455" s="259" t="s">
        <v>29151</v>
      </c>
      <c r="B2455" s="9">
        <v>8</v>
      </c>
      <c r="C2455" s="259" t="s">
        <v>32507</v>
      </c>
      <c r="D2455" s="9">
        <v>20924270740.590843</v>
      </c>
      <c r="E2455" s="9">
        <v>1725958.2303409576</v>
      </c>
      <c r="F2455" s="259" t="s">
        <v>34601</v>
      </c>
      <c r="G2455" s="9"/>
      <c r="H2455" s="259" t="s">
        <v>37996</v>
      </c>
      <c r="I2455" s="9">
        <v>3</v>
      </c>
    </row>
    <row r="2456">
      <c r="A2456" s="259" t="s">
        <v>29152</v>
      </c>
      <c r="B2456" s="9">
        <v>8</v>
      </c>
      <c r="C2456" s="259" t="s">
        <v>32508</v>
      </c>
      <c r="D2456" s="9">
        <v>1</v>
      </c>
      <c r="E2456" s="9">
        <v>1725958.2303409576</v>
      </c>
      <c r="F2456" s="259" t="s">
        <v>34601</v>
      </c>
      <c r="G2456" s="9"/>
      <c r="H2456" s="259" t="s">
        <v>37997</v>
      </c>
      <c r="I2456" s="9">
        <v>3</v>
      </c>
    </row>
    <row r="2457">
      <c r="A2457" s="259" t="s">
        <v>29153</v>
      </c>
      <c r="B2457" s="9">
        <v>8</v>
      </c>
      <c r="C2457" s="259" t="s">
        <v>32509</v>
      </c>
      <c r="D2457" s="9">
        <v>12123.277593141591</v>
      </c>
      <c r="E2457" s="9">
        <v>1725958.2303409576</v>
      </c>
      <c r="F2457" s="259" t="s">
        <v>34601</v>
      </c>
      <c r="G2457" s="9"/>
      <c r="H2457" s="259" t="s">
        <v>37998</v>
      </c>
      <c r="I2457" s="9">
        <v>3</v>
      </c>
    </row>
    <row r="2458">
      <c r="A2458" s="259" t="s">
        <v>29154</v>
      </c>
      <c r="B2458" s="9">
        <v>8</v>
      </c>
      <c r="C2458" s="259" t="s">
        <v>32510</v>
      </c>
      <c r="D2458" s="9">
        <v>1449438.1611022949</v>
      </c>
      <c r="E2458" s="9">
        <v>1725958.2303409576</v>
      </c>
      <c r="F2458" s="259" t="s">
        <v>34602</v>
      </c>
      <c r="G2458" s="9"/>
      <c r="H2458" s="259" t="s">
        <v>37999</v>
      </c>
      <c r="I2458" s="9">
        <v>3</v>
      </c>
    </row>
    <row r="2459">
      <c r="A2459" s="259" t="s">
        <v>29155</v>
      </c>
      <c r="B2459" s="9">
        <v>8</v>
      </c>
      <c r="C2459" s="259" t="s">
        <v>32511</v>
      </c>
      <c r="D2459" s="9">
        <v>14211827800.492029</v>
      </c>
      <c r="E2459" s="9">
        <v>1725958.2303409576</v>
      </c>
      <c r="F2459" s="259" t="s">
        <v>34602</v>
      </c>
      <c r="G2459" s="9"/>
      <c r="H2459" s="259" t="s">
        <v>38000</v>
      </c>
      <c r="I2459" s="9">
        <v>3</v>
      </c>
    </row>
    <row r="2460">
      <c r="A2460" s="259" t="s">
        <v>29156</v>
      </c>
      <c r="B2460" s="9">
        <v>8</v>
      </c>
      <c r="C2460" s="259" t="s">
        <v>32512</v>
      </c>
      <c r="D2460" s="9">
        <v>0.83978750796070134</v>
      </c>
      <c r="E2460" s="9">
        <v>1725958.2303409576</v>
      </c>
      <c r="F2460" s="259" t="s">
        <v>34602</v>
      </c>
      <c r="G2460" s="9"/>
      <c r="H2460" s="259" t="s">
        <v>38001</v>
      </c>
      <c r="I2460" s="9">
        <v>3</v>
      </c>
    </row>
    <row r="2461">
      <c r="A2461" s="259" t="s">
        <v>29157</v>
      </c>
      <c r="B2461" s="9">
        <v>8</v>
      </c>
      <c r="C2461" s="259" t="s">
        <v>32513</v>
      </c>
      <c r="D2461" s="9">
        <v>8234.1667084750516</v>
      </c>
      <c r="E2461" s="9">
        <v>1725958.2303409576</v>
      </c>
      <c r="F2461" s="259" t="s">
        <v>34602</v>
      </c>
      <c r="G2461" s="9"/>
      <c r="H2461" s="259" t="s">
        <v>38002</v>
      </c>
      <c r="I2461" s="9">
        <v>3</v>
      </c>
    </row>
    <row r="2462">
      <c r="A2462" s="259" t="s">
        <v>29158</v>
      </c>
      <c r="B2462" s="9">
        <v>8</v>
      </c>
      <c r="C2462" s="259" t="s">
        <v>32514</v>
      </c>
      <c r="D2462" s="9">
        <v>1725958.2303409576</v>
      </c>
      <c r="E2462" s="9">
        <v>1725958.2303409576</v>
      </c>
      <c r="F2462" s="259" t="s">
        <v>34603</v>
      </c>
      <c r="G2462" s="9"/>
      <c r="H2462" s="259" t="s">
        <v>38003</v>
      </c>
      <c r="I2462" s="9">
        <v>3</v>
      </c>
    </row>
    <row r="2463">
      <c r="A2463" s="259" t="s">
        <v>29159</v>
      </c>
      <c r="B2463" s="9">
        <v>8</v>
      </c>
      <c r="C2463" s="259" t="s">
        <v>32515</v>
      </c>
      <c r="D2463" s="9">
        <v>28875589.682358913</v>
      </c>
      <c r="E2463" s="9">
        <v>1725958.2303409576</v>
      </c>
      <c r="F2463" s="259" t="s">
        <v>34603</v>
      </c>
      <c r="G2463" s="9"/>
      <c r="H2463" s="259" t="s">
        <v>38004</v>
      </c>
      <c r="I2463" s="9">
        <v>3</v>
      </c>
    </row>
    <row r="2464">
      <c r="A2464" s="259" t="s">
        <v>29160</v>
      </c>
      <c r="B2464" s="9">
        <v>8</v>
      </c>
      <c r="C2464" s="259" t="s">
        <v>32516</v>
      </c>
      <c r="D2464" s="9">
        <v>1</v>
      </c>
      <c r="E2464" s="9">
        <v>1725958.2303409576</v>
      </c>
      <c r="F2464" s="259" t="s">
        <v>34603</v>
      </c>
      <c r="G2464" s="9"/>
      <c r="H2464" s="259" t="s">
        <v>38005</v>
      </c>
      <c r="I2464" s="9">
        <v>3</v>
      </c>
    </row>
    <row r="2465">
      <c r="A2465" s="259" t="s">
        <v>29161</v>
      </c>
      <c r="B2465" s="9">
        <v>8</v>
      </c>
      <c r="C2465" s="259" t="s">
        <v>32517</v>
      </c>
      <c r="D2465" s="9">
        <v>16.730178734774267</v>
      </c>
      <c r="E2465" s="9">
        <v>1725958.2303409576</v>
      </c>
      <c r="F2465" s="259" t="s">
        <v>34603</v>
      </c>
      <c r="G2465" s="9"/>
      <c r="H2465" s="259" t="s">
        <v>38006</v>
      </c>
      <c r="I2465" s="9">
        <v>3</v>
      </c>
    </row>
    <row r="2466">
      <c r="A2466" s="259" t="s">
        <v>29162</v>
      </c>
      <c r="B2466" s="9">
        <v>8</v>
      </c>
      <c r="C2466" s="259" t="s">
        <v>32518</v>
      </c>
      <c r="D2466" s="9">
        <v>1725958.2303409576</v>
      </c>
      <c r="E2466" s="9">
        <v>1725958.2303409576</v>
      </c>
      <c r="F2466" s="259" t="s">
        <v>34604</v>
      </c>
      <c r="G2466" s="9"/>
      <c r="H2466" s="259" t="s">
        <v>38007</v>
      </c>
      <c r="I2466" s="9">
        <v>3</v>
      </c>
    </row>
    <row r="2467">
      <c r="A2467" s="259" t="s">
        <v>29163</v>
      </c>
      <c r="B2467" s="9">
        <v>8</v>
      </c>
      <c r="C2467" s="259" t="s">
        <v>32519</v>
      </c>
      <c r="D2467" s="9">
        <v>14240703390.174387</v>
      </c>
      <c r="E2467" s="9">
        <v>1725958.2303409576</v>
      </c>
      <c r="F2467" s="259" t="s">
        <v>34604</v>
      </c>
      <c r="G2467" s="9"/>
      <c r="H2467" s="259" t="s">
        <v>38008</v>
      </c>
      <c r="I2467" s="9">
        <v>3</v>
      </c>
    </row>
    <row r="2468">
      <c r="A2468" s="259" t="s">
        <v>29164</v>
      </c>
      <c r="B2468" s="9">
        <v>8</v>
      </c>
      <c r="C2468" s="259" t="s">
        <v>32520</v>
      </c>
      <c r="D2468" s="9">
        <v>1</v>
      </c>
      <c r="E2468" s="9">
        <v>1725958.2303409576</v>
      </c>
      <c r="F2468" s="259" t="s">
        <v>34604</v>
      </c>
      <c r="G2468" s="9"/>
      <c r="H2468" s="259" t="s">
        <v>38009</v>
      </c>
      <c r="I2468" s="9">
        <v>3</v>
      </c>
    </row>
    <row r="2469">
      <c r="A2469" s="259" t="s">
        <v>29165</v>
      </c>
      <c r="B2469" s="9">
        <v>8</v>
      </c>
      <c r="C2469" s="259" t="s">
        <v>32521</v>
      </c>
      <c r="D2469" s="9">
        <v>8250.8968872098267</v>
      </c>
      <c r="E2469" s="9">
        <v>1725958.2303409576</v>
      </c>
      <c r="F2469" s="259" t="s">
        <v>34604</v>
      </c>
      <c r="G2469" s="9"/>
      <c r="H2469" s="259" t="s">
        <v>38010</v>
      </c>
      <c r="I2469" s="9">
        <v>3</v>
      </c>
    </row>
    <row r="2470">
      <c r="A2470" s="259" t="s">
        <v>29166</v>
      </c>
      <c r="B2470" s="9">
        <v>8</v>
      </c>
      <c r="C2470" s="259" t="s">
        <v>32522</v>
      </c>
      <c r="D2470" s="9">
        <v>382393.1031036377</v>
      </c>
      <c r="E2470" s="9">
        <v>1725958.2303409576</v>
      </c>
      <c r="F2470" s="259" t="s">
        <v>34605</v>
      </c>
      <c r="G2470" s="9"/>
      <c r="H2470" s="259" t="s">
        <v>38011</v>
      </c>
      <c r="I2470" s="9">
        <v>3</v>
      </c>
    </row>
    <row r="2471">
      <c r="A2471" s="259" t="s">
        <v>29167</v>
      </c>
      <c r="B2471" s="9">
        <v>8</v>
      </c>
      <c r="C2471" s="259" t="s">
        <v>32523</v>
      </c>
      <c r="D2471" s="9">
        <v>566165270.2493155</v>
      </c>
      <c r="E2471" s="9">
        <v>1725958.2303409576</v>
      </c>
      <c r="F2471" s="259" t="s">
        <v>34605</v>
      </c>
      <c r="G2471" s="9"/>
      <c r="H2471" s="259" t="s">
        <v>38012</v>
      </c>
      <c r="I2471" s="9">
        <v>3</v>
      </c>
    </row>
    <row r="2472">
      <c r="A2472" s="259" t="s">
        <v>29168</v>
      </c>
      <c r="B2472" s="9">
        <v>8</v>
      </c>
      <c r="C2472" s="259" t="s">
        <v>32524</v>
      </c>
      <c r="D2472" s="9">
        <v>0.22155408884263506</v>
      </c>
      <c r="E2472" s="9">
        <v>1725958.2303409576</v>
      </c>
      <c r="F2472" s="259" t="s">
        <v>34605</v>
      </c>
      <c r="G2472" s="9"/>
      <c r="H2472" s="259" t="s">
        <v>38013</v>
      </c>
      <c r="I2472" s="9">
        <v>3</v>
      </c>
    </row>
    <row r="2473">
      <c r="A2473" s="259" t="s">
        <v>29169</v>
      </c>
      <c r="B2473" s="9">
        <v>8</v>
      </c>
      <c r="C2473" s="259" t="s">
        <v>32525</v>
      </c>
      <c r="D2473" s="9">
        <v>328.02953182561743</v>
      </c>
      <c r="E2473" s="9">
        <v>1725958.2303409576</v>
      </c>
      <c r="F2473" s="259" t="s">
        <v>34605</v>
      </c>
      <c r="G2473" s="9"/>
      <c r="H2473" s="259" t="s">
        <v>38014</v>
      </c>
      <c r="I2473" s="9">
        <v>3</v>
      </c>
    </row>
    <row r="2474">
      <c r="A2474" s="259" t="s">
        <v>29170</v>
      </c>
      <c r="B2474" s="9">
        <v>8</v>
      </c>
      <c r="C2474" s="259" t="s">
        <v>32526</v>
      </c>
      <c r="D2474" s="9">
        <v>1369300.6716537476</v>
      </c>
      <c r="E2474" s="9">
        <v>1725958.2303409576</v>
      </c>
      <c r="F2474" s="259" t="s">
        <v>34606</v>
      </c>
      <c r="G2474" s="9"/>
      <c r="H2474" s="259" t="s">
        <v>38015</v>
      </c>
      <c r="I2474" s="9">
        <v>3</v>
      </c>
    </row>
    <row r="2475">
      <c r="A2475" s="259" t="s">
        <v>29171</v>
      </c>
      <c r="B2475" s="9">
        <v>8</v>
      </c>
      <c r="C2475" s="259" t="s">
        <v>32527</v>
      </c>
      <c r="D2475" s="9">
        <v>4152796007.410923</v>
      </c>
      <c r="E2475" s="9">
        <v>1725958.2303409576</v>
      </c>
      <c r="F2475" s="259" t="s">
        <v>34606</v>
      </c>
      <c r="G2475" s="9"/>
      <c r="H2475" s="259" t="s">
        <v>38016</v>
      </c>
      <c r="I2475" s="9">
        <v>3</v>
      </c>
    </row>
    <row r="2476">
      <c r="A2476" s="259" t="s">
        <v>29172</v>
      </c>
      <c r="B2476" s="9">
        <v>8</v>
      </c>
      <c r="C2476" s="259" t="s">
        <v>32528</v>
      </c>
      <c r="D2476" s="9">
        <v>0.79335678441259061</v>
      </c>
      <c r="E2476" s="9">
        <v>1725958.2303409576</v>
      </c>
      <c r="F2476" s="259" t="s">
        <v>34606</v>
      </c>
      <c r="G2476" s="9"/>
      <c r="H2476" s="259" t="s">
        <v>38017</v>
      </c>
      <c r="I2476" s="9">
        <v>3</v>
      </c>
    </row>
    <row r="2477">
      <c r="A2477" s="259" t="s">
        <v>29173</v>
      </c>
      <c r="B2477" s="9">
        <v>8</v>
      </c>
      <c r="C2477" s="259" t="s">
        <v>32529</v>
      </c>
      <c r="D2477" s="9">
        <v>2406.0814070746956</v>
      </c>
      <c r="E2477" s="9">
        <v>1725958.2303409576</v>
      </c>
      <c r="F2477" s="259" t="s">
        <v>34606</v>
      </c>
      <c r="G2477" s="9"/>
      <c r="H2477" s="259" t="s">
        <v>38018</v>
      </c>
      <c r="I2477" s="9">
        <v>3</v>
      </c>
    </row>
    <row r="2478">
      <c r="A2478" s="259" t="s">
        <v>29174</v>
      </c>
      <c r="B2478" s="9">
        <v>8</v>
      </c>
      <c r="C2478" s="259" t="s">
        <v>32530</v>
      </c>
      <c r="D2478" s="9">
        <v>1725958.2303409576</v>
      </c>
      <c r="E2478" s="9">
        <v>1725958.2303409576</v>
      </c>
      <c r="F2478" s="259" t="s">
        <v>34607</v>
      </c>
      <c r="G2478" s="9"/>
      <c r="H2478" s="259" t="s">
        <v>38019</v>
      </c>
      <c r="I2478" s="9">
        <v>3</v>
      </c>
    </row>
    <row r="2479">
      <c r="A2479" s="259" t="s">
        <v>29175</v>
      </c>
      <c r="B2479" s="9">
        <v>8</v>
      </c>
      <c r="C2479" s="259" t="s">
        <v>32531</v>
      </c>
      <c r="D2479" s="9">
        <v>30446012853.104992</v>
      </c>
      <c r="E2479" s="9">
        <v>1725958.2303409576</v>
      </c>
      <c r="F2479" s="259" t="s">
        <v>34607</v>
      </c>
      <c r="G2479" s="9"/>
      <c r="H2479" s="259" t="s">
        <v>38020</v>
      </c>
      <c r="I2479" s="9">
        <v>3</v>
      </c>
    </row>
    <row r="2480">
      <c r="A2480" s="259" t="s">
        <v>29176</v>
      </c>
      <c r="B2480" s="9">
        <v>8</v>
      </c>
      <c r="C2480" s="259" t="s">
        <v>32532</v>
      </c>
      <c r="D2480" s="9">
        <v>1</v>
      </c>
      <c r="E2480" s="9">
        <v>1725958.2303409576</v>
      </c>
      <c r="F2480" s="259" t="s">
        <v>34607</v>
      </c>
      <c r="G2480" s="9"/>
      <c r="H2480" s="259" t="s">
        <v>38021</v>
      </c>
      <c r="I2480" s="9">
        <v>3</v>
      </c>
    </row>
    <row r="2481">
      <c r="A2481" s="259" t="s">
        <v>29177</v>
      </c>
      <c r="B2481" s="9">
        <v>8</v>
      </c>
      <c r="C2481" s="259" t="s">
        <v>32533</v>
      </c>
      <c r="D2481" s="9">
        <v>17640.063541451102</v>
      </c>
      <c r="E2481" s="9">
        <v>1725958.2303409576</v>
      </c>
      <c r="F2481" s="259" t="s">
        <v>34607</v>
      </c>
      <c r="G2481" s="9"/>
      <c r="H2481" s="259" t="s">
        <v>38022</v>
      </c>
      <c r="I2481" s="9">
        <v>3</v>
      </c>
    </row>
    <row r="2482">
      <c r="A2482" s="259" t="s">
        <v>29178</v>
      </c>
      <c r="B2482" s="9">
        <v>9</v>
      </c>
      <c r="C2482" s="259" t="s">
        <v>32534</v>
      </c>
      <c r="D2482" s="9">
        <v>1539397.4216518402</v>
      </c>
      <c r="E2482" s="9">
        <v>1721642.4785900116</v>
      </c>
      <c r="F2482" s="259" t="s">
        <v>34608</v>
      </c>
      <c r="G2482" s="9"/>
      <c r="H2482" s="259" t="s">
        <v>38023</v>
      </c>
      <c r="I2482" s="9">
        <v>3</v>
      </c>
    </row>
    <row r="2483">
      <c r="A2483" s="259" t="s">
        <v>29179</v>
      </c>
      <c r="B2483" s="9">
        <v>9</v>
      </c>
      <c r="C2483" s="259" t="s">
        <v>32535</v>
      </c>
      <c r="D2483" s="9">
        <v>15519651016.830372</v>
      </c>
      <c r="E2483" s="9">
        <v>1721642.4785900116</v>
      </c>
      <c r="F2483" s="259" t="s">
        <v>34608</v>
      </c>
      <c r="G2483" s="9"/>
      <c r="H2483" s="259" t="s">
        <v>38024</v>
      </c>
      <c r="I2483" s="9">
        <v>3</v>
      </c>
    </row>
    <row r="2484">
      <c r="A2484" s="259" t="s">
        <v>29180</v>
      </c>
      <c r="B2484" s="9">
        <v>9</v>
      </c>
      <c r="C2484" s="259" t="s">
        <v>32536</v>
      </c>
      <c r="D2484" s="9">
        <v>0.89414465592912984</v>
      </c>
      <c r="E2484" s="9">
        <v>1721642.4785900116</v>
      </c>
      <c r="F2484" s="259" t="s">
        <v>34608</v>
      </c>
      <c r="G2484" s="9"/>
      <c r="H2484" s="259" t="s">
        <v>38025</v>
      </c>
      <c r="I2484" s="9">
        <v>3</v>
      </c>
    </row>
    <row r="2485">
      <c r="A2485" s="259" t="s">
        <v>29181</v>
      </c>
      <c r="B2485" s="9">
        <v>9</v>
      </c>
      <c r="C2485" s="259" t="s">
        <v>32537</v>
      </c>
      <c r="D2485" s="9">
        <v>9014.4447583220845</v>
      </c>
      <c r="E2485" s="9">
        <v>1721642.4785900116</v>
      </c>
      <c r="F2485" s="259" t="s">
        <v>34608</v>
      </c>
      <c r="G2485" s="9"/>
      <c r="H2485" s="259" t="s">
        <v>38026</v>
      </c>
      <c r="I2485" s="9">
        <v>3</v>
      </c>
    </row>
    <row r="2486">
      <c r="A2486" s="259" t="s">
        <v>29182</v>
      </c>
      <c r="B2486" s="9">
        <v>9</v>
      </c>
      <c r="C2486" s="259" t="s">
        <v>32538</v>
      </c>
      <c r="D2486" s="9">
        <v>1559742.609960556</v>
      </c>
      <c r="E2486" s="9">
        <v>1721642.4785900116</v>
      </c>
      <c r="F2486" s="259" t="s">
        <v>34609</v>
      </c>
      <c r="G2486" s="9"/>
      <c r="H2486" s="259" t="s">
        <v>38027</v>
      </c>
      <c r="I2486" s="9">
        <v>3</v>
      </c>
    </row>
    <row r="2487">
      <c r="A2487" s="259" t="s">
        <v>29183</v>
      </c>
      <c r="B2487" s="9">
        <v>9</v>
      </c>
      <c r="C2487" s="259" t="s">
        <v>32539</v>
      </c>
      <c r="D2487" s="9">
        <v>6613564925.5586615</v>
      </c>
      <c r="E2487" s="9">
        <v>1721642.4785900116</v>
      </c>
      <c r="F2487" s="259" t="s">
        <v>34609</v>
      </c>
      <c r="G2487" s="9"/>
      <c r="H2487" s="259" t="s">
        <v>38028</v>
      </c>
      <c r="I2487" s="9">
        <v>3</v>
      </c>
    </row>
    <row r="2488">
      <c r="A2488" s="259" t="s">
        <v>29184</v>
      </c>
      <c r="B2488" s="9">
        <v>9</v>
      </c>
      <c r="C2488" s="259" t="s">
        <v>32540</v>
      </c>
      <c r="D2488" s="9">
        <v>0.90596196908312343</v>
      </c>
      <c r="E2488" s="9">
        <v>1721642.4785900116</v>
      </c>
      <c r="F2488" s="259" t="s">
        <v>34609</v>
      </c>
      <c r="G2488" s="9"/>
      <c r="H2488" s="259" t="s">
        <v>38029</v>
      </c>
      <c r="I2488" s="9">
        <v>3</v>
      </c>
    </row>
    <row r="2489">
      <c r="A2489" s="259" t="s">
        <v>29185</v>
      </c>
      <c r="B2489" s="9">
        <v>9</v>
      </c>
      <c r="C2489" s="259" t="s">
        <v>32541</v>
      </c>
      <c r="D2489" s="9">
        <v>3841.4275947553465</v>
      </c>
      <c r="E2489" s="9">
        <v>1721642.4785900116</v>
      </c>
      <c r="F2489" s="259" t="s">
        <v>34609</v>
      </c>
      <c r="G2489" s="9"/>
      <c r="H2489" s="259" t="s">
        <v>38030</v>
      </c>
      <c r="I2489" s="9">
        <v>3</v>
      </c>
    </row>
    <row r="2490">
      <c r="A2490" s="259" t="s">
        <v>29186</v>
      </c>
      <c r="B2490" s="9">
        <v>9</v>
      </c>
      <c r="C2490" s="259" t="s">
        <v>32542</v>
      </c>
      <c r="D2490" s="9">
        <v>1721642.4785900116</v>
      </c>
      <c r="E2490" s="9">
        <v>1721642.4785900116</v>
      </c>
      <c r="F2490" s="259" t="s">
        <v>34610</v>
      </c>
      <c r="G2490" s="9"/>
      <c r="H2490" s="259" t="s">
        <v>38031</v>
      </c>
      <c r="I2490" s="9">
        <v>3</v>
      </c>
    </row>
    <row r="2491">
      <c r="A2491" s="259" t="s">
        <v>29187</v>
      </c>
      <c r="B2491" s="9">
        <v>9</v>
      </c>
      <c r="C2491" s="259" t="s">
        <v>32543</v>
      </c>
      <c r="D2491" s="9">
        <v>48201445256.315826</v>
      </c>
      <c r="E2491" s="9">
        <v>1721642.4785900116</v>
      </c>
      <c r="F2491" s="259" t="s">
        <v>34610</v>
      </c>
      <c r="G2491" s="9"/>
      <c r="H2491" s="259" t="s">
        <v>38032</v>
      </c>
      <c r="I2491" s="9">
        <v>3</v>
      </c>
    </row>
    <row r="2492">
      <c r="A2492" s="259" t="s">
        <v>29188</v>
      </c>
      <c r="B2492" s="9">
        <v>9</v>
      </c>
      <c r="C2492" s="259" t="s">
        <v>32544</v>
      </c>
      <c r="D2492" s="9">
        <v>1</v>
      </c>
      <c r="E2492" s="9">
        <v>1721642.4785900116</v>
      </c>
      <c r="F2492" s="259" t="s">
        <v>34610</v>
      </c>
      <c r="G2492" s="9"/>
      <c r="H2492" s="259" t="s">
        <v>38033</v>
      </c>
      <c r="I2492" s="9">
        <v>3</v>
      </c>
    </row>
    <row r="2493">
      <c r="A2493" s="259" t="s">
        <v>29189</v>
      </c>
      <c r="B2493" s="9">
        <v>9</v>
      </c>
      <c r="C2493" s="259" t="s">
        <v>32545</v>
      </c>
      <c r="D2493" s="9">
        <v>27997.360576158517</v>
      </c>
      <c r="E2493" s="9">
        <v>1721642.4785900116</v>
      </c>
      <c r="F2493" s="259" t="s">
        <v>34610</v>
      </c>
      <c r="G2493" s="9"/>
      <c r="H2493" s="259" t="s">
        <v>38034</v>
      </c>
      <c r="I2493" s="9">
        <v>3</v>
      </c>
    </row>
    <row r="2494">
      <c r="A2494" s="259" t="s">
        <v>29190</v>
      </c>
      <c r="B2494" s="9">
        <v>9</v>
      </c>
      <c r="C2494" s="259" t="s">
        <v>32546</v>
      </c>
      <c r="D2494" s="9">
        <v>1721642.4785900116</v>
      </c>
      <c r="E2494" s="9">
        <v>1721642.4785900116</v>
      </c>
      <c r="F2494" s="259" t="s">
        <v>34611</v>
      </c>
      <c r="G2494" s="9"/>
      <c r="H2494" s="259" t="s">
        <v>38035</v>
      </c>
      <c r="I2494" s="9">
        <v>3</v>
      </c>
    </row>
    <row r="2495">
      <c r="A2495" s="259" t="s">
        <v>29191</v>
      </c>
      <c r="B2495" s="9">
        <v>9</v>
      </c>
      <c r="C2495" s="259" t="s">
        <v>32547</v>
      </c>
      <c r="D2495" s="9">
        <v>18923826702.288052</v>
      </c>
      <c r="E2495" s="9">
        <v>1721642.4785900116</v>
      </c>
      <c r="F2495" s="259" t="s">
        <v>34611</v>
      </c>
      <c r="G2495" s="9"/>
      <c r="H2495" s="259" t="s">
        <v>38036</v>
      </c>
      <c r="I2495" s="9">
        <v>3</v>
      </c>
    </row>
    <row r="2496">
      <c r="A2496" s="259" t="s">
        <v>29192</v>
      </c>
      <c r="B2496" s="9">
        <v>9</v>
      </c>
      <c r="C2496" s="259" t="s">
        <v>32548</v>
      </c>
      <c r="D2496" s="9">
        <v>1</v>
      </c>
      <c r="E2496" s="9">
        <v>1721642.4785900116</v>
      </c>
      <c r="F2496" s="259" t="s">
        <v>34611</v>
      </c>
      <c r="G2496" s="9"/>
      <c r="H2496" s="259" t="s">
        <v>38037</v>
      </c>
      <c r="I2496" s="9">
        <v>3</v>
      </c>
    </row>
    <row r="2497">
      <c r="A2497" s="259" t="s">
        <v>29193</v>
      </c>
      <c r="B2497" s="9">
        <v>9</v>
      </c>
      <c r="C2497" s="259" t="s">
        <v>32549</v>
      </c>
      <c r="D2497" s="9">
        <v>10991.72850206755</v>
      </c>
      <c r="E2497" s="9">
        <v>1721642.4785900116</v>
      </c>
      <c r="F2497" s="259" t="s">
        <v>34611</v>
      </c>
      <c r="G2497" s="9"/>
      <c r="H2497" s="259" t="s">
        <v>38038</v>
      </c>
      <c r="I2497" s="9">
        <v>3</v>
      </c>
    </row>
    <row r="2498">
      <c r="A2498" s="259" t="s">
        <v>29194</v>
      </c>
      <c r="B2498" s="9">
        <v>9</v>
      </c>
      <c r="C2498" s="259" t="s">
        <v>32550</v>
      </c>
      <c r="D2498" s="9">
        <v>1721642.4785900116</v>
      </c>
      <c r="E2498" s="9">
        <v>1721642.4785900116</v>
      </c>
      <c r="F2498" s="259" t="s">
        <v>34612</v>
      </c>
      <c r="G2498" s="9"/>
      <c r="H2498" s="259" t="s">
        <v>38039</v>
      </c>
      <c r="I2498" s="9">
        <v>3</v>
      </c>
    </row>
    <row r="2499">
      <c r="A2499" s="259" t="s">
        <v>29195</v>
      </c>
      <c r="B2499" s="9">
        <v>9</v>
      </c>
      <c r="C2499" s="259" t="s">
        <v>32551</v>
      </c>
      <c r="D2499" s="9">
        <v>22664053628.469109</v>
      </c>
      <c r="E2499" s="9">
        <v>1721642.4785900116</v>
      </c>
      <c r="F2499" s="259" t="s">
        <v>34612</v>
      </c>
      <c r="G2499" s="9"/>
      <c r="H2499" s="259" t="s">
        <v>38040</v>
      </c>
      <c r="I2499" s="9">
        <v>3</v>
      </c>
    </row>
    <row r="2500">
      <c r="A2500" s="259" t="s">
        <v>29196</v>
      </c>
      <c r="B2500" s="9">
        <v>9</v>
      </c>
      <c r="C2500" s="259" t="s">
        <v>32552</v>
      </c>
      <c r="D2500" s="9">
        <v>1</v>
      </c>
      <c r="E2500" s="9">
        <v>1721642.4785900116</v>
      </c>
      <c r="F2500" s="259" t="s">
        <v>34612</v>
      </c>
      <c r="G2500" s="9"/>
      <c r="H2500" s="259" t="s">
        <v>38041</v>
      </c>
      <c r="I2500" s="9">
        <v>3</v>
      </c>
    </row>
    <row r="2501">
      <c r="A2501" s="259" t="s">
        <v>29197</v>
      </c>
      <c r="B2501" s="9">
        <v>9</v>
      </c>
      <c r="C2501" s="259" t="s">
        <v>32553</v>
      </c>
      <c r="D2501" s="9">
        <v>13164.20447933562</v>
      </c>
      <c r="E2501" s="9">
        <v>1721642.4785900116</v>
      </c>
      <c r="F2501" s="259" t="s">
        <v>34612</v>
      </c>
      <c r="G2501" s="9"/>
      <c r="H2501" s="259" t="s">
        <v>38042</v>
      </c>
      <c r="I2501" s="9">
        <v>3</v>
      </c>
    </row>
    <row r="2502">
      <c r="A2502" s="259" t="s">
        <v>29198</v>
      </c>
      <c r="B2502" s="9">
        <v>9</v>
      </c>
      <c r="C2502" s="259" t="s">
        <v>32554</v>
      </c>
      <c r="D2502" s="9">
        <v>1721642.4785900116</v>
      </c>
      <c r="E2502" s="9">
        <v>1721642.4785900116</v>
      </c>
      <c r="F2502" s="259" t="s">
        <v>34613</v>
      </c>
      <c r="G2502" s="9"/>
      <c r="H2502" s="259" t="s">
        <v>38043</v>
      </c>
      <c r="I2502" s="9">
        <v>3</v>
      </c>
    </row>
    <row r="2503">
      <c r="A2503" s="259" t="s">
        <v>29199</v>
      </c>
      <c r="B2503" s="9">
        <v>9</v>
      </c>
      <c r="C2503" s="259" t="s">
        <v>32555</v>
      </c>
      <c r="D2503" s="9">
        <v>12843036899.588781</v>
      </c>
      <c r="E2503" s="9">
        <v>1721642.4785900116</v>
      </c>
      <c r="F2503" s="259" t="s">
        <v>34613</v>
      </c>
      <c r="G2503" s="9"/>
      <c r="H2503" s="259" t="s">
        <v>38044</v>
      </c>
      <c r="I2503" s="9">
        <v>3</v>
      </c>
    </row>
    <row r="2504">
      <c r="A2504" s="259" t="s">
        <v>29200</v>
      </c>
      <c r="B2504" s="9">
        <v>9</v>
      </c>
      <c r="C2504" s="259" t="s">
        <v>32556</v>
      </c>
      <c r="D2504" s="9">
        <v>1</v>
      </c>
      <c r="E2504" s="9">
        <v>1721642.4785900116</v>
      </c>
      <c r="F2504" s="259" t="s">
        <v>34613</v>
      </c>
      <c r="G2504" s="9"/>
      <c r="H2504" s="259" t="s">
        <v>38045</v>
      </c>
      <c r="I2504" s="9">
        <v>3</v>
      </c>
    </row>
    <row r="2505">
      <c r="A2505" s="259" t="s">
        <v>29201</v>
      </c>
      <c r="B2505" s="9">
        <v>9</v>
      </c>
      <c r="C2505" s="259" t="s">
        <v>32557</v>
      </c>
      <c r="D2505" s="9">
        <v>7459.7583756802715</v>
      </c>
      <c r="E2505" s="9">
        <v>1721642.4785900116</v>
      </c>
      <c r="F2505" s="259" t="s">
        <v>34613</v>
      </c>
      <c r="G2505" s="9"/>
      <c r="H2505" s="259" t="s">
        <v>38046</v>
      </c>
      <c r="I2505" s="9">
        <v>3</v>
      </c>
    </row>
    <row r="2506">
      <c r="A2506" s="259" t="s">
        <v>29202</v>
      </c>
      <c r="B2506" s="9">
        <v>9</v>
      </c>
      <c r="C2506" s="259" t="s">
        <v>32558</v>
      </c>
      <c r="D2506" s="9">
        <v>1721642.4785900116</v>
      </c>
      <c r="E2506" s="9">
        <v>1721642.4785900116</v>
      </c>
      <c r="F2506" s="259" t="s">
        <v>34614</v>
      </c>
      <c r="G2506" s="9"/>
      <c r="H2506" s="259" t="s">
        <v>38047</v>
      </c>
      <c r="I2506" s="9">
        <v>3</v>
      </c>
    </row>
    <row r="2507">
      <c r="A2507" s="259" t="s">
        <v>29203</v>
      </c>
      <c r="B2507" s="9">
        <v>9</v>
      </c>
      <c r="C2507" s="259" t="s">
        <v>32559</v>
      </c>
      <c r="D2507" s="9">
        <v>28362687916.419155</v>
      </c>
      <c r="E2507" s="9">
        <v>1721642.4785900116</v>
      </c>
      <c r="F2507" s="259" t="s">
        <v>34614</v>
      </c>
      <c r="G2507" s="9"/>
      <c r="H2507" s="259" t="s">
        <v>38048</v>
      </c>
      <c r="I2507" s="9">
        <v>3</v>
      </c>
    </row>
    <row r="2508">
      <c r="A2508" s="259" t="s">
        <v>29204</v>
      </c>
      <c r="B2508" s="9">
        <v>9</v>
      </c>
      <c r="C2508" s="259" t="s">
        <v>32560</v>
      </c>
      <c r="D2508" s="9">
        <v>1</v>
      </c>
      <c r="E2508" s="9">
        <v>1721642.4785900116</v>
      </c>
      <c r="F2508" s="259" t="s">
        <v>34614</v>
      </c>
      <c r="G2508" s="9"/>
      <c r="H2508" s="259" t="s">
        <v>38049</v>
      </c>
      <c r="I2508" s="9">
        <v>3</v>
      </c>
    </row>
    <row r="2509">
      <c r="A2509" s="259" t="s">
        <v>29205</v>
      </c>
      <c r="B2509" s="9">
        <v>9</v>
      </c>
      <c r="C2509" s="259" t="s">
        <v>32561</v>
      </c>
      <c r="D2509" s="9">
        <v>16474.203134002357</v>
      </c>
      <c r="E2509" s="9">
        <v>1721642.4785900116</v>
      </c>
      <c r="F2509" s="259" t="s">
        <v>34614</v>
      </c>
      <c r="G2509" s="9"/>
      <c r="H2509" s="259" t="s">
        <v>38050</v>
      </c>
      <c r="I2509" s="9">
        <v>3</v>
      </c>
    </row>
    <row r="2510">
      <c r="A2510" s="259" t="s">
        <v>29206</v>
      </c>
      <c r="B2510" s="9">
        <v>9</v>
      </c>
      <c r="C2510" s="259" t="s">
        <v>32562</v>
      </c>
      <c r="D2510" s="9">
        <v>1545424.5445251465</v>
      </c>
      <c r="E2510" s="9">
        <v>1721642.4785900116</v>
      </c>
      <c r="F2510" s="259" t="s">
        <v>34615</v>
      </c>
      <c r="G2510" s="9"/>
      <c r="H2510" s="259" t="s">
        <v>38051</v>
      </c>
      <c r="I2510" s="9">
        <v>3</v>
      </c>
    </row>
    <row r="2511">
      <c r="A2511" s="259" t="s">
        <v>29207</v>
      </c>
      <c r="B2511" s="9">
        <v>9</v>
      </c>
      <c r="C2511" s="259" t="s">
        <v>32563</v>
      </c>
      <c r="D2511" s="9">
        <v>19801450807.932514</v>
      </c>
      <c r="E2511" s="9">
        <v>1721642.4785900116</v>
      </c>
      <c r="F2511" s="259" t="s">
        <v>34615</v>
      </c>
      <c r="G2511" s="9"/>
      <c r="H2511" s="259" t="s">
        <v>38052</v>
      </c>
      <c r="I2511" s="9">
        <v>3</v>
      </c>
    </row>
    <row r="2512">
      <c r="A2512" s="259" t="s">
        <v>29208</v>
      </c>
      <c r="B2512" s="9">
        <v>9</v>
      </c>
      <c r="C2512" s="259" t="s">
        <v>32564</v>
      </c>
      <c r="D2512" s="9">
        <v>0.89764545411938035</v>
      </c>
      <c r="E2512" s="9">
        <v>1721642.4785900116</v>
      </c>
      <c r="F2512" s="259" t="s">
        <v>34615</v>
      </c>
      <c r="G2512" s="9"/>
      <c r="H2512" s="259" t="s">
        <v>38053</v>
      </c>
      <c r="I2512" s="9">
        <v>3</v>
      </c>
    </row>
    <row r="2513">
      <c r="A2513" s="259" t="s">
        <v>29209</v>
      </c>
      <c r="B2513" s="9">
        <v>9</v>
      </c>
      <c r="C2513" s="259" t="s">
        <v>32565</v>
      </c>
      <c r="D2513" s="9">
        <v>11501.488290501218</v>
      </c>
      <c r="E2513" s="9">
        <v>1721642.4785900116</v>
      </c>
      <c r="F2513" s="259" t="s">
        <v>34615</v>
      </c>
      <c r="G2513" s="9"/>
      <c r="H2513" s="259" t="s">
        <v>38054</v>
      </c>
      <c r="I2513" s="9">
        <v>3</v>
      </c>
    </row>
    <row r="2514">
      <c r="A2514" s="259" t="s">
        <v>29210</v>
      </c>
      <c r="B2514" s="9">
        <v>9</v>
      </c>
      <c r="C2514" s="259" t="s">
        <v>32566</v>
      </c>
      <c r="D2514" s="9">
        <v>1721642.4785900116</v>
      </c>
      <c r="E2514" s="9">
        <v>1721642.4785900116</v>
      </c>
      <c r="F2514" s="259" t="s">
        <v>34616</v>
      </c>
      <c r="G2514" s="9"/>
      <c r="H2514" s="259" t="s">
        <v>38055</v>
      </c>
      <c r="I2514" s="9">
        <v>3</v>
      </c>
    </row>
    <row r="2515">
      <c r="A2515" s="259" t="s">
        <v>29211</v>
      </c>
      <c r="B2515" s="9">
        <v>9</v>
      </c>
      <c r="C2515" s="259" t="s">
        <v>32567</v>
      </c>
      <c r="D2515" s="9">
        <v>37306531.964153878</v>
      </c>
      <c r="E2515" s="9">
        <v>1721642.4785900116</v>
      </c>
      <c r="F2515" s="259" t="s">
        <v>34616</v>
      </c>
      <c r="G2515" s="9"/>
      <c r="H2515" s="259" t="s">
        <v>38056</v>
      </c>
      <c r="I2515" s="9">
        <v>3</v>
      </c>
    </row>
    <row r="2516">
      <c r="A2516" s="259" t="s">
        <v>29212</v>
      </c>
      <c r="B2516" s="9">
        <v>9</v>
      </c>
      <c r="C2516" s="259" t="s">
        <v>32568</v>
      </c>
      <c r="D2516" s="9">
        <v>1</v>
      </c>
      <c r="E2516" s="9">
        <v>1721642.4785900116</v>
      </c>
      <c r="F2516" s="259" t="s">
        <v>34616</v>
      </c>
      <c r="G2516" s="9"/>
      <c r="H2516" s="259" t="s">
        <v>38057</v>
      </c>
      <c r="I2516" s="9">
        <v>3</v>
      </c>
    </row>
    <row r="2517">
      <c r="A2517" s="259" t="s">
        <v>29213</v>
      </c>
      <c r="B2517" s="9">
        <v>9</v>
      </c>
      <c r="C2517" s="259" t="s">
        <v>32569</v>
      </c>
      <c r="D2517" s="9">
        <v>21.669151654940073</v>
      </c>
      <c r="E2517" s="9">
        <v>1721642.4785900116</v>
      </c>
      <c r="F2517" s="259" t="s">
        <v>34616</v>
      </c>
      <c r="G2517" s="9"/>
      <c r="H2517" s="259" t="s">
        <v>38058</v>
      </c>
      <c r="I2517" s="9">
        <v>3</v>
      </c>
    </row>
    <row r="2518">
      <c r="A2518" s="259" t="s">
        <v>29214</v>
      </c>
      <c r="B2518" s="9">
        <v>9</v>
      </c>
      <c r="C2518" s="259" t="s">
        <v>32570</v>
      </c>
      <c r="D2518" s="9">
        <v>1721642.4785900116</v>
      </c>
      <c r="E2518" s="9">
        <v>1721642.4785900116</v>
      </c>
      <c r="F2518" s="259" t="s">
        <v>34617</v>
      </c>
      <c r="G2518" s="9"/>
      <c r="H2518" s="259" t="s">
        <v>38059</v>
      </c>
      <c r="I2518" s="9">
        <v>3</v>
      </c>
    </row>
    <row r="2519">
      <c r="A2519" s="259" t="s">
        <v>29215</v>
      </c>
      <c r="B2519" s="9">
        <v>9</v>
      </c>
      <c r="C2519" s="259" t="s">
        <v>32571</v>
      </c>
      <c r="D2519" s="9">
        <v>19838757339.896667</v>
      </c>
      <c r="E2519" s="9">
        <v>1721642.4785900116</v>
      </c>
      <c r="F2519" s="259" t="s">
        <v>34617</v>
      </c>
      <c r="G2519" s="9"/>
      <c r="H2519" s="259" t="s">
        <v>38060</v>
      </c>
      <c r="I2519" s="9">
        <v>3</v>
      </c>
    </row>
    <row r="2520">
      <c r="A2520" s="259" t="s">
        <v>29216</v>
      </c>
      <c r="B2520" s="9">
        <v>9</v>
      </c>
      <c r="C2520" s="259" t="s">
        <v>32572</v>
      </c>
      <c r="D2520" s="9">
        <v>1</v>
      </c>
      <c r="E2520" s="9">
        <v>1721642.4785900116</v>
      </c>
      <c r="F2520" s="259" t="s">
        <v>34617</v>
      </c>
      <c r="G2520" s="9"/>
      <c r="H2520" s="259" t="s">
        <v>38061</v>
      </c>
      <c r="I2520" s="9">
        <v>3</v>
      </c>
    </row>
    <row r="2521">
      <c r="A2521" s="259" t="s">
        <v>29217</v>
      </c>
      <c r="B2521" s="9">
        <v>9</v>
      </c>
      <c r="C2521" s="259" t="s">
        <v>32573</v>
      </c>
      <c r="D2521" s="9">
        <v>11523.157442156158</v>
      </c>
      <c r="E2521" s="9">
        <v>1721642.4785900116</v>
      </c>
      <c r="F2521" s="259" t="s">
        <v>34617</v>
      </c>
      <c r="G2521" s="9"/>
      <c r="H2521" s="259" t="s">
        <v>38062</v>
      </c>
      <c r="I2521" s="9">
        <v>3</v>
      </c>
    </row>
    <row r="2522">
      <c r="A2522" s="259" t="s">
        <v>29218</v>
      </c>
      <c r="B2522" s="9">
        <v>9</v>
      </c>
      <c r="C2522" s="259" t="s">
        <v>32574</v>
      </c>
      <c r="D2522" s="9">
        <v>519196.35624694824</v>
      </c>
      <c r="E2522" s="9">
        <v>1721642.4785900116</v>
      </c>
      <c r="F2522" s="259" t="s">
        <v>34618</v>
      </c>
      <c r="G2522" s="9"/>
      <c r="H2522" s="259" t="s">
        <v>38063</v>
      </c>
      <c r="I2522" s="9">
        <v>3</v>
      </c>
    </row>
    <row r="2523">
      <c r="A2523" s="259" t="s">
        <v>29219</v>
      </c>
      <c r="B2523" s="9">
        <v>9</v>
      </c>
      <c r="C2523" s="259" t="s">
        <v>32575</v>
      </c>
      <c r="D2523" s="9">
        <v>914930637.60861599</v>
      </c>
      <c r="E2523" s="9">
        <v>1721642.4785900116</v>
      </c>
      <c r="F2523" s="259" t="s">
        <v>34618</v>
      </c>
      <c r="G2523" s="9"/>
      <c r="H2523" s="259" t="s">
        <v>38064</v>
      </c>
      <c r="I2523" s="9">
        <v>3</v>
      </c>
    </row>
    <row r="2524">
      <c r="A2524" s="259" t="s">
        <v>29220</v>
      </c>
      <c r="B2524" s="9">
        <v>9</v>
      </c>
      <c r="C2524" s="259" t="s">
        <v>32576</v>
      </c>
      <c r="D2524" s="9">
        <v>0.3015703682405414</v>
      </c>
      <c r="E2524" s="9">
        <v>1721642.4785900116</v>
      </c>
      <c r="F2524" s="259" t="s">
        <v>34618</v>
      </c>
      <c r="G2524" s="9"/>
      <c r="H2524" s="259" t="s">
        <v>38065</v>
      </c>
      <c r="I2524" s="9">
        <v>3</v>
      </c>
    </row>
    <row r="2525">
      <c r="A2525" s="259" t="s">
        <v>29221</v>
      </c>
      <c r="B2525" s="9">
        <v>9</v>
      </c>
      <c r="C2525" s="259" t="s">
        <v>32577</v>
      </c>
      <c r="D2525" s="9">
        <v>531.42894008860924</v>
      </c>
      <c r="E2525" s="9">
        <v>1721642.4785900116</v>
      </c>
      <c r="F2525" s="259" t="s">
        <v>34618</v>
      </c>
      <c r="G2525" s="9"/>
      <c r="H2525" s="259" t="s">
        <v>38066</v>
      </c>
      <c r="I2525" s="9">
        <v>3</v>
      </c>
    </row>
    <row r="2526">
      <c r="A2526" s="259" t="s">
        <v>29222</v>
      </c>
      <c r="B2526" s="9">
        <v>9</v>
      </c>
      <c r="C2526" s="259" t="s">
        <v>32578</v>
      </c>
      <c r="D2526" s="9">
        <v>1539397.4216518402</v>
      </c>
      <c r="E2526" s="9">
        <v>1721642.4785900116</v>
      </c>
      <c r="F2526" s="259" t="s">
        <v>34619</v>
      </c>
      <c r="G2526" s="9"/>
      <c r="H2526" s="259" t="s">
        <v>38067</v>
      </c>
      <c r="I2526" s="9">
        <v>3</v>
      </c>
    </row>
    <row r="2527">
      <c r="A2527" s="259" t="s">
        <v>29223</v>
      </c>
      <c r="B2527" s="9">
        <v>9</v>
      </c>
      <c r="C2527" s="259" t="s">
        <v>32579</v>
      </c>
      <c r="D2527" s="9">
        <v>5698634287.9500456</v>
      </c>
      <c r="E2527" s="9">
        <v>1721642.4785900116</v>
      </c>
      <c r="F2527" s="259" t="s">
        <v>34619</v>
      </c>
      <c r="G2527" s="9"/>
      <c r="H2527" s="259" t="s">
        <v>38068</v>
      </c>
      <c r="I2527" s="9">
        <v>3</v>
      </c>
    </row>
    <row r="2528">
      <c r="A2528" s="259" t="s">
        <v>29224</v>
      </c>
      <c r="B2528" s="9">
        <v>9</v>
      </c>
      <c r="C2528" s="259" t="s">
        <v>32580</v>
      </c>
      <c r="D2528" s="9">
        <v>0.89414465592912984</v>
      </c>
      <c r="E2528" s="9">
        <v>1721642.4785900116</v>
      </c>
      <c r="F2528" s="259" t="s">
        <v>34619</v>
      </c>
      <c r="G2528" s="9"/>
      <c r="H2528" s="259" t="s">
        <v>38069</v>
      </c>
      <c r="I2528" s="9">
        <v>3</v>
      </c>
    </row>
    <row r="2529">
      <c r="A2529" s="259" t="s">
        <v>29225</v>
      </c>
      <c r="B2529" s="9">
        <v>9</v>
      </c>
      <c r="C2529" s="259" t="s">
        <v>32581</v>
      </c>
      <c r="D2529" s="9">
        <v>3309.9986546667374</v>
      </c>
      <c r="E2529" s="9">
        <v>1721642.4785900116</v>
      </c>
      <c r="F2529" s="259" t="s">
        <v>34619</v>
      </c>
      <c r="G2529" s="9"/>
      <c r="H2529" s="259" t="s">
        <v>38070</v>
      </c>
      <c r="I2529" s="9">
        <v>3</v>
      </c>
    </row>
    <row r="2530">
      <c r="A2530" s="259" t="s">
        <v>29226</v>
      </c>
      <c r="B2530" s="9">
        <v>9</v>
      </c>
      <c r="C2530" s="259" t="s">
        <v>32582</v>
      </c>
      <c r="D2530" s="9">
        <v>1721642.4785900116</v>
      </c>
      <c r="E2530" s="9">
        <v>1721642.4785900116</v>
      </c>
      <c r="F2530" s="259" t="s">
        <v>34620</v>
      </c>
      <c r="G2530" s="9"/>
      <c r="H2530" s="259" t="s">
        <v>38071</v>
      </c>
      <c r="I2530" s="9">
        <v>3</v>
      </c>
    </row>
    <row r="2531">
      <c r="A2531" s="259" t="s">
        <v>29227</v>
      </c>
      <c r="B2531" s="9">
        <v>9</v>
      </c>
      <c r="C2531" s="259" t="s">
        <v>32583</v>
      </c>
      <c r="D2531" s="9">
        <v>41587880330.757164</v>
      </c>
      <c r="E2531" s="9">
        <v>1721642.4785900116</v>
      </c>
      <c r="F2531" s="259" t="s">
        <v>34620</v>
      </c>
      <c r="G2531" s="9"/>
      <c r="H2531" s="259" t="s">
        <v>38072</v>
      </c>
      <c r="I2531" s="9">
        <v>3</v>
      </c>
    </row>
    <row r="2532">
      <c r="A2532" s="259" t="s">
        <v>29228</v>
      </c>
      <c r="B2532" s="9">
        <v>9</v>
      </c>
      <c r="C2532" s="259" t="s">
        <v>32584</v>
      </c>
      <c r="D2532" s="9">
        <v>1</v>
      </c>
      <c r="E2532" s="9">
        <v>1721642.4785900116</v>
      </c>
      <c r="F2532" s="259" t="s">
        <v>34620</v>
      </c>
      <c r="G2532" s="9"/>
      <c r="H2532" s="259" t="s">
        <v>38073</v>
      </c>
      <c r="I2532" s="9">
        <v>3</v>
      </c>
    </row>
    <row r="2533">
      <c r="A2533" s="259" t="s">
        <v>29229</v>
      </c>
      <c r="B2533" s="9">
        <v>9</v>
      </c>
      <c r="C2533" s="259" t="s">
        <v>32585</v>
      </c>
      <c r="D2533" s="9">
        <v>24155.93298140317</v>
      </c>
      <c r="E2533" s="9">
        <v>1721642.4785900116</v>
      </c>
      <c r="F2533" s="259" t="s">
        <v>34620</v>
      </c>
      <c r="G2533" s="9"/>
      <c r="H2533" s="259" t="s">
        <v>38074</v>
      </c>
      <c r="I2533" s="9">
        <v>3</v>
      </c>
    </row>
    <row r="2534">
      <c r="A2534" s="259" t="s">
        <v>29230</v>
      </c>
      <c r="B2534" s="9">
        <v>10</v>
      </c>
      <c r="C2534" s="259" t="s">
        <v>32586</v>
      </c>
      <c r="D2534" s="9">
        <v>1585486.8079090118</v>
      </c>
      <c r="E2534" s="9">
        <v>1732307.5169143677</v>
      </c>
      <c r="F2534" s="259" t="s">
        <v>34621</v>
      </c>
      <c r="G2534" s="9"/>
      <c r="H2534" s="259" t="s">
        <v>38075</v>
      </c>
      <c r="I2534" s="9">
        <v>3</v>
      </c>
    </row>
    <row r="2535">
      <c r="A2535" s="259" t="s">
        <v>29231</v>
      </c>
      <c r="B2535" s="9">
        <v>10</v>
      </c>
      <c r="C2535" s="259" t="s">
        <v>32587</v>
      </c>
      <c r="D2535" s="9">
        <v>33292783501.642956</v>
      </c>
      <c r="E2535" s="9">
        <v>1732307.5169143677</v>
      </c>
      <c r="F2535" s="259" t="s">
        <v>34621</v>
      </c>
      <c r="G2535" s="9"/>
      <c r="H2535" s="259" t="s">
        <v>38076</v>
      </c>
      <c r="I2535" s="9">
        <v>3</v>
      </c>
    </row>
    <row r="2536">
      <c r="A2536" s="259" t="s">
        <v>29232</v>
      </c>
      <c r="B2536" s="9">
        <v>10</v>
      </c>
      <c r="C2536" s="259" t="s">
        <v>32588</v>
      </c>
      <c r="D2536" s="9">
        <v>0.91524558568742065</v>
      </c>
      <c r="E2536" s="9">
        <v>1732307.5169143677</v>
      </c>
      <c r="F2536" s="259" t="s">
        <v>34621</v>
      </c>
      <c r="G2536" s="9"/>
      <c r="H2536" s="259" t="s">
        <v>38077</v>
      </c>
      <c r="I2536" s="9">
        <v>3</v>
      </c>
    </row>
    <row r="2537">
      <c r="A2537" s="259" t="s">
        <v>29233</v>
      </c>
      <c r="B2537" s="9">
        <v>10</v>
      </c>
      <c r="C2537" s="259" t="s">
        <v>32589</v>
      </c>
      <c r="D2537" s="9">
        <v>19218.749082694594</v>
      </c>
      <c r="E2537" s="9">
        <v>1732307.5169143677</v>
      </c>
      <c r="F2537" s="259" t="s">
        <v>34621</v>
      </c>
      <c r="G2537" s="9"/>
      <c r="H2537" s="259" t="s">
        <v>38078</v>
      </c>
      <c r="I2537" s="9">
        <v>3</v>
      </c>
    </row>
    <row r="2538">
      <c r="A2538" s="259" t="s">
        <v>29234</v>
      </c>
      <c r="B2538" s="9">
        <v>10</v>
      </c>
      <c r="C2538" s="259" t="s">
        <v>32590</v>
      </c>
      <c r="D2538" s="9">
        <v>1613816.9870243073</v>
      </c>
      <c r="E2538" s="9">
        <v>1732307.5169143677</v>
      </c>
      <c r="F2538" s="259" t="s">
        <v>34622</v>
      </c>
      <c r="G2538" s="9"/>
      <c r="H2538" s="259" t="s">
        <v>38079</v>
      </c>
      <c r="I2538" s="9">
        <v>3</v>
      </c>
    </row>
    <row r="2539">
      <c r="A2539" s="259" t="s">
        <v>29235</v>
      </c>
      <c r="B2539" s="9">
        <v>10</v>
      </c>
      <c r="C2539" s="259" t="s">
        <v>32591</v>
      </c>
      <c r="D2539" s="9">
        <v>19568958887.797817</v>
      </c>
      <c r="E2539" s="9">
        <v>1732307.5169143677</v>
      </c>
      <c r="F2539" s="259" t="s">
        <v>34622</v>
      </c>
      <c r="G2539" s="9"/>
      <c r="H2539" s="259" t="s">
        <v>38080</v>
      </c>
      <c r="I2539" s="9">
        <v>3</v>
      </c>
    </row>
    <row r="2540">
      <c r="A2540" s="259" t="s">
        <v>29236</v>
      </c>
      <c r="B2540" s="9">
        <v>10</v>
      </c>
      <c r="C2540" s="259" t="s">
        <v>32592</v>
      </c>
      <c r="D2540" s="9">
        <v>0.93159959837782214</v>
      </c>
      <c r="E2540" s="9">
        <v>1732307.5169143677</v>
      </c>
      <c r="F2540" s="259" t="s">
        <v>34622</v>
      </c>
      <c r="G2540" s="9"/>
      <c r="H2540" s="259" t="s">
        <v>38081</v>
      </c>
      <c r="I2540" s="9">
        <v>3</v>
      </c>
    </row>
    <row r="2541">
      <c r="A2541" s="259" t="s">
        <v>29237</v>
      </c>
      <c r="B2541" s="9">
        <v>10</v>
      </c>
      <c r="C2541" s="259" t="s">
        <v>32593</v>
      </c>
      <c r="D2541" s="9">
        <v>11296.469418232722</v>
      </c>
      <c r="E2541" s="9">
        <v>1732307.5169143677</v>
      </c>
      <c r="F2541" s="259" t="s">
        <v>34622</v>
      </c>
      <c r="G2541" s="9"/>
      <c r="H2541" s="259" t="s">
        <v>38082</v>
      </c>
      <c r="I2541" s="9">
        <v>3</v>
      </c>
    </row>
    <row r="2542">
      <c r="A2542" s="259" t="s">
        <v>29238</v>
      </c>
      <c r="B2542" s="9">
        <v>10</v>
      </c>
      <c r="C2542" s="259" t="s">
        <v>32594</v>
      </c>
      <c r="D2542" s="9">
        <v>1732307.5169143677</v>
      </c>
      <c r="E2542" s="9">
        <v>1732307.5169143677</v>
      </c>
      <c r="F2542" s="259" t="s">
        <v>34623</v>
      </c>
      <c r="G2542" s="9"/>
      <c r="H2542" s="259" t="s">
        <v>38083</v>
      </c>
      <c r="I2542" s="9">
        <v>3</v>
      </c>
    </row>
    <row r="2543">
      <c r="A2543" s="259" t="s">
        <v>29239</v>
      </c>
      <c r="B2543" s="9">
        <v>10</v>
      </c>
      <c r="C2543" s="259" t="s">
        <v>32595</v>
      </c>
      <c r="D2543" s="9">
        <v>97083735825.081055</v>
      </c>
      <c r="E2543" s="9">
        <v>1732307.5169143677</v>
      </c>
      <c r="F2543" s="259" t="s">
        <v>34623</v>
      </c>
      <c r="G2543" s="9"/>
      <c r="H2543" s="259" t="s">
        <v>38084</v>
      </c>
      <c r="I2543" s="9">
        <v>3</v>
      </c>
    </row>
    <row r="2544">
      <c r="A2544" s="259" t="s">
        <v>29240</v>
      </c>
      <c r="B2544" s="9">
        <v>10</v>
      </c>
      <c r="C2544" s="259" t="s">
        <v>32596</v>
      </c>
      <c r="D2544" s="9">
        <v>1</v>
      </c>
      <c r="E2544" s="9">
        <v>1732307.5169143677</v>
      </c>
      <c r="F2544" s="259" t="s">
        <v>34623</v>
      </c>
      <c r="G2544" s="9"/>
      <c r="H2544" s="259" t="s">
        <v>38085</v>
      </c>
      <c r="I2544" s="9">
        <v>3</v>
      </c>
    </row>
    <row r="2545">
      <c r="A2545" s="259" t="s">
        <v>29241</v>
      </c>
      <c r="B2545" s="9">
        <v>10</v>
      </c>
      <c r="C2545" s="259" t="s">
        <v>32597</v>
      </c>
      <c r="D2545" s="9">
        <v>56043.014809523651</v>
      </c>
      <c r="E2545" s="9">
        <v>1732307.5169143677</v>
      </c>
      <c r="F2545" s="259" t="s">
        <v>34623</v>
      </c>
      <c r="G2545" s="9"/>
      <c r="H2545" s="259" t="s">
        <v>38086</v>
      </c>
      <c r="I2545" s="9">
        <v>3</v>
      </c>
    </row>
    <row r="2546">
      <c r="A2546" s="259" t="s">
        <v>29242</v>
      </c>
      <c r="B2546" s="9">
        <v>10</v>
      </c>
      <c r="C2546" s="259" t="s">
        <v>32598</v>
      </c>
      <c r="D2546" s="9">
        <v>1732307.5169143677</v>
      </c>
      <c r="E2546" s="9">
        <v>1732307.5169143677</v>
      </c>
      <c r="F2546" s="259" t="s">
        <v>34624</v>
      </c>
      <c r="G2546" s="9"/>
      <c r="H2546" s="259" t="s">
        <v>38087</v>
      </c>
      <c r="I2546" s="9">
        <v>3</v>
      </c>
    </row>
    <row r="2547">
      <c r="A2547" s="259" t="s">
        <v>29243</v>
      </c>
      <c r="B2547" s="9">
        <v>10</v>
      </c>
      <c r="C2547" s="259" t="s">
        <v>32599</v>
      </c>
      <c r="D2547" s="9">
        <v>33419561058.27504</v>
      </c>
      <c r="E2547" s="9">
        <v>1732307.5169143677</v>
      </c>
      <c r="F2547" s="259" t="s">
        <v>34624</v>
      </c>
      <c r="G2547" s="9"/>
      <c r="H2547" s="259" t="s">
        <v>38088</v>
      </c>
      <c r="I2547" s="9">
        <v>3</v>
      </c>
    </row>
    <row r="2548">
      <c r="A2548" s="259" t="s">
        <v>29244</v>
      </c>
      <c r="B2548" s="9">
        <v>10</v>
      </c>
      <c r="C2548" s="259" t="s">
        <v>32600</v>
      </c>
      <c r="D2548" s="9">
        <v>1</v>
      </c>
      <c r="E2548" s="9">
        <v>1732307.5169143677</v>
      </c>
      <c r="F2548" s="259" t="s">
        <v>34624</v>
      </c>
      <c r="G2548" s="9"/>
      <c r="H2548" s="259" t="s">
        <v>38089</v>
      </c>
      <c r="I2548" s="9">
        <v>3</v>
      </c>
    </row>
    <row r="2549">
      <c r="A2549" s="259" t="s">
        <v>29245</v>
      </c>
      <c r="B2549" s="9">
        <v>10</v>
      </c>
      <c r="C2549" s="259" t="s">
        <v>32601</v>
      </c>
      <c r="D2549" s="9">
        <v>19291.933292423077</v>
      </c>
      <c r="E2549" s="9">
        <v>1732307.5169143677</v>
      </c>
      <c r="F2549" s="259" t="s">
        <v>34624</v>
      </c>
      <c r="G2549" s="9"/>
      <c r="H2549" s="259" t="s">
        <v>38090</v>
      </c>
      <c r="I2549" s="9">
        <v>3</v>
      </c>
    </row>
    <row r="2550">
      <c r="A2550" s="259" t="s">
        <v>29246</v>
      </c>
      <c r="B2550" s="9">
        <v>10</v>
      </c>
      <c r="C2550" s="259" t="s">
        <v>32602</v>
      </c>
      <c r="D2550" s="9">
        <v>1732307.5169143677</v>
      </c>
      <c r="E2550" s="9">
        <v>1732307.5169143677</v>
      </c>
      <c r="F2550" s="259" t="s">
        <v>34625</v>
      </c>
      <c r="G2550" s="9"/>
      <c r="H2550" s="259" t="s">
        <v>38091</v>
      </c>
      <c r="I2550" s="9">
        <v>3</v>
      </c>
    </row>
    <row r="2551">
      <c r="A2551" s="259" t="s">
        <v>29247</v>
      </c>
      <c r="B2551" s="9">
        <v>10</v>
      </c>
      <c r="C2551" s="259" t="s">
        <v>32603</v>
      </c>
      <c r="D2551" s="9">
        <v>44095215879.008202</v>
      </c>
      <c r="E2551" s="9">
        <v>1732307.5169143677</v>
      </c>
      <c r="F2551" s="259" t="s">
        <v>34625</v>
      </c>
      <c r="G2551" s="9"/>
      <c r="H2551" s="259" t="s">
        <v>38092</v>
      </c>
      <c r="I2551" s="9">
        <v>3</v>
      </c>
    </row>
    <row r="2552">
      <c r="A2552" s="259" t="s">
        <v>29248</v>
      </c>
      <c r="B2552" s="9">
        <v>10</v>
      </c>
      <c r="C2552" s="259" t="s">
        <v>32604</v>
      </c>
      <c r="D2552" s="9">
        <v>1</v>
      </c>
      <c r="E2552" s="9">
        <v>1732307.5169143677</v>
      </c>
      <c r="F2552" s="259" t="s">
        <v>34625</v>
      </c>
      <c r="G2552" s="9"/>
      <c r="H2552" s="259" t="s">
        <v>38093</v>
      </c>
      <c r="I2552" s="9">
        <v>3</v>
      </c>
    </row>
    <row r="2553">
      <c r="A2553" s="259" t="s">
        <v>29249</v>
      </c>
      <c r="B2553" s="9">
        <v>10</v>
      </c>
      <c r="C2553" s="259" t="s">
        <v>32605</v>
      </c>
      <c r="D2553" s="9">
        <v>25454.612098867859</v>
      </c>
      <c r="E2553" s="9">
        <v>1732307.5169143677</v>
      </c>
      <c r="F2553" s="259" t="s">
        <v>34625</v>
      </c>
      <c r="G2553" s="9"/>
      <c r="H2553" s="259" t="s">
        <v>38094</v>
      </c>
      <c r="I2553" s="9">
        <v>3</v>
      </c>
    </row>
    <row r="2554">
      <c r="A2554" s="259" t="s">
        <v>29250</v>
      </c>
      <c r="B2554" s="9">
        <v>10</v>
      </c>
      <c r="C2554" s="259" t="s">
        <v>32606</v>
      </c>
      <c r="D2554" s="9">
        <v>1732307.5169143677</v>
      </c>
      <c r="E2554" s="9">
        <v>1732307.5169143677</v>
      </c>
      <c r="F2554" s="259" t="s">
        <v>34626</v>
      </c>
      <c r="G2554" s="9"/>
      <c r="H2554" s="259" t="s">
        <v>38095</v>
      </c>
      <c r="I2554" s="9">
        <v>3</v>
      </c>
    </row>
    <row r="2555">
      <c r="A2555" s="259" t="s">
        <v>29251</v>
      </c>
      <c r="B2555" s="9">
        <v>10</v>
      </c>
      <c r="C2555" s="259" t="s">
        <v>32607</v>
      </c>
      <c r="D2555" s="9">
        <v>25711525242.691792</v>
      </c>
      <c r="E2555" s="9">
        <v>1732307.5169143677</v>
      </c>
      <c r="F2555" s="259" t="s">
        <v>34626</v>
      </c>
      <c r="G2555" s="9"/>
      <c r="H2555" s="259" t="s">
        <v>38096</v>
      </c>
      <c r="I2555" s="9">
        <v>3</v>
      </c>
    </row>
    <row r="2556">
      <c r="A2556" s="259" t="s">
        <v>29252</v>
      </c>
      <c r="B2556" s="9">
        <v>10</v>
      </c>
      <c r="C2556" s="259" t="s">
        <v>32608</v>
      </c>
      <c r="D2556" s="9">
        <v>1</v>
      </c>
      <c r="E2556" s="9">
        <v>1732307.5169143677</v>
      </c>
      <c r="F2556" s="259" t="s">
        <v>34626</v>
      </c>
      <c r="G2556" s="9"/>
      <c r="H2556" s="259" t="s">
        <v>38097</v>
      </c>
      <c r="I2556" s="9">
        <v>3</v>
      </c>
    </row>
    <row r="2557">
      <c r="A2557" s="259" t="s">
        <v>29253</v>
      </c>
      <c r="B2557" s="9">
        <v>10</v>
      </c>
      <c r="C2557" s="259" t="s">
        <v>32609</v>
      </c>
      <c r="D2557" s="9">
        <v>14842.356216573975</v>
      </c>
      <c r="E2557" s="9">
        <v>1732307.5169143677</v>
      </c>
      <c r="F2557" s="259" t="s">
        <v>34626</v>
      </c>
      <c r="G2557" s="9"/>
      <c r="H2557" s="259" t="s">
        <v>38098</v>
      </c>
      <c r="I2557" s="9">
        <v>3</v>
      </c>
    </row>
    <row r="2558">
      <c r="A2558" s="259" t="s">
        <v>29254</v>
      </c>
      <c r="B2558" s="9">
        <v>10</v>
      </c>
      <c r="C2558" s="259" t="s">
        <v>32610</v>
      </c>
      <c r="D2558" s="9">
        <v>1732307.5169143677</v>
      </c>
      <c r="E2558" s="9">
        <v>1732307.5169143677</v>
      </c>
      <c r="F2558" s="259" t="s">
        <v>34627</v>
      </c>
      <c r="G2558" s="9"/>
      <c r="H2558" s="259" t="s">
        <v>38099</v>
      </c>
      <c r="I2558" s="9">
        <v>3</v>
      </c>
    </row>
    <row r="2559">
      <c r="A2559" s="259" t="s">
        <v>29255</v>
      </c>
      <c r="B2559" s="9">
        <v>10</v>
      </c>
      <c r="C2559" s="259" t="s">
        <v>32611</v>
      </c>
      <c r="D2559" s="9">
        <v>59004308744.334747</v>
      </c>
      <c r="E2559" s="9">
        <v>1732307.5169143677</v>
      </c>
      <c r="F2559" s="259" t="s">
        <v>34627</v>
      </c>
      <c r="G2559" s="9"/>
      <c r="H2559" s="259" t="s">
        <v>38100</v>
      </c>
      <c r="I2559" s="9">
        <v>3</v>
      </c>
    </row>
    <row r="2560">
      <c r="A2560" s="259" t="s">
        <v>29256</v>
      </c>
      <c r="B2560" s="9">
        <v>10</v>
      </c>
      <c r="C2560" s="259" t="s">
        <v>32612</v>
      </c>
      <c r="D2560" s="9">
        <v>1</v>
      </c>
      <c r="E2560" s="9">
        <v>1732307.5169143677</v>
      </c>
      <c r="F2560" s="259" t="s">
        <v>34627</v>
      </c>
      <c r="G2560" s="9"/>
      <c r="H2560" s="259" t="s">
        <v>38101</v>
      </c>
      <c r="I2560" s="9">
        <v>3</v>
      </c>
    </row>
    <row r="2561">
      <c r="A2561" s="259" t="s">
        <v>29257</v>
      </c>
      <c r="B2561" s="9">
        <v>10</v>
      </c>
      <c r="C2561" s="259" t="s">
        <v>32613</v>
      </c>
      <c r="D2561" s="9">
        <v>34061.105299268573</v>
      </c>
      <c r="E2561" s="9">
        <v>1732307.5169143677</v>
      </c>
      <c r="F2561" s="259" t="s">
        <v>34627</v>
      </c>
      <c r="G2561" s="9"/>
      <c r="H2561" s="259" t="s">
        <v>38102</v>
      </c>
      <c r="I2561" s="9">
        <v>3</v>
      </c>
    </row>
    <row r="2562">
      <c r="A2562" s="259" t="s">
        <v>29258</v>
      </c>
      <c r="B2562" s="9">
        <v>10</v>
      </c>
      <c r="C2562" s="259" t="s">
        <v>32614</v>
      </c>
      <c r="D2562" s="9">
        <v>1650453.2440738678</v>
      </c>
      <c r="E2562" s="9">
        <v>1732307.5169143677</v>
      </c>
      <c r="F2562" s="259" t="s">
        <v>34628</v>
      </c>
      <c r="G2562" s="9"/>
      <c r="H2562" s="259" t="s">
        <v>38103</v>
      </c>
      <c r="I2562" s="9">
        <v>3</v>
      </c>
    </row>
    <row r="2563">
      <c r="A2563" s="259" t="s">
        <v>29259</v>
      </c>
      <c r="B2563" s="9">
        <v>10</v>
      </c>
      <c r="C2563" s="259" t="s">
        <v>32615</v>
      </c>
      <c r="D2563" s="9">
        <v>38006703372.340912</v>
      </c>
      <c r="E2563" s="9">
        <v>1732307.5169143677</v>
      </c>
      <c r="F2563" s="259" t="s">
        <v>34628</v>
      </c>
      <c r="G2563" s="9"/>
      <c r="H2563" s="259" t="s">
        <v>38104</v>
      </c>
      <c r="I2563" s="9">
        <v>3</v>
      </c>
    </row>
    <row r="2564">
      <c r="A2564" s="259" t="s">
        <v>29260</v>
      </c>
      <c r="B2564" s="9">
        <v>10</v>
      </c>
      <c r="C2564" s="259" t="s">
        <v>32616</v>
      </c>
      <c r="D2564" s="9">
        <v>0.95274841675553024</v>
      </c>
      <c r="E2564" s="9">
        <v>1732307.5169143677</v>
      </c>
      <c r="F2564" s="259" t="s">
        <v>34628</v>
      </c>
      <c r="G2564" s="9"/>
      <c r="H2564" s="259" t="s">
        <v>38105</v>
      </c>
      <c r="I2564" s="9">
        <v>3</v>
      </c>
    </row>
    <row r="2565">
      <c r="A2565" s="259" t="s">
        <v>29261</v>
      </c>
      <c r="B2565" s="9">
        <v>10</v>
      </c>
      <c r="C2565" s="259" t="s">
        <v>32617</v>
      </c>
      <c r="D2565" s="9">
        <v>21939.928679660447</v>
      </c>
      <c r="E2565" s="9">
        <v>1732307.5169143677</v>
      </c>
      <c r="F2565" s="259" t="s">
        <v>34628</v>
      </c>
      <c r="G2565" s="9"/>
      <c r="H2565" s="259" t="s">
        <v>38106</v>
      </c>
      <c r="I2565" s="9">
        <v>3</v>
      </c>
    </row>
    <row r="2566">
      <c r="A2566" s="259" t="s">
        <v>29262</v>
      </c>
      <c r="B2566" s="9">
        <v>10</v>
      </c>
      <c r="C2566" s="259" t="s">
        <v>32618</v>
      </c>
      <c r="D2566" s="9">
        <v>1732307.5169143677</v>
      </c>
      <c r="E2566" s="9">
        <v>1732307.5169143677</v>
      </c>
      <c r="F2566" s="259" t="s">
        <v>34629</v>
      </c>
      <c r="G2566" s="9"/>
      <c r="H2566" s="259" t="s">
        <v>38107</v>
      </c>
      <c r="I2566" s="9">
        <v>3</v>
      </c>
    </row>
    <row r="2567">
      <c r="A2567" s="259" t="s">
        <v>29263</v>
      </c>
      <c r="B2567" s="9">
        <v>10</v>
      </c>
      <c r="C2567" s="259" t="s">
        <v>32619</v>
      </c>
      <c r="D2567" s="9">
        <v>72723708.405399412</v>
      </c>
      <c r="E2567" s="9">
        <v>1732307.5169143677</v>
      </c>
      <c r="F2567" s="259" t="s">
        <v>34629</v>
      </c>
      <c r="G2567" s="9"/>
      <c r="H2567" s="259" t="s">
        <v>38108</v>
      </c>
      <c r="I2567" s="9">
        <v>3</v>
      </c>
    </row>
    <row r="2568">
      <c r="A2568" s="259" t="s">
        <v>29264</v>
      </c>
      <c r="B2568" s="9">
        <v>10</v>
      </c>
      <c r="C2568" s="259" t="s">
        <v>32620</v>
      </c>
      <c r="D2568" s="9">
        <v>1</v>
      </c>
      <c r="E2568" s="9">
        <v>1732307.5169143677</v>
      </c>
      <c r="F2568" s="259" t="s">
        <v>34629</v>
      </c>
      <c r="G2568" s="9"/>
      <c r="H2568" s="259" t="s">
        <v>38109</v>
      </c>
      <c r="I2568" s="9">
        <v>3</v>
      </c>
    </row>
    <row r="2569">
      <c r="A2569" s="259" t="s">
        <v>29265</v>
      </c>
      <c r="B2569" s="9">
        <v>10</v>
      </c>
      <c r="C2569" s="259" t="s">
        <v>32621</v>
      </c>
      <c r="D2569" s="9">
        <v>41.980830594637617</v>
      </c>
      <c r="E2569" s="9">
        <v>1732307.5169143677</v>
      </c>
      <c r="F2569" s="259" t="s">
        <v>34629</v>
      </c>
      <c r="G2569" s="9"/>
      <c r="H2569" s="259" t="s">
        <v>38110</v>
      </c>
      <c r="I2569" s="9">
        <v>3</v>
      </c>
    </row>
    <row r="2570">
      <c r="A2570" s="259" t="s">
        <v>29266</v>
      </c>
      <c r="B2570" s="9">
        <v>10</v>
      </c>
      <c r="C2570" s="259" t="s">
        <v>32622</v>
      </c>
      <c r="D2570" s="9">
        <v>1732307.5169143677</v>
      </c>
      <c r="E2570" s="9">
        <v>1732307.5169143677</v>
      </c>
      <c r="F2570" s="259" t="s">
        <v>34630</v>
      </c>
      <c r="G2570" s="9"/>
      <c r="H2570" s="259" t="s">
        <v>38111</v>
      </c>
      <c r="I2570" s="9">
        <v>3</v>
      </c>
    </row>
    <row r="2571">
      <c r="A2571" s="259" t="s">
        <v>29267</v>
      </c>
      <c r="B2571" s="9">
        <v>10</v>
      </c>
      <c r="C2571" s="259" t="s">
        <v>32623</v>
      </c>
      <c r="D2571" s="9">
        <v>38079427080.746315</v>
      </c>
      <c r="E2571" s="9">
        <v>1732307.5169143677</v>
      </c>
      <c r="F2571" s="259" t="s">
        <v>34630</v>
      </c>
      <c r="G2571" s="9"/>
      <c r="H2571" s="259" t="s">
        <v>38112</v>
      </c>
      <c r="I2571" s="9">
        <v>3</v>
      </c>
    </row>
    <row r="2572">
      <c r="A2572" s="259" t="s">
        <v>29268</v>
      </c>
      <c r="B2572" s="9">
        <v>10</v>
      </c>
      <c r="C2572" s="259" t="s">
        <v>32624</v>
      </c>
      <c r="D2572" s="9">
        <v>1</v>
      </c>
      <c r="E2572" s="9">
        <v>1732307.5169143677</v>
      </c>
      <c r="F2572" s="259" t="s">
        <v>34630</v>
      </c>
      <c r="G2572" s="9"/>
      <c r="H2572" s="259" t="s">
        <v>38113</v>
      </c>
      <c r="I2572" s="9">
        <v>3</v>
      </c>
    </row>
    <row r="2573">
      <c r="A2573" s="259" t="s">
        <v>29269</v>
      </c>
      <c r="B2573" s="9">
        <v>10</v>
      </c>
      <c r="C2573" s="259" t="s">
        <v>32625</v>
      </c>
      <c r="D2573" s="9">
        <v>21981.909510255089</v>
      </c>
      <c r="E2573" s="9">
        <v>1732307.5169143677</v>
      </c>
      <c r="F2573" s="259" t="s">
        <v>34630</v>
      </c>
      <c r="G2573" s="9"/>
      <c r="H2573" s="259" t="s">
        <v>38114</v>
      </c>
      <c r="I2573" s="9">
        <v>3</v>
      </c>
    </row>
    <row r="2574">
      <c r="A2574" s="259" t="s">
        <v>29270</v>
      </c>
      <c r="B2574" s="9">
        <v>10</v>
      </c>
      <c r="C2574" s="259" t="s">
        <v>32626</v>
      </c>
      <c r="D2574" s="9">
        <v>773112.82204818726</v>
      </c>
      <c r="E2574" s="9">
        <v>1732307.5169143677</v>
      </c>
      <c r="F2574" s="259" t="s">
        <v>34631</v>
      </c>
      <c r="G2574" s="9"/>
      <c r="H2574" s="259" t="s">
        <v>38115</v>
      </c>
      <c r="I2574" s="9">
        <v>3</v>
      </c>
    </row>
    <row r="2575">
      <c r="A2575" s="259" t="s">
        <v>29271</v>
      </c>
      <c r="B2575" s="9">
        <v>10</v>
      </c>
      <c r="C2575" s="259" t="s">
        <v>32627</v>
      </c>
      <c r="D2575" s="9">
        <v>4659866022.4712734</v>
      </c>
      <c r="E2575" s="9">
        <v>1732307.5169143677</v>
      </c>
      <c r="F2575" s="259" t="s">
        <v>34631</v>
      </c>
      <c r="G2575" s="9"/>
      <c r="H2575" s="259" t="s">
        <v>38116</v>
      </c>
      <c r="I2575" s="9">
        <v>3</v>
      </c>
    </row>
    <row r="2576">
      <c r="A2576" s="259" t="s">
        <v>29272</v>
      </c>
      <c r="B2576" s="9">
        <v>10</v>
      </c>
      <c r="C2576" s="259" t="s">
        <v>32628</v>
      </c>
      <c r="D2576" s="9">
        <v>0.44629075063143314</v>
      </c>
      <c r="E2576" s="9">
        <v>1732307.5169143677</v>
      </c>
      <c r="F2576" s="259" t="s">
        <v>34631</v>
      </c>
      <c r="G2576" s="9"/>
      <c r="H2576" s="259" t="s">
        <v>38117</v>
      </c>
      <c r="I2576" s="9">
        <v>3</v>
      </c>
    </row>
    <row r="2577">
      <c r="A2577" s="259" t="s">
        <v>29273</v>
      </c>
      <c r="B2577" s="9">
        <v>10</v>
      </c>
      <c r="C2577" s="259" t="s">
        <v>32629</v>
      </c>
      <c r="D2577" s="9">
        <v>2689.9762178320111</v>
      </c>
      <c r="E2577" s="9">
        <v>1732307.5169143677</v>
      </c>
      <c r="F2577" s="259" t="s">
        <v>34631</v>
      </c>
      <c r="G2577" s="9"/>
      <c r="H2577" s="259" t="s">
        <v>38118</v>
      </c>
      <c r="I2577" s="9">
        <v>3</v>
      </c>
    </row>
    <row r="2578">
      <c r="A2578" s="259" t="s">
        <v>29274</v>
      </c>
      <c r="B2578" s="9">
        <v>10</v>
      </c>
      <c r="C2578" s="259" t="s">
        <v>32630</v>
      </c>
      <c r="D2578" s="9">
        <v>1585486.8079090118</v>
      </c>
      <c r="E2578" s="9">
        <v>1732307.5169143677</v>
      </c>
      <c r="F2578" s="259" t="s">
        <v>34632</v>
      </c>
      <c r="G2578" s="9"/>
      <c r="H2578" s="259" t="s">
        <v>38119</v>
      </c>
      <c r="I2578" s="9">
        <v>3</v>
      </c>
    </row>
    <row r="2579">
      <c r="A2579" s="259" t="s">
        <v>29275</v>
      </c>
      <c r="B2579" s="9">
        <v>10</v>
      </c>
      <c r="C2579" s="259" t="s">
        <v>32631</v>
      </c>
      <c r="D2579" s="9">
        <v>14909092865.326544</v>
      </c>
      <c r="E2579" s="9">
        <v>1732307.5169143677</v>
      </c>
      <c r="F2579" s="259" t="s">
        <v>34632</v>
      </c>
      <c r="G2579" s="9"/>
      <c r="H2579" s="259" t="s">
        <v>38120</v>
      </c>
      <c r="I2579" s="9">
        <v>3</v>
      </c>
    </row>
    <row r="2580">
      <c r="A2580" s="259" t="s">
        <v>29276</v>
      </c>
      <c r="B2580" s="9">
        <v>10</v>
      </c>
      <c r="C2580" s="259" t="s">
        <v>32632</v>
      </c>
      <c r="D2580" s="9">
        <v>0.91524558568742065</v>
      </c>
      <c r="E2580" s="9">
        <v>1732307.5169143677</v>
      </c>
      <c r="F2580" s="259" t="s">
        <v>34632</v>
      </c>
      <c r="G2580" s="9"/>
      <c r="H2580" s="259" t="s">
        <v>38121</v>
      </c>
      <c r="I2580" s="9">
        <v>3</v>
      </c>
    </row>
    <row r="2581">
      <c r="A2581" s="259" t="s">
        <v>29277</v>
      </c>
      <c r="B2581" s="9">
        <v>10</v>
      </c>
      <c r="C2581" s="259" t="s">
        <v>32633</v>
      </c>
      <c r="D2581" s="9">
        <v>8606.4932004007096</v>
      </c>
      <c r="E2581" s="9">
        <v>1732307.5169143677</v>
      </c>
      <c r="F2581" s="259" t="s">
        <v>34632</v>
      </c>
      <c r="G2581" s="9"/>
      <c r="H2581" s="259" t="s">
        <v>38122</v>
      </c>
      <c r="I2581" s="9">
        <v>3</v>
      </c>
    </row>
    <row r="2582">
      <c r="A2582" s="259" t="s">
        <v>29278</v>
      </c>
      <c r="B2582" s="9">
        <v>10</v>
      </c>
      <c r="C2582" s="259" t="s">
        <v>32634</v>
      </c>
      <c r="D2582" s="9">
        <v>1732307.5169143677</v>
      </c>
      <c r="E2582" s="9">
        <v>1732307.5169143677</v>
      </c>
      <c r="F2582" s="259" t="s">
        <v>34633</v>
      </c>
      <c r="G2582" s="9"/>
      <c r="H2582" s="259" t="s">
        <v>38123</v>
      </c>
      <c r="I2582" s="9">
        <v>3</v>
      </c>
    </row>
    <row r="2583">
      <c r="A2583" s="259" t="s">
        <v>29279</v>
      </c>
      <c r="B2583" s="9">
        <v>10</v>
      </c>
      <c r="C2583" s="259" t="s">
        <v>32635</v>
      </c>
      <c r="D2583" s="9">
        <v>77514776937.283249</v>
      </c>
      <c r="E2583" s="9">
        <v>1732307.5169143677</v>
      </c>
      <c r="F2583" s="259" t="s">
        <v>34633</v>
      </c>
      <c r="G2583" s="9"/>
      <c r="H2583" s="259" t="s">
        <v>38124</v>
      </c>
      <c r="I2583" s="9">
        <v>3</v>
      </c>
    </row>
    <row r="2584">
      <c r="A2584" s="259" t="s">
        <v>29280</v>
      </c>
      <c r="B2584" s="9">
        <v>10</v>
      </c>
      <c r="C2584" s="259" t="s">
        <v>32636</v>
      </c>
      <c r="D2584" s="9">
        <v>1</v>
      </c>
      <c r="E2584" s="9">
        <v>1732307.5169143677</v>
      </c>
      <c r="F2584" s="259" t="s">
        <v>34633</v>
      </c>
      <c r="G2584" s="9"/>
      <c r="H2584" s="259" t="s">
        <v>38125</v>
      </c>
      <c r="I2584" s="9">
        <v>3</v>
      </c>
    </row>
    <row r="2585">
      <c r="A2585" s="259" t="s">
        <v>29281</v>
      </c>
      <c r="B2585" s="9">
        <v>10</v>
      </c>
      <c r="C2585" s="259" t="s">
        <v>32637</v>
      </c>
      <c r="D2585" s="9">
        <v>44746.545391290936</v>
      </c>
      <c r="E2585" s="9">
        <v>1732307.5169143677</v>
      </c>
      <c r="F2585" s="259" t="s">
        <v>34633</v>
      </c>
      <c r="G2585" s="9"/>
      <c r="H2585" s="259" t="s">
        <v>38126</v>
      </c>
      <c r="I2585" s="9">
        <v>3</v>
      </c>
    </row>
    <row r="2586">
      <c r="A2586" s="259" t="s">
        <v>29282</v>
      </c>
      <c r="B2586" s="9">
        <v>1</v>
      </c>
      <c r="C2586" s="259" t="s">
        <v>32638</v>
      </c>
      <c r="D2586" s="9">
        <v>0.0029847805441759316</v>
      </c>
      <c r="E2586" s="9"/>
      <c r="F2586" s="259" t="s">
        <v>34634</v>
      </c>
      <c r="G2586" s="9"/>
      <c r="H2586" s="259" t="s">
        <v>38127</v>
      </c>
      <c r="I2586" s="9">
        <v>3</v>
      </c>
    </row>
    <row r="2587">
      <c r="A2587" s="259" t="s">
        <v>29283</v>
      </c>
      <c r="B2587" s="9">
        <v>1</v>
      </c>
      <c r="C2587" s="259" t="s">
        <v>32638</v>
      </c>
      <c r="D2587" s="9">
        <v>0.0061819244188412907</v>
      </c>
      <c r="E2587" s="9"/>
      <c r="F2587" s="259" t="s">
        <v>34635</v>
      </c>
      <c r="G2587" s="9"/>
      <c r="H2587" s="259" t="s">
        <v>38128</v>
      </c>
      <c r="I2587" s="9">
        <v>3</v>
      </c>
    </row>
    <row r="2588">
      <c r="A2588" s="259" t="s">
        <v>29284</v>
      </c>
      <c r="B2588" s="9">
        <v>1</v>
      </c>
      <c r="C2588" s="259" t="s">
        <v>32638</v>
      </c>
      <c r="D2588" s="9">
        <v>0.0091667049630172227</v>
      </c>
      <c r="E2588" s="9"/>
      <c r="F2588" s="259" t="s">
        <v>34636</v>
      </c>
      <c r="G2588" s="9"/>
      <c r="H2588" s="259" t="s">
        <v>38129</v>
      </c>
      <c r="I2588" s="9">
        <v>3</v>
      </c>
    </row>
    <row r="2589">
      <c r="A2589" s="259" t="s">
        <v>29285</v>
      </c>
      <c r="B2589" s="9">
        <v>1</v>
      </c>
      <c r="C2589" s="259" t="s">
        <v>32638</v>
      </c>
      <c r="D2589" s="9">
        <v>0.010536979932931814</v>
      </c>
      <c r="E2589" s="9"/>
      <c r="F2589" s="259" t="s">
        <v>34637</v>
      </c>
      <c r="G2589" s="9"/>
      <c r="H2589" s="259" t="s">
        <v>38130</v>
      </c>
      <c r="I2589" s="9">
        <v>3</v>
      </c>
    </row>
    <row r="2590">
      <c r="A2590" s="259" t="s">
        <v>29286</v>
      </c>
      <c r="B2590" s="9">
        <v>1</v>
      </c>
      <c r="C2590" s="259" t="s">
        <v>32638</v>
      </c>
      <c r="D2590" s="9">
        <v>-0.001370274969914591</v>
      </c>
      <c r="E2590" s="9"/>
      <c r="F2590" s="259" t="s">
        <v>34638</v>
      </c>
      <c r="G2590" s="9"/>
      <c r="H2590" s="259" t="s">
        <v>38131</v>
      </c>
      <c r="I2590" s="9">
        <v>3</v>
      </c>
    </row>
    <row r="2591">
      <c r="A2591" s="259" t="s">
        <v>29287</v>
      </c>
      <c r="B2591" s="9">
        <v>1</v>
      </c>
      <c r="C2591" s="259" t="s">
        <v>32638</v>
      </c>
      <c r="D2591" s="9">
        <v>0.0029949074683446085</v>
      </c>
      <c r="E2591" s="9"/>
      <c r="F2591" s="259" t="s">
        <v>34639</v>
      </c>
      <c r="G2591" s="9"/>
      <c r="H2591" s="259" t="s">
        <v>38132</v>
      </c>
      <c r="I2591" s="9">
        <v>3</v>
      </c>
    </row>
    <row r="2592">
      <c r="A2592" s="259" t="s">
        <v>29288</v>
      </c>
      <c r="B2592" s="9">
        <v>1</v>
      </c>
      <c r="C2592" s="259" t="s">
        <v>32638</v>
      </c>
      <c r="D2592" s="9">
        <v>1.8140975636030667e-05</v>
      </c>
      <c r="E2592" s="9"/>
      <c r="F2592" s="259" t="s">
        <v>34640</v>
      </c>
      <c r="G2592" s="9"/>
      <c r="H2592" s="259" t="s">
        <v>38133</v>
      </c>
      <c r="I2592" s="9">
        <v>3</v>
      </c>
    </row>
    <row r="2593">
      <c r="A2593" s="259" t="s">
        <v>29289</v>
      </c>
      <c r="B2593" s="9">
        <v>1</v>
      </c>
      <c r="C2593" s="259" t="s">
        <v>32638</v>
      </c>
      <c r="D2593" s="9">
        <v>0.0030130484439806391</v>
      </c>
      <c r="E2593" s="9"/>
      <c r="F2593" s="259" t="s">
        <v>34641</v>
      </c>
      <c r="G2593" s="9"/>
      <c r="H2593" s="259" t="s">
        <v>38134</v>
      </c>
      <c r="I2593" s="9">
        <v>3</v>
      </c>
    </row>
    <row r="2594">
      <c r="A2594" s="259" t="s">
        <v>29290</v>
      </c>
      <c r="B2594" s="9">
        <v>1</v>
      </c>
      <c r="C2594" s="259" t="s">
        <v>32638</v>
      </c>
      <c r="D2594" s="9">
        <v>0.0021709761913433646</v>
      </c>
      <c r="E2594" s="9"/>
      <c r="F2594" s="259" t="s">
        <v>34642</v>
      </c>
      <c r="G2594" s="9"/>
      <c r="H2594" s="259" t="s">
        <v>38135</v>
      </c>
      <c r="I2594" s="9">
        <v>3</v>
      </c>
    </row>
    <row r="2595">
      <c r="A2595" s="259" t="s">
        <v>29291</v>
      </c>
      <c r="B2595" s="9">
        <v>1</v>
      </c>
      <c r="C2595" s="259" t="s">
        <v>32638</v>
      </c>
      <c r="D2595" s="9">
        <v>0.0053529552976078103</v>
      </c>
      <c r="E2595" s="9"/>
      <c r="F2595" s="259" t="s">
        <v>34643</v>
      </c>
      <c r="G2595" s="9"/>
      <c r="H2595" s="259" t="s">
        <v>38136</v>
      </c>
      <c r="I2595" s="9">
        <v>3</v>
      </c>
    </row>
    <row r="2596">
      <c r="A2596" s="259" t="s">
        <v>29292</v>
      </c>
      <c r="B2596" s="9">
        <v>1</v>
      </c>
      <c r="C2596" s="259" t="s">
        <v>32638</v>
      </c>
      <c r="D2596" s="9">
        <v>0.0075239314889511749</v>
      </c>
      <c r="E2596" s="9"/>
      <c r="F2596" s="259" t="s">
        <v>34644</v>
      </c>
      <c r="G2596" s="9"/>
      <c r="H2596" s="259" t="s">
        <v>38137</v>
      </c>
      <c r="I2596" s="9">
        <v>3</v>
      </c>
    </row>
    <row r="2597">
      <c r="A2597" s="259" t="s">
        <v>29293</v>
      </c>
      <c r="B2597" s="9">
        <v>1</v>
      </c>
      <c r="C2597" s="259" t="s">
        <v>32638</v>
      </c>
      <c r="D2597" s="9">
        <v>-2.8267899804707082e-05</v>
      </c>
      <c r="E2597" s="9"/>
      <c r="F2597" s="259" t="s">
        <v>34645</v>
      </c>
      <c r="G2597" s="9"/>
      <c r="H2597" s="259" t="s">
        <v>38138</v>
      </c>
      <c r="I2597" s="9">
        <v>3</v>
      </c>
    </row>
    <row r="2598">
      <c r="A2598" s="259" t="s">
        <v>29294</v>
      </c>
      <c r="B2598" s="9">
        <v>1</v>
      </c>
      <c r="C2598" s="259" t="s">
        <v>32638</v>
      </c>
      <c r="D2598" s="9">
        <v>-0.0013420070701098837</v>
      </c>
      <c r="E2598" s="9"/>
      <c r="F2598" s="259" t="s">
        <v>34646</v>
      </c>
      <c r="G2598" s="9"/>
      <c r="H2598" s="259" t="s">
        <v>38139</v>
      </c>
      <c r="I2598" s="9">
        <v>3</v>
      </c>
    </row>
    <row r="2599">
      <c r="A2599" s="259" t="s">
        <v>29295</v>
      </c>
      <c r="B2599" s="9">
        <v>2</v>
      </c>
      <c r="C2599" s="259" t="s">
        <v>32638</v>
      </c>
      <c r="D2599" s="9">
        <v>0.0040911304130205944</v>
      </c>
      <c r="E2599" s="9"/>
      <c r="F2599" s="259" t="s">
        <v>34647</v>
      </c>
      <c r="G2599" s="9"/>
      <c r="H2599" s="259" t="s">
        <v>38140</v>
      </c>
      <c r="I2599" s="9">
        <v>3</v>
      </c>
    </row>
    <row r="2600">
      <c r="A2600" s="259" t="s">
        <v>29296</v>
      </c>
      <c r="B2600" s="9">
        <v>2</v>
      </c>
      <c r="C2600" s="259" t="s">
        <v>32638</v>
      </c>
      <c r="D2600" s="9">
        <v>0.0076632448426864523</v>
      </c>
      <c r="E2600" s="9"/>
      <c r="F2600" s="259" t="s">
        <v>34648</v>
      </c>
      <c r="G2600" s="9"/>
      <c r="H2600" s="259" t="s">
        <v>38141</v>
      </c>
      <c r="I2600" s="9">
        <v>3</v>
      </c>
    </row>
    <row r="2601">
      <c r="A2601" s="259" t="s">
        <v>29297</v>
      </c>
      <c r="B2601" s="9">
        <v>2</v>
      </c>
      <c r="C2601" s="259" t="s">
        <v>32638</v>
      </c>
      <c r="D2601" s="9">
        <v>0.011754375255707045</v>
      </c>
      <c r="E2601" s="9"/>
      <c r="F2601" s="259" t="s">
        <v>34649</v>
      </c>
      <c r="G2601" s="9"/>
      <c r="H2601" s="259" t="s">
        <v>38142</v>
      </c>
      <c r="I2601" s="9">
        <v>3</v>
      </c>
    </row>
    <row r="2602">
      <c r="A2602" s="259" t="s">
        <v>29298</v>
      </c>
      <c r="B2602" s="9">
        <v>2</v>
      </c>
      <c r="C2602" s="259" t="s">
        <v>32638</v>
      </c>
      <c r="D2602" s="9">
        <v>0.013727175276080618</v>
      </c>
      <c r="E2602" s="9"/>
      <c r="F2602" s="259" t="s">
        <v>34650</v>
      </c>
      <c r="G2602" s="9"/>
      <c r="H2602" s="259" t="s">
        <v>38143</v>
      </c>
      <c r="I2602" s="9">
        <v>3</v>
      </c>
    </row>
    <row r="2603">
      <c r="A2603" s="259" t="s">
        <v>29299</v>
      </c>
      <c r="B2603" s="9">
        <v>2</v>
      </c>
      <c r="C2603" s="259" t="s">
        <v>32638</v>
      </c>
      <c r="D2603" s="9">
        <v>-0.0019728000203735711</v>
      </c>
      <c r="E2603" s="9"/>
      <c r="F2603" s="259" t="s">
        <v>34651</v>
      </c>
      <c r="G2603" s="9"/>
      <c r="H2603" s="259" t="s">
        <v>38144</v>
      </c>
      <c r="I2603" s="9">
        <v>3</v>
      </c>
    </row>
    <row r="2604">
      <c r="A2604" s="259" t="s">
        <v>29300</v>
      </c>
      <c r="B2604" s="9">
        <v>2</v>
      </c>
      <c r="C2604" s="259" t="s">
        <v>32638</v>
      </c>
      <c r="D2604" s="9">
        <v>0.0042106309116300171</v>
      </c>
      <c r="E2604" s="9"/>
      <c r="F2604" s="259" t="s">
        <v>34652</v>
      </c>
      <c r="G2604" s="9"/>
      <c r="H2604" s="259" t="s">
        <v>38145</v>
      </c>
      <c r="I2604" s="9">
        <v>3</v>
      </c>
    </row>
    <row r="2605">
      <c r="A2605" s="259" t="s">
        <v>29301</v>
      </c>
      <c r="B2605" s="9">
        <v>2</v>
      </c>
      <c r="C2605" s="259" t="s">
        <v>32638</v>
      </c>
      <c r="D2605" s="9">
        <v>1.9869318863739909e-05</v>
      </c>
      <c r="E2605" s="9"/>
      <c r="F2605" s="259" t="s">
        <v>34653</v>
      </c>
      <c r="G2605" s="9"/>
      <c r="H2605" s="259" t="s">
        <v>38146</v>
      </c>
      <c r="I2605" s="9">
        <v>3</v>
      </c>
    </row>
    <row r="2606">
      <c r="A2606" s="259" t="s">
        <v>29302</v>
      </c>
      <c r="B2606" s="9">
        <v>2</v>
      </c>
      <c r="C2606" s="259" t="s">
        <v>32638</v>
      </c>
      <c r="D2606" s="9">
        <v>0.0042305002304937559</v>
      </c>
      <c r="E2606" s="9"/>
      <c r="F2606" s="259" t="s">
        <v>34654</v>
      </c>
      <c r="G2606" s="9"/>
      <c r="H2606" s="259" t="s">
        <v>38147</v>
      </c>
      <c r="I2606" s="9">
        <v>3</v>
      </c>
    </row>
    <row r="2607">
      <c r="A2607" s="259" t="s">
        <v>29303</v>
      </c>
      <c r="B2607" s="9">
        <v>2</v>
      </c>
      <c r="C2607" s="259" t="s">
        <v>32638</v>
      </c>
      <c r="D2607" s="9">
        <v>0.003471152665256032</v>
      </c>
      <c r="E2607" s="9"/>
      <c r="F2607" s="259" t="s">
        <v>34655</v>
      </c>
      <c r="G2607" s="9"/>
      <c r="H2607" s="259" t="s">
        <v>38148</v>
      </c>
      <c r="I2607" s="9">
        <v>3</v>
      </c>
    </row>
    <row r="2608">
      <c r="A2608" s="259" t="s">
        <v>29304</v>
      </c>
      <c r="B2608" s="9">
        <v>2</v>
      </c>
      <c r="C2608" s="259" t="s">
        <v>32638</v>
      </c>
      <c r="D2608" s="9">
        <v>0.0060255223803308286</v>
      </c>
      <c r="E2608" s="9"/>
      <c r="F2608" s="259" t="s">
        <v>34656</v>
      </c>
      <c r="G2608" s="9"/>
      <c r="H2608" s="259" t="s">
        <v>38149</v>
      </c>
      <c r="I2608" s="9">
        <v>3</v>
      </c>
    </row>
    <row r="2609">
      <c r="A2609" s="259" t="s">
        <v>29305</v>
      </c>
      <c r="B2609" s="9">
        <v>2</v>
      </c>
      <c r="C2609" s="259" t="s">
        <v>32638</v>
      </c>
      <c r="D2609" s="9">
        <v>0.0094966750455868602</v>
      </c>
      <c r="E2609" s="9"/>
      <c r="F2609" s="259" t="s">
        <v>34657</v>
      </c>
      <c r="G2609" s="9"/>
      <c r="H2609" s="259" t="s">
        <v>38150</v>
      </c>
      <c r="I2609" s="9">
        <v>3</v>
      </c>
    </row>
    <row r="2610">
      <c r="A2610" s="259" t="s">
        <v>29306</v>
      </c>
      <c r="B2610" s="9">
        <v>2</v>
      </c>
      <c r="C2610" s="259" t="s">
        <v>32638</v>
      </c>
      <c r="D2610" s="9">
        <v>-0.00013936981747316208</v>
      </c>
      <c r="E2610" s="9"/>
      <c r="F2610" s="259" t="s">
        <v>34658</v>
      </c>
      <c r="G2610" s="9"/>
      <c r="H2610" s="259" t="s">
        <v>38151</v>
      </c>
      <c r="I2610" s="9">
        <v>3</v>
      </c>
    </row>
    <row r="2611">
      <c r="A2611" s="259" t="s">
        <v>29307</v>
      </c>
      <c r="B2611" s="9">
        <v>2</v>
      </c>
      <c r="C2611" s="259" t="s">
        <v>32638</v>
      </c>
      <c r="D2611" s="9">
        <v>-0.0018334302029004092</v>
      </c>
      <c r="E2611" s="9"/>
      <c r="F2611" s="259" t="s">
        <v>34659</v>
      </c>
      <c r="G2611" s="9"/>
      <c r="H2611" s="259" t="s">
        <v>38152</v>
      </c>
      <c r="I2611" s="9">
        <v>3</v>
      </c>
    </row>
    <row r="2612">
      <c r="A2612" s="259" t="s">
        <v>29308</v>
      </c>
      <c r="B2612" s="9">
        <v>3</v>
      </c>
      <c r="C2612" s="259" t="s">
        <v>32638</v>
      </c>
      <c r="D2612" s="9">
        <v>0.0052565170188984683</v>
      </c>
      <c r="E2612" s="9"/>
      <c r="F2612" s="259" t="s">
        <v>34660</v>
      </c>
      <c r="G2612" s="9"/>
      <c r="H2612" s="259" t="s">
        <v>38153</v>
      </c>
      <c r="I2612" s="9">
        <v>3</v>
      </c>
    </row>
    <row r="2613">
      <c r="A2613" s="259" t="s">
        <v>29309</v>
      </c>
      <c r="B2613" s="9">
        <v>3</v>
      </c>
      <c r="C2613" s="259" t="s">
        <v>32638</v>
      </c>
      <c r="D2613" s="9">
        <v>0.0084465054419566744</v>
      </c>
      <c r="E2613" s="9"/>
      <c r="F2613" s="259" t="s">
        <v>34661</v>
      </c>
      <c r="G2613" s="9"/>
      <c r="H2613" s="259" t="s">
        <v>38154</v>
      </c>
      <c r="I2613" s="9">
        <v>3</v>
      </c>
    </row>
    <row r="2614">
      <c r="A2614" s="259" t="s">
        <v>29310</v>
      </c>
      <c r="B2614" s="9">
        <v>3</v>
      </c>
      <c r="C2614" s="259" t="s">
        <v>32638</v>
      </c>
      <c r="D2614" s="9">
        <v>0.013703022460855143</v>
      </c>
      <c r="E2614" s="9"/>
      <c r="F2614" s="259" t="s">
        <v>34662</v>
      </c>
      <c r="G2614" s="9"/>
      <c r="H2614" s="259" t="s">
        <v>38155</v>
      </c>
      <c r="I2614" s="9">
        <v>3</v>
      </c>
    </row>
    <row r="2615">
      <c r="A2615" s="259" t="s">
        <v>29311</v>
      </c>
      <c r="B2615" s="9">
        <v>3</v>
      </c>
      <c r="C2615" s="259" t="s">
        <v>32638</v>
      </c>
      <c r="D2615" s="9">
        <v>0.015440716347855368</v>
      </c>
      <c r="E2615" s="9"/>
      <c r="F2615" s="259" t="s">
        <v>34663</v>
      </c>
      <c r="G2615" s="9"/>
      <c r="H2615" s="259" t="s">
        <v>38156</v>
      </c>
      <c r="I2615" s="9">
        <v>3</v>
      </c>
    </row>
    <row r="2616">
      <c r="A2616" s="259" t="s">
        <v>29312</v>
      </c>
      <c r="B2616" s="9">
        <v>3</v>
      </c>
      <c r="C2616" s="259" t="s">
        <v>32638</v>
      </c>
      <c r="D2616" s="9">
        <v>-0.001737693887000225</v>
      </c>
      <c r="E2616" s="9"/>
      <c r="F2616" s="259" t="s">
        <v>34664</v>
      </c>
      <c r="G2616" s="9"/>
      <c r="H2616" s="259" t="s">
        <v>38157</v>
      </c>
      <c r="I2616" s="9">
        <v>3</v>
      </c>
    </row>
    <row r="2617">
      <c r="A2617" s="259" t="s">
        <v>29313</v>
      </c>
      <c r="B2617" s="9">
        <v>3</v>
      </c>
      <c r="C2617" s="259" t="s">
        <v>32638</v>
      </c>
      <c r="D2617" s="9">
        <v>0.0054321323548222646</v>
      </c>
      <c r="E2617" s="9"/>
      <c r="F2617" s="259" t="s">
        <v>34665</v>
      </c>
      <c r="G2617" s="9"/>
      <c r="H2617" s="259" t="s">
        <v>38158</v>
      </c>
      <c r="I2617" s="9">
        <v>3</v>
      </c>
    </row>
    <row r="2618">
      <c r="A2618" s="259" t="s">
        <v>29314</v>
      </c>
      <c r="B2618" s="9">
        <v>3</v>
      </c>
      <c r="C2618" s="259" t="s">
        <v>32638</v>
      </c>
      <c r="D2618" s="9">
        <v>2.0090509091648865e-05</v>
      </c>
      <c r="E2618" s="9"/>
      <c r="F2618" s="259" t="s">
        <v>34666</v>
      </c>
      <c r="G2618" s="9"/>
      <c r="H2618" s="259" t="s">
        <v>38159</v>
      </c>
      <c r="I2618" s="9">
        <v>3</v>
      </c>
    </row>
    <row r="2619">
      <c r="A2619" s="259" t="s">
        <v>29315</v>
      </c>
      <c r="B2619" s="9">
        <v>3</v>
      </c>
      <c r="C2619" s="259" t="s">
        <v>32638</v>
      </c>
      <c r="D2619" s="9">
        <v>0.0054522228639139123</v>
      </c>
      <c r="E2619" s="9"/>
      <c r="F2619" s="259" t="s">
        <v>34667</v>
      </c>
      <c r="G2619" s="9"/>
      <c r="H2619" s="259" t="s">
        <v>38160</v>
      </c>
      <c r="I2619" s="9">
        <v>3</v>
      </c>
    </row>
    <row r="2620">
      <c r="A2620" s="259" t="s">
        <v>29316</v>
      </c>
      <c r="B2620" s="9">
        <v>3</v>
      </c>
      <c r="C2620" s="259" t="s">
        <v>32638</v>
      </c>
      <c r="D2620" s="9">
        <v>0.003596427259975379</v>
      </c>
      <c r="E2620" s="9"/>
      <c r="F2620" s="259" t="s">
        <v>34668</v>
      </c>
      <c r="G2620" s="9"/>
      <c r="H2620" s="259" t="s">
        <v>38161</v>
      </c>
      <c r="I2620" s="9">
        <v>3</v>
      </c>
    </row>
    <row r="2621">
      <c r="A2621" s="259" t="s">
        <v>29317</v>
      </c>
      <c r="B2621" s="9">
        <v>3</v>
      </c>
      <c r="C2621" s="259" t="s">
        <v>32638</v>
      </c>
      <c r="D2621" s="9">
        <v>0.0063920662239660749</v>
      </c>
      <c r="E2621" s="9"/>
      <c r="F2621" s="259" t="s">
        <v>34669</v>
      </c>
      <c r="G2621" s="9"/>
      <c r="H2621" s="259" t="s">
        <v>38162</v>
      </c>
      <c r="I2621" s="9">
        <v>3</v>
      </c>
    </row>
    <row r="2622">
      <c r="A2622" s="259" t="s">
        <v>29318</v>
      </c>
      <c r="B2622" s="9">
        <v>3</v>
      </c>
      <c r="C2622" s="259" t="s">
        <v>32638</v>
      </c>
      <c r="D2622" s="9">
        <v>0.0099884934839414539</v>
      </c>
      <c r="E2622" s="9"/>
      <c r="F2622" s="259" t="s">
        <v>34670</v>
      </c>
      <c r="G2622" s="9"/>
      <c r="H2622" s="259" t="s">
        <v>38163</v>
      </c>
      <c r="I2622" s="9">
        <v>3</v>
      </c>
    </row>
    <row r="2623">
      <c r="A2623" s="259" t="s">
        <v>29319</v>
      </c>
      <c r="B2623" s="9">
        <v>3</v>
      </c>
      <c r="C2623" s="259" t="s">
        <v>32638</v>
      </c>
      <c r="D2623" s="9">
        <v>-0.00019570584501544505</v>
      </c>
      <c r="E2623" s="9"/>
      <c r="F2623" s="259" t="s">
        <v>34671</v>
      </c>
      <c r="G2623" s="9"/>
      <c r="H2623" s="259" t="s">
        <v>38164</v>
      </c>
      <c r="I2623" s="9">
        <v>3</v>
      </c>
    </row>
    <row r="2624">
      <c r="A2624" s="259" t="s">
        <v>29320</v>
      </c>
      <c r="B2624" s="9">
        <v>3</v>
      </c>
      <c r="C2624" s="259" t="s">
        <v>32638</v>
      </c>
      <c r="D2624" s="9">
        <v>-0.0015419880419847798</v>
      </c>
      <c r="E2624" s="9"/>
      <c r="F2624" s="259" t="s">
        <v>34672</v>
      </c>
      <c r="G2624" s="9"/>
      <c r="H2624" s="259" t="s">
        <v>38165</v>
      </c>
      <c r="I2624" s="9">
        <v>3</v>
      </c>
    </row>
    <row r="2625">
      <c r="A2625" s="259" t="s">
        <v>29321</v>
      </c>
      <c r="B2625" s="9">
        <v>4</v>
      </c>
      <c r="C2625" s="259" t="s">
        <v>32638</v>
      </c>
      <c r="D2625" s="9">
        <v>0.0068786565341233744</v>
      </c>
      <c r="E2625" s="9"/>
      <c r="F2625" s="259" t="s">
        <v>34673</v>
      </c>
      <c r="G2625" s="9"/>
      <c r="H2625" s="259" t="s">
        <v>38166</v>
      </c>
      <c r="I2625" s="9">
        <v>3</v>
      </c>
    </row>
    <row r="2626">
      <c r="A2626" s="259" t="s">
        <v>29322</v>
      </c>
      <c r="B2626" s="9">
        <v>4</v>
      </c>
      <c r="C2626" s="259" t="s">
        <v>32638</v>
      </c>
      <c r="D2626" s="9">
        <v>0.0092420247177469692</v>
      </c>
      <c r="E2626" s="9"/>
      <c r="F2626" s="259" t="s">
        <v>34674</v>
      </c>
      <c r="G2626" s="9"/>
      <c r="H2626" s="259" t="s">
        <v>38167</v>
      </c>
      <c r="I2626" s="9">
        <v>3</v>
      </c>
    </row>
    <row r="2627">
      <c r="A2627" s="259" t="s">
        <v>29323</v>
      </c>
      <c r="B2627" s="9">
        <v>4</v>
      </c>
      <c r="C2627" s="259" t="s">
        <v>32638</v>
      </c>
      <c r="D2627" s="9">
        <v>0.016120681251870342</v>
      </c>
      <c r="E2627" s="9"/>
      <c r="F2627" s="259" t="s">
        <v>34675</v>
      </c>
      <c r="G2627" s="9"/>
      <c r="H2627" s="259" t="s">
        <v>38168</v>
      </c>
      <c r="I2627" s="9">
        <v>3</v>
      </c>
    </row>
    <row r="2628">
      <c r="A2628" s="259" t="s">
        <v>29324</v>
      </c>
      <c r="B2628" s="9">
        <v>4</v>
      </c>
      <c r="C2628" s="259" t="s">
        <v>32638</v>
      </c>
      <c r="D2628" s="9">
        <v>0.017948192914117724</v>
      </c>
      <c r="E2628" s="9"/>
      <c r="F2628" s="259" t="s">
        <v>34676</v>
      </c>
      <c r="G2628" s="9"/>
      <c r="H2628" s="259" t="s">
        <v>38169</v>
      </c>
      <c r="I2628" s="9">
        <v>3</v>
      </c>
    </row>
    <row r="2629">
      <c r="A2629" s="259" t="s">
        <v>29325</v>
      </c>
      <c r="B2629" s="9">
        <v>4</v>
      </c>
      <c r="C2629" s="259" t="s">
        <v>32638</v>
      </c>
      <c r="D2629" s="9">
        <v>-0.0018275116622473815</v>
      </c>
      <c r="E2629" s="9"/>
      <c r="F2629" s="259" t="s">
        <v>34677</v>
      </c>
      <c r="G2629" s="9"/>
      <c r="H2629" s="259" t="s">
        <v>38170</v>
      </c>
      <c r="I2629" s="9">
        <v>3</v>
      </c>
    </row>
    <row r="2630">
      <c r="A2630" s="259" t="s">
        <v>29326</v>
      </c>
      <c r="B2630" s="9">
        <v>4</v>
      </c>
      <c r="C2630" s="259" t="s">
        <v>32638</v>
      </c>
      <c r="D2630" s="9">
        <v>0.0069881467401296483</v>
      </c>
      <c r="E2630" s="9"/>
      <c r="F2630" s="259" t="s">
        <v>34678</v>
      </c>
      <c r="G2630" s="9"/>
      <c r="H2630" s="259" t="s">
        <v>38171</v>
      </c>
      <c r="I2630" s="9">
        <v>3</v>
      </c>
    </row>
    <row r="2631">
      <c r="A2631" s="259" t="s">
        <v>29327</v>
      </c>
      <c r="B2631" s="9">
        <v>4</v>
      </c>
      <c r="C2631" s="259" t="s">
        <v>32638</v>
      </c>
      <c r="D2631" s="9">
        <v>2.0652199527950756e-05</v>
      </c>
      <c r="E2631" s="9"/>
      <c r="F2631" s="259" t="s">
        <v>34679</v>
      </c>
      <c r="G2631" s="9"/>
      <c r="H2631" s="259" t="s">
        <v>38172</v>
      </c>
      <c r="I2631" s="9">
        <v>3</v>
      </c>
    </row>
    <row r="2632">
      <c r="A2632" s="259" t="s">
        <v>29328</v>
      </c>
      <c r="B2632" s="9">
        <v>4</v>
      </c>
      <c r="C2632" s="259" t="s">
        <v>32638</v>
      </c>
      <c r="D2632" s="9">
        <v>0.0070087989396575992</v>
      </c>
      <c r="E2632" s="9"/>
      <c r="F2632" s="259" t="s">
        <v>34680</v>
      </c>
      <c r="G2632" s="9"/>
      <c r="H2632" s="259" t="s">
        <v>38173</v>
      </c>
      <c r="I2632" s="9">
        <v>3</v>
      </c>
    </row>
    <row r="2633">
      <c r="A2633" s="259" t="s">
        <v>29329</v>
      </c>
      <c r="B2633" s="9">
        <v>4</v>
      </c>
      <c r="C2633" s="259" t="s">
        <v>32638</v>
      </c>
      <c r="D2633" s="9">
        <v>0.0041902247484613435</v>
      </c>
      <c r="E2633" s="9"/>
      <c r="F2633" s="259" t="s">
        <v>34681</v>
      </c>
      <c r="G2633" s="9"/>
      <c r="H2633" s="259" t="s">
        <v>38174</v>
      </c>
      <c r="I2633" s="9">
        <v>3</v>
      </c>
    </row>
    <row r="2634">
      <c r="A2634" s="259" t="s">
        <v>29330</v>
      </c>
      <c r="B2634" s="9">
        <v>4</v>
      </c>
      <c r="C2634" s="259" t="s">
        <v>32638</v>
      </c>
      <c r="D2634" s="9">
        <v>0.0067491692259987815</v>
      </c>
      <c r="E2634" s="9"/>
      <c r="F2634" s="259" t="s">
        <v>34682</v>
      </c>
      <c r="G2634" s="9"/>
      <c r="H2634" s="259" t="s">
        <v>38175</v>
      </c>
      <c r="I2634" s="9">
        <v>3</v>
      </c>
    </row>
    <row r="2635">
      <c r="A2635" s="259" t="s">
        <v>29331</v>
      </c>
      <c r="B2635" s="9">
        <v>4</v>
      </c>
      <c r="C2635" s="259" t="s">
        <v>32638</v>
      </c>
      <c r="D2635" s="9">
        <v>0.010939393974460126</v>
      </c>
      <c r="E2635" s="9"/>
      <c r="F2635" s="259" t="s">
        <v>34683</v>
      </c>
      <c r="G2635" s="9"/>
      <c r="H2635" s="259" t="s">
        <v>38176</v>
      </c>
      <c r="I2635" s="9">
        <v>3</v>
      </c>
    </row>
    <row r="2636">
      <c r="A2636" s="259" t="s">
        <v>29332</v>
      </c>
      <c r="B2636" s="9">
        <v>4</v>
      </c>
      <c r="C2636" s="259" t="s">
        <v>32638</v>
      </c>
      <c r="D2636" s="9">
        <v>-0.00013014240553422488</v>
      </c>
      <c r="E2636" s="9"/>
      <c r="F2636" s="259" t="s">
        <v>34684</v>
      </c>
      <c r="G2636" s="9"/>
      <c r="H2636" s="259" t="s">
        <v>38177</v>
      </c>
      <c r="I2636" s="9">
        <v>3</v>
      </c>
    </row>
    <row r="2637">
      <c r="A2637" s="259" t="s">
        <v>29333</v>
      </c>
      <c r="B2637" s="9">
        <v>4</v>
      </c>
      <c r="C2637" s="259" t="s">
        <v>32638</v>
      </c>
      <c r="D2637" s="9">
        <v>-0.0016973692567131566</v>
      </c>
      <c r="E2637" s="9"/>
      <c r="F2637" s="259" t="s">
        <v>34685</v>
      </c>
      <c r="G2637" s="9"/>
      <c r="H2637" s="259" t="s">
        <v>38178</v>
      </c>
      <c r="I2637" s="9">
        <v>3</v>
      </c>
    </row>
    <row r="2638">
      <c r="A2638" s="259" t="s">
        <v>29334</v>
      </c>
      <c r="B2638" s="9">
        <v>5</v>
      </c>
      <c r="C2638" s="259" t="s">
        <v>32638</v>
      </c>
      <c r="D2638" s="9">
        <v>0.0072895484478343363</v>
      </c>
      <c r="E2638" s="9"/>
      <c r="F2638" s="259" t="s">
        <v>34686</v>
      </c>
      <c r="G2638" s="9"/>
      <c r="H2638" s="259" t="s">
        <v>38179</v>
      </c>
      <c r="I2638" s="9">
        <v>3</v>
      </c>
    </row>
    <row r="2639">
      <c r="A2639" s="259" t="s">
        <v>29335</v>
      </c>
      <c r="B2639" s="9">
        <v>5</v>
      </c>
      <c r="C2639" s="259" t="s">
        <v>32638</v>
      </c>
      <c r="D2639" s="9">
        <v>0.010138704207065289</v>
      </c>
      <c r="E2639" s="9"/>
      <c r="F2639" s="259" t="s">
        <v>34687</v>
      </c>
      <c r="G2639" s="9"/>
      <c r="H2639" s="259" t="s">
        <v>38180</v>
      </c>
      <c r="I2639" s="9">
        <v>3</v>
      </c>
    </row>
    <row r="2640">
      <c r="A2640" s="259" t="s">
        <v>29336</v>
      </c>
      <c r="B2640" s="9">
        <v>5</v>
      </c>
      <c r="C2640" s="259" t="s">
        <v>32638</v>
      </c>
      <c r="D2640" s="9">
        <v>0.017428252654899626</v>
      </c>
      <c r="E2640" s="9"/>
      <c r="F2640" s="259" t="s">
        <v>34688</v>
      </c>
      <c r="G2640" s="9"/>
      <c r="H2640" s="259" t="s">
        <v>38181</v>
      </c>
      <c r="I2640" s="9">
        <v>3</v>
      </c>
    </row>
    <row r="2641">
      <c r="A2641" s="259" t="s">
        <v>29337</v>
      </c>
      <c r="B2641" s="9">
        <v>5</v>
      </c>
      <c r="C2641" s="259" t="s">
        <v>32638</v>
      </c>
      <c r="D2641" s="9">
        <v>0.01958812231550737</v>
      </c>
      <c r="E2641" s="9"/>
      <c r="F2641" s="259" t="s">
        <v>34689</v>
      </c>
      <c r="G2641" s="9"/>
      <c r="H2641" s="259" t="s">
        <v>38182</v>
      </c>
      <c r="I2641" s="9">
        <v>3</v>
      </c>
    </row>
    <row r="2642">
      <c r="A2642" s="259" t="s">
        <v>29338</v>
      </c>
      <c r="B2642" s="9">
        <v>5</v>
      </c>
      <c r="C2642" s="259" t="s">
        <v>32638</v>
      </c>
      <c r="D2642" s="9">
        <v>-0.0021598696606077408</v>
      </c>
      <c r="E2642" s="9"/>
      <c r="F2642" s="259" t="s">
        <v>34690</v>
      </c>
      <c r="G2642" s="9"/>
      <c r="H2642" s="259" t="s">
        <v>38183</v>
      </c>
      <c r="I2642" s="9">
        <v>3</v>
      </c>
    </row>
    <row r="2643">
      <c r="A2643" s="259" t="s">
        <v>29339</v>
      </c>
      <c r="B2643" s="9">
        <v>5</v>
      </c>
      <c r="C2643" s="259" t="s">
        <v>32638</v>
      </c>
      <c r="D2643" s="9">
        <v>0.0073621525026567264</v>
      </c>
      <c r="E2643" s="9"/>
      <c r="F2643" s="259" t="s">
        <v>34691</v>
      </c>
      <c r="G2643" s="9"/>
      <c r="H2643" s="259" t="s">
        <v>38184</v>
      </c>
      <c r="I2643" s="9">
        <v>3</v>
      </c>
    </row>
    <row r="2644">
      <c r="A2644" s="259" t="s">
        <v>29340</v>
      </c>
      <c r="B2644" s="9">
        <v>5</v>
      </c>
      <c r="C2644" s="259" t="s">
        <v>32638</v>
      </c>
      <c r="D2644" s="9">
        <v>2.1675920839125951e-05</v>
      </c>
      <c r="E2644" s="9"/>
      <c r="F2644" s="259" t="s">
        <v>34692</v>
      </c>
      <c r="G2644" s="9"/>
      <c r="H2644" s="259" t="s">
        <v>38185</v>
      </c>
      <c r="I2644" s="9">
        <v>3</v>
      </c>
    </row>
    <row r="2645">
      <c r="A2645" s="259" t="s">
        <v>29341</v>
      </c>
      <c r="B2645" s="9">
        <v>5</v>
      </c>
      <c r="C2645" s="259" t="s">
        <v>32638</v>
      </c>
      <c r="D2645" s="9">
        <v>0.0073838284234958532</v>
      </c>
      <c r="E2645" s="9"/>
      <c r="F2645" s="259" t="s">
        <v>34693</v>
      </c>
      <c r="G2645" s="9"/>
      <c r="H2645" s="259" t="s">
        <v>38186</v>
      </c>
      <c r="I2645" s="9">
        <v>3</v>
      </c>
    </row>
    <row r="2646">
      <c r="A2646" s="259" t="s">
        <v>29342</v>
      </c>
      <c r="B2646" s="9">
        <v>5</v>
      </c>
      <c r="C2646" s="259" t="s">
        <v>32638</v>
      </c>
      <c r="D2646" s="9">
        <v>0.0052571521171588696</v>
      </c>
      <c r="E2646" s="9"/>
      <c r="F2646" s="259" t="s">
        <v>34694</v>
      </c>
      <c r="G2646" s="9"/>
      <c r="H2646" s="259" t="s">
        <v>38187</v>
      </c>
      <c r="I2646" s="9">
        <v>3</v>
      </c>
    </row>
    <row r="2647">
      <c r="A2647" s="259" t="s">
        <v>29343</v>
      </c>
      <c r="B2647" s="9">
        <v>5</v>
      </c>
      <c r="C2647" s="259" t="s">
        <v>32638</v>
      </c>
      <c r="D2647" s="9">
        <v>0.0069471417748526443</v>
      </c>
      <c r="E2647" s="9"/>
      <c r="F2647" s="259" t="s">
        <v>34695</v>
      </c>
      <c r="G2647" s="9"/>
      <c r="H2647" s="259" t="s">
        <v>38188</v>
      </c>
      <c r="I2647" s="9">
        <v>3</v>
      </c>
    </row>
    <row r="2648">
      <c r="A2648" s="259" t="s">
        <v>29344</v>
      </c>
      <c r="B2648" s="9">
        <v>5</v>
      </c>
      <c r="C2648" s="259" t="s">
        <v>32638</v>
      </c>
      <c r="D2648" s="9">
        <v>0.012204293892011513</v>
      </c>
      <c r="E2648" s="9"/>
      <c r="F2648" s="259" t="s">
        <v>34696</v>
      </c>
      <c r="G2648" s="9"/>
      <c r="H2648" s="259" t="s">
        <v>38189</v>
      </c>
      <c r="I2648" s="9">
        <v>3</v>
      </c>
    </row>
    <row r="2649">
      <c r="A2649" s="259" t="s">
        <v>29345</v>
      </c>
      <c r="B2649" s="9">
        <v>5</v>
      </c>
      <c r="C2649" s="259" t="s">
        <v>32638</v>
      </c>
      <c r="D2649" s="9">
        <v>-9.4279975661517557e-05</v>
      </c>
      <c r="E2649" s="9"/>
      <c r="F2649" s="259" t="s">
        <v>34697</v>
      </c>
      <c r="G2649" s="9"/>
      <c r="H2649" s="259" t="s">
        <v>38190</v>
      </c>
      <c r="I2649" s="9">
        <v>3</v>
      </c>
    </row>
    <row r="2650">
      <c r="A2650" s="259" t="s">
        <v>29346</v>
      </c>
      <c r="B2650" s="9">
        <v>5</v>
      </c>
      <c r="C2650" s="259" t="s">
        <v>32638</v>
      </c>
      <c r="D2650" s="9">
        <v>-0.0020655896849462235</v>
      </c>
      <c r="E2650" s="9"/>
      <c r="F2650" s="259" t="s">
        <v>34698</v>
      </c>
      <c r="G2650" s="9"/>
      <c r="H2650" s="259" t="s">
        <v>38191</v>
      </c>
      <c r="I2650" s="9">
        <v>3</v>
      </c>
    </row>
    <row r="2651">
      <c r="A2651" s="259" t="s">
        <v>29347</v>
      </c>
      <c r="B2651" s="9">
        <v>6</v>
      </c>
      <c r="C2651" s="259" t="s">
        <v>32638</v>
      </c>
      <c r="D2651" s="9">
        <v>0.0089133256564914512</v>
      </c>
      <c r="E2651" s="9"/>
      <c r="F2651" s="259" t="s">
        <v>34699</v>
      </c>
      <c r="G2651" s="9"/>
      <c r="H2651" s="259" t="s">
        <v>38192</v>
      </c>
      <c r="I2651" s="9">
        <v>3</v>
      </c>
    </row>
    <row r="2652">
      <c r="A2652" s="259" t="s">
        <v>29348</v>
      </c>
      <c r="B2652" s="9">
        <v>6</v>
      </c>
      <c r="C2652" s="259" t="s">
        <v>32638</v>
      </c>
      <c r="D2652" s="9">
        <v>0.011125600820567261</v>
      </c>
      <c r="E2652" s="9"/>
      <c r="F2652" s="259" t="s">
        <v>34700</v>
      </c>
      <c r="G2652" s="9"/>
      <c r="H2652" s="259" t="s">
        <v>38193</v>
      </c>
      <c r="I2652" s="9">
        <v>3</v>
      </c>
    </row>
    <row r="2653">
      <c r="A2653" s="259" t="s">
        <v>29349</v>
      </c>
      <c r="B2653" s="9">
        <v>6</v>
      </c>
      <c r="C2653" s="259" t="s">
        <v>32638</v>
      </c>
      <c r="D2653" s="9">
        <v>0.020038926477058711</v>
      </c>
      <c r="E2653" s="9"/>
      <c r="F2653" s="259" t="s">
        <v>34701</v>
      </c>
      <c r="G2653" s="9"/>
      <c r="H2653" s="259" t="s">
        <v>38194</v>
      </c>
      <c r="I2653" s="9">
        <v>3</v>
      </c>
    </row>
    <row r="2654">
      <c r="A2654" s="259" t="s">
        <v>29350</v>
      </c>
      <c r="B2654" s="9">
        <v>6</v>
      </c>
      <c r="C2654" s="259" t="s">
        <v>32638</v>
      </c>
      <c r="D2654" s="9">
        <v>0.02276797420531115</v>
      </c>
      <c r="E2654" s="9"/>
      <c r="F2654" s="259" t="s">
        <v>34702</v>
      </c>
      <c r="G2654" s="9"/>
      <c r="H2654" s="259" t="s">
        <v>38195</v>
      </c>
      <c r="I2654" s="9">
        <v>3</v>
      </c>
    </row>
    <row r="2655">
      <c r="A2655" s="259" t="s">
        <v>29351</v>
      </c>
      <c r="B2655" s="9">
        <v>6</v>
      </c>
      <c r="C2655" s="259" t="s">
        <v>32638</v>
      </c>
      <c r="D2655" s="9">
        <v>-0.0027290477282524393</v>
      </c>
      <c r="E2655" s="9"/>
      <c r="F2655" s="259" t="s">
        <v>34703</v>
      </c>
      <c r="G2655" s="9"/>
      <c r="H2655" s="259" t="s">
        <v>38196</v>
      </c>
      <c r="I2655" s="9">
        <v>3</v>
      </c>
    </row>
    <row r="2656">
      <c r="A2656" s="259" t="s">
        <v>29352</v>
      </c>
      <c r="B2656" s="9">
        <v>6</v>
      </c>
      <c r="C2656" s="259" t="s">
        <v>32638</v>
      </c>
      <c r="D2656" s="9">
        <v>0.0092168383614909134</v>
      </c>
      <c r="E2656" s="9"/>
      <c r="F2656" s="259" t="s">
        <v>34704</v>
      </c>
      <c r="G2656" s="9"/>
      <c r="H2656" s="259" t="s">
        <v>38197</v>
      </c>
      <c r="I2656" s="9">
        <v>3</v>
      </c>
    </row>
    <row r="2657">
      <c r="A2657" s="259" t="s">
        <v>29353</v>
      </c>
      <c r="B2657" s="9">
        <v>6</v>
      </c>
      <c r="C2657" s="259" t="s">
        <v>32638</v>
      </c>
      <c r="D2657" s="9">
        <v>2.1605613864093391e-05</v>
      </c>
      <c r="E2657" s="9"/>
      <c r="F2657" s="259" t="s">
        <v>34705</v>
      </c>
      <c r="G2657" s="9"/>
      <c r="H2657" s="259" t="s">
        <v>38198</v>
      </c>
      <c r="I2657" s="9">
        <v>3</v>
      </c>
    </row>
    <row r="2658">
      <c r="A2658" s="259" t="s">
        <v>29354</v>
      </c>
      <c r="B2658" s="9">
        <v>6</v>
      </c>
      <c r="C2658" s="259" t="s">
        <v>32638</v>
      </c>
      <c r="D2658" s="9">
        <v>0.0092384439753550058</v>
      </c>
      <c r="E2658" s="9"/>
      <c r="F2658" s="259" t="s">
        <v>34706</v>
      </c>
      <c r="G2658" s="9"/>
      <c r="H2658" s="259" t="s">
        <v>38199</v>
      </c>
      <c r="I2658" s="9">
        <v>3</v>
      </c>
    </row>
    <row r="2659">
      <c r="A2659" s="259" t="s">
        <v>29355</v>
      </c>
      <c r="B2659" s="9">
        <v>6</v>
      </c>
      <c r="C2659" s="259" t="s">
        <v>32638</v>
      </c>
      <c r="D2659" s="9">
        <v>0.006292630714815426</v>
      </c>
      <c r="E2659" s="9"/>
      <c r="F2659" s="259" t="s">
        <v>34707</v>
      </c>
      <c r="G2659" s="9"/>
      <c r="H2659" s="259" t="s">
        <v>38200</v>
      </c>
      <c r="I2659" s="9">
        <v>3</v>
      </c>
    </row>
    <row r="2660">
      <c r="A2660" s="259" t="s">
        <v>29356</v>
      </c>
      <c r="B2660" s="9">
        <v>6</v>
      </c>
      <c r="C2660" s="259" t="s">
        <v>32638</v>
      </c>
      <c r="D2660" s="9">
        <v>0.007236899515140718</v>
      </c>
      <c r="E2660" s="9"/>
      <c r="F2660" s="259" t="s">
        <v>34708</v>
      </c>
      <c r="G2660" s="9"/>
      <c r="H2660" s="259" t="s">
        <v>38201</v>
      </c>
      <c r="I2660" s="9">
        <v>3</v>
      </c>
    </row>
    <row r="2661">
      <c r="A2661" s="259" t="s">
        <v>29357</v>
      </c>
      <c r="B2661" s="9">
        <v>6</v>
      </c>
      <c r="C2661" s="259" t="s">
        <v>32638</v>
      </c>
      <c r="D2661" s="9">
        <v>0.013529530229956146</v>
      </c>
      <c r="E2661" s="9"/>
      <c r="F2661" s="259" t="s">
        <v>34709</v>
      </c>
      <c r="G2661" s="9"/>
      <c r="H2661" s="259" t="s">
        <v>38202</v>
      </c>
      <c r="I2661" s="9">
        <v>3</v>
      </c>
    </row>
    <row r="2662">
      <c r="A2662" s="259" t="s">
        <v>29358</v>
      </c>
      <c r="B2662" s="9">
        <v>6</v>
      </c>
      <c r="C2662" s="259" t="s">
        <v>32638</v>
      </c>
      <c r="D2662" s="9">
        <v>-0.00032511831886355481</v>
      </c>
      <c r="E2662" s="9"/>
      <c r="F2662" s="259" t="s">
        <v>34710</v>
      </c>
      <c r="G2662" s="9"/>
      <c r="H2662" s="259" t="s">
        <v>38203</v>
      </c>
      <c r="I2662" s="9">
        <v>3</v>
      </c>
    </row>
    <row r="2663">
      <c r="A2663" s="259" t="s">
        <v>29359</v>
      </c>
      <c r="B2663" s="9">
        <v>6</v>
      </c>
      <c r="C2663" s="259" t="s">
        <v>32638</v>
      </c>
      <c r="D2663" s="9">
        <v>-0.0024039294093888843</v>
      </c>
      <c r="E2663" s="9"/>
      <c r="F2663" s="259" t="s">
        <v>34711</v>
      </c>
      <c r="G2663" s="9"/>
      <c r="H2663" s="259" t="s">
        <v>38204</v>
      </c>
      <c r="I2663" s="9">
        <v>3</v>
      </c>
    </row>
    <row r="2664">
      <c r="A2664" s="259" t="s">
        <v>29360</v>
      </c>
      <c r="B2664" s="9">
        <v>7</v>
      </c>
      <c r="C2664" s="259" t="s">
        <v>32638</v>
      </c>
      <c r="D2664" s="9">
        <v>0.010558501611891436</v>
      </c>
      <c r="E2664" s="9"/>
      <c r="F2664" s="259" t="s">
        <v>34712</v>
      </c>
      <c r="G2664" s="9"/>
      <c r="H2664" s="259" t="s">
        <v>38205</v>
      </c>
      <c r="I2664" s="9">
        <v>3</v>
      </c>
    </row>
    <row r="2665">
      <c r="A2665" s="259" t="s">
        <v>29361</v>
      </c>
      <c r="B2665" s="9">
        <v>7</v>
      </c>
      <c r="C2665" s="259" t="s">
        <v>32638</v>
      </c>
      <c r="D2665" s="9">
        <v>0.012147061261616529</v>
      </c>
      <c r="E2665" s="9"/>
      <c r="F2665" s="259" t="s">
        <v>34713</v>
      </c>
      <c r="G2665" s="9"/>
      <c r="H2665" s="259" t="s">
        <v>38206</v>
      </c>
      <c r="I2665" s="9">
        <v>3</v>
      </c>
    </row>
    <row r="2666">
      <c r="A2666" s="259" t="s">
        <v>29362</v>
      </c>
      <c r="B2666" s="9">
        <v>7</v>
      </c>
      <c r="C2666" s="259" t="s">
        <v>32638</v>
      </c>
      <c r="D2666" s="9">
        <v>0.022705562873507966</v>
      </c>
      <c r="E2666" s="9"/>
      <c r="F2666" s="259" t="s">
        <v>34714</v>
      </c>
      <c r="G2666" s="9"/>
      <c r="H2666" s="259" t="s">
        <v>38207</v>
      </c>
      <c r="I2666" s="9">
        <v>3</v>
      </c>
    </row>
    <row r="2667">
      <c r="A2667" s="259" t="s">
        <v>29363</v>
      </c>
      <c r="B2667" s="9">
        <v>7</v>
      </c>
      <c r="C2667" s="259" t="s">
        <v>32638</v>
      </c>
      <c r="D2667" s="9">
        <v>0.025570897284040557</v>
      </c>
      <c r="E2667" s="9"/>
      <c r="F2667" s="259" t="s">
        <v>34715</v>
      </c>
      <c r="G2667" s="9"/>
      <c r="H2667" s="259" t="s">
        <v>38208</v>
      </c>
      <c r="I2667" s="9">
        <v>3</v>
      </c>
    </row>
    <row r="2668">
      <c r="A2668" s="259" t="s">
        <v>29364</v>
      </c>
      <c r="B2668" s="9">
        <v>7</v>
      </c>
      <c r="C2668" s="259" t="s">
        <v>32638</v>
      </c>
      <c r="D2668" s="9">
        <v>-0.0028653344105325938</v>
      </c>
      <c r="E2668" s="9"/>
      <c r="F2668" s="259" t="s">
        <v>34716</v>
      </c>
      <c r="G2668" s="9"/>
      <c r="H2668" s="259" t="s">
        <v>38209</v>
      </c>
      <c r="I2668" s="9">
        <v>3</v>
      </c>
    </row>
    <row r="2669">
      <c r="A2669" s="259" t="s">
        <v>29365</v>
      </c>
      <c r="B2669" s="9">
        <v>7</v>
      </c>
      <c r="C2669" s="259" t="s">
        <v>32638</v>
      </c>
      <c r="D2669" s="9">
        <v>0.010879670676380834</v>
      </c>
      <c r="E2669" s="9"/>
      <c r="F2669" s="259" t="s">
        <v>34717</v>
      </c>
      <c r="G2669" s="9"/>
      <c r="H2669" s="259" t="s">
        <v>38210</v>
      </c>
      <c r="I2669" s="9">
        <v>3</v>
      </c>
    </row>
    <row r="2670">
      <c r="A2670" s="259" t="s">
        <v>29366</v>
      </c>
      <c r="B2670" s="9">
        <v>7</v>
      </c>
      <c r="C2670" s="259" t="s">
        <v>32638</v>
      </c>
      <c r="D2670" s="9">
        <v>2.2235768286439286e-05</v>
      </c>
      <c r="E2670" s="9"/>
      <c r="F2670" s="259" t="s">
        <v>34718</v>
      </c>
      <c r="G2670" s="9"/>
      <c r="H2670" s="259" t="s">
        <v>38211</v>
      </c>
      <c r="I2670" s="9">
        <v>3</v>
      </c>
    </row>
    <row r="2671">
      <c r="A2671" s="259" t="s">
        <v>29367</v>
      </c>
      <c r="B2671" s="9">
        <v>7</v>
      </c>
      <c r="C2671" s="259" t="s">
        <v>32638</v>
      </c>
      <c r="D2671" s="9">
        <v>0.010901906444667273</v>
      </c>
      <c r="E2671" s="9"/>
      <c r="F2671" s="259" t="s">
        <v>34719</v>
      </c>
      <c r="G2671" s="9"/>
      <c r="H2671" s="259" t="s">
        <v>38212</v>
      </c>
      <c r="I2671" s="9">
        <v>3</v>
      </c>
    </row>
    <row r="2672">
      <c r="A2672" s="259" t="s">
        <v>29368</v>
      </c>
      <c r="B2672" s="9">
        <v>7</v>
      </c>
      <c r="C2672" s="259" t="s">
        <v>32638</v>
      </c>
      <c r="D2672" s="9">
        <v>0.0071624901723994173</v>
      </c>
      <c r="E2672" s="9"/>
      <c r="F2672" s="259" t="s">
        <v>34720</v>
      </c>
      <c r="G2672" s="9"/>
      <c r="H2672" s="259" t="s">
        <v>38213</v>
      </c>
      <c r="I2672" s="9">
        <v>3</v>
      </c>
    </row>
    <row r="2673">
      <c r="A2673" s="259" t="s">
        <v>29369</v>
      </c>
      <c r="B2673" s="9">
        <v>7</v>
      </c>
      <c r="C2673" s="259" t="s">
        <v>32638</v>
      </c>
      <c r="D2673" s="9">
        <v>0.0075065006669738678</v>
      </c>
      <c r="E2673" s="9"/>
      <c r="F2673" s="259" t="s">
        <v>34721</v>
      </c>
      <c r="G2673" s="9"/>
      <c r="H2673" s="259" t="s">
        <v>38214</v>
      </c>
      <c r="I2673" s="9">
        <v>3</v>
      </c>
    </row>
    <row r="2674">
      <c r="A2674" s="259" t="s">
        <v>29370</v>
      </c>
      <c r="B2674" s="9">
        <v>7</v>
      </c>
      <c r="C2674" s="259" t="s">
        <v>32638</v>
      </c>
      <c r="D2674" s="9">
        <v>0.014668990839373284</v>
      </c>
      <c r="E2674" s="9"/>
      <c r="F2674" s="259" t="s">
        <v>34722</v>
      </c>
      <c r="G2674" s="9"/>
      <c r="H2674" s="259" t="s">
        <v>38215</v>
      </c>
      <c r="I2674" s="9">
        <v>3</v>
      </c>
    </row>
    <row r="2675">
      <c r="A2675" s="259" t="s">
        <v>29371</v>
      </c>
      <c r="B2675" s="9">
        <v>7</v>
      </c>
      <c r="C2675" s="259" t="s">
        <v>32638</v>
      </c>
      <c r="D2675" s="9">
        <v>-0.00034340483277583707</v>
      </c>
      <c r="E2675" s="9"/>
      <c r="F2675" s="259" t="s">
        <v>34723</v>
      </c>
      <c r="G2675" s="9"/>
      <c r="H2675" s="259" t="s">
        <v>38216</v>
      </c>
      <c r="I2675" s="9">
        <v>3</v>
      </c>
    </row>
    <row r="2676">
      <c r="A2676" s="259" t="s">
        <v>29372</v>
      </c>
      <c r="B2676" s="9">
        <v>7</v>
      </c>
      <c r="C2676" s="259" t="s">
        <v>32638</v>
      </c>
      <c r="D2676" s="9">
        <v>-0.0025219295777567565</v>
      </c>
      <c r="E2676" s="9"/>
      <c r="F2676" s="259" t="s">
        <v>34724</v>
      </c>
      <c r="G2676" s="9"/>
      <c r="H2676" s="259" t="s">
        <v>38217</v>
      </c>
      <c r="I2676" s="9">
        <v>3</v>
      </c>
    </row>
    <row r="2677">
      <c r="A2677" s="259" t="s">
        <v>29373</v>
      </c>
      <c r="B2677" s="9">
        <v>8</v>
      </c>
      <c r="C2677" s="259" t="s">
        <v>32638</v>
      </c>
      <c r="D2677" s="9">
        <v>0.010952130485438073</v>
      </c>
      <c r="E2677" s="9"/>
      <c r="F2677" s="259" t="s">
        <v>34725</v>
      </c>
      <c r="G2677" s="9"/>
      <c r="H2677" s="259" t="s">
        <v>38218</v>
      </c>
      <c r="I2677" s="9">
        <v>3</v>
      </c>
    </row>
    <row r="2678">
      <c r="A2678" s="259" t="s">
        <v>29374</v>
      </c>
      <c r="B2678" s="9">
        <v>8</v>
      </c>
      <c r="C2678" s="259" t="s">
        <v>32638</v>
      </c>
      <c r="D2678" s="9">
        <v>0.013412620150611209</v>
      </c>
      <c r="E2678" s="9"/>
      <c r="F2678" s="259" t="s">
        <v>34726</v>
      </c>
      <c r="G2678" s="9"/>
      <c r="H2678" s="259" t="s">
        <v>38219</v>
      </c>
      <c r="I2678" s="9">
        <v>3</v>
      </c>
    </row>
    <row r="2679">
      <c r="A2679" s="259" t="s">
        <v>29375</v>
      </c>
      <c r="B2679" s="9">
        <v>8</v>
      </c>
      <c r="C2679" s="259" t="s">
        <v>32638</v>
      </c>
      <c r="D2679" s="9">
        <v>0.02436475063604928</v>
      </c>
      <c r="E2679" s="9"/>
      <c r="F2679" s="259" t="s">
        <v>34727</v>
      </c>
      <c r="G2679" s="9"/>
      <c r="H2679" s="259" t="s">
        <v>38220</v>
      </c>
      <c r="I2679" s="9">
        <v>3</v>
      </c>
    </row>
    <row r="2680">
      <c r="A2680" s="259" t="s">
        <v>29376</v>
      </c>
      <c r="B2680" s="9">
        <v>8</v>
      </c>
      <c r="C2680" s="259" t="s">
        <v>32638</v>
      </c>
      <c r="D2680" s="9">
        <v>0.028170766702378666</v>
      </c>
      <c r="E2680" s="9"/>
      <c r="F2680" s="259" t="s">
        <v>34728</v>
      </c>
      <c r="G2680" s="9"/>
      <c r="H2680" s="259" t="s">
        <v>38221</v>
      </c>
      <c r="I2680" s="9">
        <v>3</v>
      </c>
    </row>
    <row r="2681">
      <c r="A2681" s="259" t="s">
        <v>29377</v>
      </c>
      <c r="B2681" s="9">
        <v>8</v>
      </c>
      <c r="C2681" s="259" t="s">
        <v>32638</v>
      </c>
      <c r="D2681" s="9">
        <v>-0.0038060160663293844</v>
      </c>
      <c r="E2681" s="9"/>
      <c r="F2681" s="259" t="s">
        <v>34729</v>
      </c>
      <c r="G2681" s="9"/>
      <c r="H2681" s="259" t="s">
        <v>38222</v>
      </c>
      <c r="I2681" s="9">
        <v>3</v>
      </c>
    </row>
    <row r="2682">
      <c r="A2682" s="259" t="s">
        <v>29378</v>
      </c>
      <c r="B2682" s="9">
        <v>8</v>
      </c>
      <c r="C2682" s="259" t="s">
        <v>32638</v>
      </c>
      <c r="D2682" s="9">
        <v>0.01138758481393588</v>
      </c>
      <c r="E2682" s="9"/>
      <c r="F2682" s="259" t="s">
        <v>34730</v>
      </c>
      <c r="G2682" s="9"/>
      <c r="H2682" s="259" t="s">
        <v>38223</v>
      </c>
      <c r="I2682" s="9">
        <v>3</v>
      </c>
    </row>
    <row r="2683">
      <c r="A2683" s="259" t="s">
        <v>29379</v>
      </c>
      <c r="B2683" s="9">
        <v>8</v>
      </c>
      <c r="C2683" s="259" t="s">
        <v>32638</v>
      </c>
      <c r="D2683" s="9">
        <v>2.308669137608484e-05</v>
      </c>
      <c r="E2683" s="9"/>
      <c r="F2683" s="259" t="s">
        <v>34731</v>
      </c>
      <c r="G2683" s="9"/>
      <c r="H2683" s="259" t="s">
        <v>38224</v>
      </c>
      <c r="I2683" s="9">
        <v>3</v>
      </c>
    </row>
    <row r="2684">
      <c r="A2684" s="259" t="s">
        <v>29380</v>
      </c>
      <c r="B2684" s="9">
        <v>8</v>
      </c>
      <c r="C2684" s="259" t="s">
        <v>32638</v>
      </c>
      <c r="D2684" s="9">
        <v>0.011410671505311965</v>
      </c>
      <c r="E2684" s="9"/>
      <c r="F2684" s="259" t="s">
        <v>34732</v>
      </c>
      <c r="G2684" s="9"/>
      <c r="H2684" s="259" t="s">
        <v>38225</v>
      </c>
      <c r="I2684" s="9">
        <v>3</v>
      </c>
    </row>
    <row r="2685">
      <c r="A2685" s="259" t="s">
        <v>29381</v>
      </c>
      <c r="B2685" s="9">
        <v>8</v>
      </c>
      <c r="C2685" s="259" t="s">
        <v>32638</v>
      </c>
      <c r="D2685" s="9">
        <v>0.0090047748042911199</v>
      </c>
      <c r="E2685" s="9"/>
      <c r="F2685" s="259" t="s">
        <v>34733</v>
      </c>
      <c r="G2685" s="9"/>
      <c r="H2685" s="259" t="s">
        <v>38226</v>
      </c>
      <c r="I2685" s="9">
        <v>3</v>
      </c>
    </row>
    <row r="2686">
      <c r="A2686" s="259" t="s">
        <v>29382</v>
      </c>
      <c r="B2686" s="9">
        <v>8</v>
      </c>
      <c r="C2686" s="259" t="s">
        <v>32638</v>
      </c>
      <c r="D2686" s="9">
        <v>0.0077553203927755816</v>
      </c>
      <c r="E2686" s="9"/>
      <c r="F2686" s="259" t="s">
        <v>34734</v>
      </c>
      <c r="G2686" s="9"/>
      <c r="H2686" s="259" t="s">
        <v>38227</v>
      </c>
      <c r="I2686" s="9">
        <v>3</v>
      </c>
    </row>
    <row r="2687">
      <c r="A2687" s="259" t="s">
        <v>29383</v>
      </c>
      <c r="B2687" s="9">
        <v>8</v>
      </c>
      <c r="C2687" s="259" t="s">
        <v>32638</v>
      </c>
      <c r="D2687" s="9">
        <v>0.016760095197066699</v>
      </c>
      <c r="E2687" s="9"/>
      <c r="F2687" s="259" t="s">
        <v>34735</v>
      </c>
      <c r="G2687" s="9"/>
      <c r="H2687" s="259" t="s">
        <v>38228</v>
      </c>
      <c r="I2687" s="9">
        <v>3</v>
      </c>
    </row>
    <row r="2688">
      <c r="A2688" s="259" t="s">
        <v>29384</v>
      </c>
      <c r="B2688" s="9">
        <v>8</v>
      </c>
      <c r="C2688" s="259" t="s">
        <v>32638</v>
      </c>
      <c r="D2688" s="9">
        <v>-0.00045854101987389265</v>
      </c>
      <c r="E2688" s="9"/>
      <c r="F2688" s="259" t="s">
        <v>34736</v>
      </c>
      <c r="G2688" s="9"/>
      <c r="H2688" s="259" t="s">
        <v>38229</v>
      </c>
      <c r="I2688" s="9">
        <v>3</v>
      </c>
    </row>
    <row r="2689">
      <c r="A2689" s="259" t="s">
        <v>29385</v>
      </c>
      <c r="B2689" s="9">
        <v>8</v>
      </c>
      <c r="C2689" s="259" t="s">
        <v>32638</v>
      </c>
      <c r="D2689" s="9">
        <v>-0.0033474750464554922</v>
      </c>
      <c r="E2689" s="9"/>
      <c r="F2689" s="259" t="s">
        <v>34737</v>
      </c>
      <c r="G2689" s="9"/>
      <c r="H2689" s="259" t="s">
        <v>38230</v>
      </c>
      <c r="I2689" s="9">
        <v>3</v>
      </c>
    </row>
    <row r="2690">
      <c r="A2690" s="259" t="s">
        <v>29386</v>
      </c>
      <c r="B2690" s="9">
        <v>9</v>
      </c>
      <c r="C2690" s="259" t="s">
        <v>32638</v>
      </c>
      <c r="D2690" s="9">
        <v>0.011655265662357405</v>
      </c>
      <c r="E2690" s="9"/>
      <c r="F2690" s="259" t="s">
        <v>34738</v>
      </c>
      <c r="G2690" s="9"/>
      <c r="H2690" s="259" t="s">
        <v>38231</v>
      </c>
      <c r="I2690" s="9">
        <v>3</v>
      </c>
    </row>
    <row r="2691">
      <c r="A2691" s="259" t="s">
        <v>29387</v>
      </c>
      <c r="B2691" s="9">
        <v>9</v>
      </c>
      <c r="C2691" s="259" t="s">
        <v>32638</v>
      </c>
      <c r="D2691" s="9">
        <v>0.013964780563597434</v>
      </c>
      <c r="E2691" s="9"/>
      <c r="F2691" s="259" t="s">
        <v>34739</v>
      </c>
      <c r="G2691" s="9"/>
      <c r="H2691" s="259" t="s">
        <v>38232</v>
      </c>
      <c r="I2691" s="9">
        <v>3</v>
      </c>
    </row>
    <row r="2692">
      <c r="A2692" s="259" t="s">
        <v>29388</v>
      </c>
      <c r="B2692" s="9">
        <v>9</v>
      </c>
      <c r="C2692" s="259" t="s">
        <v>32638</v>
      </c>
      <c r="D2692" s="9">
        <v>0.025620046225954835</v>
      </c>
      <c r="E2692" s="9"/>
      <c r="F2692" s="259" t="s">
        <v>34740</v>
      </c>
      <c r="G2692" s="9"/>
      <c r="H2692" s="259" t="s">
        <v>38233</v>
      </c>
      <c r="I2692" s="9">
        <v>3</v>
      </c>
    </row>
    <row r="2693">
      <c r="A2693" s="259" t="s">
        <v>29389</v>
      </c>
      <c r="B2693" s="9">
        <v>9</v>
      </c>
      <c r="C2693" s="259" t="s">
        <v>32638</v>
      </c>
      <c r="D2693" s="9">
        <v>0.029699648271304637</v>
      </c>
      <c r="E2693" s="9"/>
      <c r="F2693" s="259" t="s">
        <v>34741</v>
      </c>
      <c r="G2693" s="9"/>
      <c r="H2693" s="259" t="s">
        <v>38234</v>
      </c>
      <c r="I2693" s="9">
        <v>3</v>
      </c>
    </row>
    <row r="2694">
      <c r="A2694" s="259" t="s">
        <v>29390</v>
      </c>
      <c r="B2694" s="9">
        <v>9</v>
      </c>
      <c r="C2694" s="259" t="s">
        <v>32638</v>
      </c>
      <c r="D2694" s="9">
        <v>-0.0040796020453498019</v>
      </c>
      <c r="E2694" s="9"/>
      <c r="F2694" s="259" t="s">
        <v>34742</v>
      </c>
      <c r="G2694" s="9"/>
      <c r="H2694" s="259" t="s">
        <v>38235</v>
      </c>
      <c r="I2694" s="9">
        <v>3</v>
      </c>
    </row>
    <row r="2695">
      <c r="A2695" s="259" t="s">
        <v>29391</v>
      </c>
      <c r="B2695" s="9">
        <v>9</v>
      </c>
      <c r="C2695" s="259" t="s">
        <v>32638</v>
      </c>
      <c r="D2695" s="9">
        <v>0.012193882632090515</v>
      </c>
      <c r="E2695" s="9"/>
      <c r="F2695" s="259" t="s">
        <v>34743</v>
      </c>
      <c r="G2695" s="9"/>
      <c r="H2695" s="259" t="s">
        <v>38236</v>
      </c>
      <c r="I2695" s="9">
        <v>3</v>
      </c>
    </row>
    <row r="2696">
      <c r="A2696" s="259" t="s">
        <v>29392</v>
      </c>
      <c r="B2696" s="9">
        <v>9</v>
      </c>
      <c r="C2696" s="259" t="s">
        <v>32638</v>
      </c>
      <c r="D2696" s="9">
        <v>2.2998916403038518e-05</v>
      </c>
      <c r="E2696" s="9"/>
      <c r="F2696" s="259" t="s">
        <v>34744</v>
      </c>
      <c r="G2696" s="9"/>
      <c r="H2696" s="259" t="s">
        <v>38237</v>
      </c>
      <c r="I2696" s="9">
        <v>3</v>
      </c>
    </row>
    <row r="2697">
      <c r="A2697" s="259" t="s">
        <v>29393</v>
      </c>
      <c r="B2697" s="9">
        <v>9</v>
      </c>
      <c r="C2697" s="259" t="s">
        <v>32638</v>
      </c>
      <c r="D2697" s="9">
        <v>0.012216881548493553</v>
      </c>
      <c r="E2697" s="9"/>
      <c r="F2697" s="259" t="s">
        <v>34745</v>
      </c>
      <c r="G2697" s="9"/>
      <c r="H2697" s="259" t="s">
        <v>38238</v>
      </c>
      <c r="I2697" s="9">
        <v>3</v>
      </c>
    </row>
    <row r="2698">
      <c r="A2698" s="259" t="s">
        <v>29394</v>
      </c>
      <c r="B2698" s="9">
        <v>9</v>
      </c>
      <c r="C2698" s="259" t="s">
        <v>32638</v>
      </c>
      <c r="D2698" s="9">
        <v>0.0095653889043403797</v>
      </c>
      <c r="E2698" s="9"/>
      <c r="F2698" s="259" t="s">
        <v>34746</v>
      </c>
      <c r="G2698" s="9"/>
      <c r="H2698" s="259" t="s">
        <v>38239</v>
      </c>
      <c r="I2698" s="9">
        <v>3</v>
      </c>
    </row>
    <row r="2699">
      <c r="A2699" s="259" t="s">
        <v>29395</v>
      </c>
      <c r="B2699" s="9">
        <v>9</v>
      </c>
      <c r="C2699" s="259" t="s">
        <v>32638</v>
      </c>
      <c r="D2699" s="9">
        <v>0.0079173778184707076</v>
      </c>
      <c r="E2699" s="9"/>
      <c r="F2699" s="259" t="s">
        <v>34747</v>
      </c>
      <c r="G2699" s="9"/>
      <c r="H2699" s="259" t="s">
        <v>38240</v>
      </c>
      <c r="I2699" s="9">
        <v>3</v>
      </c>
    </row>
    <row r="2700">
      <c r="A2700" s="259" t="s">
        <v>29396</v>
      </c>
      <c r="B2700" s="9">
        <v>9</v>
      </c>
      <c r="C2700" s="259" t="s">
        <v>32638</v>
      </c>
      <c r="D2700" s="9">
        <v>0.017482766722811086</v>
      </c>
      <c r="E2700" s="9"/>
      <c r="F2700" s="259" t="s">
        <v>34748</v>
      </c>
      <c r="G2700" s="9"/>
      <c r="H2700" s="259" t="s">
        <v>38241</v>
      </c>
      <c r="I2700" s="9">
        <v>3</v>
      </c>
    </row>
    <row r="2701">
      <c r="A2701" s="259" t="s">
        <v>29397</v>
      </c>
      <c r="B2701" s="9">
        <v>9</v>
      </c>
      <c r="C2701" s="259" t="s">
        <v>32638</v>
      </c>
      <c r="D2701" s="9">
        <v>-0.00056161588613614787</v>
      </c>
      <c r="E2701" s="9"/>
      <c r="F2701" s="259" t="s">
        <v>34749</v>
      </c>
      <c r="G2701" s="9"/>
      <c r="H2701" s="259" t="s">
        <v>38242</v>
      </c>
      <c r="I2701" s="9">
        <v>3</v>
      </c>
    </row>
    <row r="2702">
      <c r="A2702" s="259" t="s">
        <v>29398</v>
      </c>
      <c r="B2702" s="9">
        <v>9</v>
      </c>
      <c r="C2702" s="259" t="s">
        <v>32638</v>
      </c>
      <c r="D2702" s="9">
        <v>-0.0035179861592136538</v>
      </c>
      <c r="E2702" s="9"/>
      <c r="F2702" s="259" t="s">
        <v>34750</v>
      </c>
      <c r="G2702" s="9"/>
      <c r="H2702" s="259" t="s">
        <v>38243</v>
      </c>
      <c r="I2702" s="9">
        <v>3</v>
      </c>
    </row>
    <row r="2703">
      <c r="A2703" s="259" t="s">
        <v>29399</v>
      </c>
      <c r="B2703" s="9">
        <v>10</v>
      </c>
      <c r="C2703" s="259" t="s">
        <v>32638</v>
      </c>
      <c r="D2703" s="9">
        <v>0.010672663238976164</v>
      </c>
      <c r="E2703" s="9"/>
      <c r="F2703" s="259" t="s">
        <v>34751</v>
      </c>
      <c r="G2703" s="9"/>
      <c r="H2703" s="259" t="s">
        <v>38244</v>
      </c>
      <c r="I2703" s="9">
        <v>3</v>
      </c>
    </row>
    <row r="2704">
      <c r="A2704" s="259" t="s">
        <v>29400</v>
      </c>
      <c r="B2704" s="9">
        <v>10</v>
      </c>
      <c r="C2704" s="259" t="s">
        <v>32638</v>
      </c>
      <c r="D2704" s="9">
        <v>0.014006498253387253</v>
      </c>
      <c r="E2704" s="9"/>
      <c r="F2704" s="259" t="s">
        <v>34752</v>
      </c>
      <c r="G2704" s="9"/>
      <c r="H2704" s="259" t="s">
        <v>38245</v>
      </c>
      <c r="I2704" s="9">
        <v>3</v>
      </c>
    </row>
    <row r="2705">
      <c r="A2705" s="259" t="s">
        <v>29401</v>
      </c>
      <c r="B2705" s="9">
        <v>10</v>
      </c>
      <c r="C2705" s="259" t="s">
        <v>32638</v>
      </c>
      <c r="D2705" s="9">
        <v>0.024679161492363422</v>
      </c>
      <c r="E2705" s="9"/>
      <c r="F2705" s="259" t="s">
        <v>34753</v>
      </c>
      <c r="G2705" s="9"/>
      <c r="H2705" s="259" t="s">
        <v>38246</v>
      </c>
      <c r="I2705" s="9">
        <v>3</v>
      </c>
    </row>
    <row r="2706">
      <c r="A2706" s="259" t="s">
        <v>29402</v>
      </c>
      <c r="B2706" s="9">
        <v>10</v>
      </c>
      <c r="C2706" s="259" t="s">
        <v>32638</v>
      </c>
      <c r="D2706" s="9">
        <v>0.030072586603370595</v>
      </c>
      <c r="E2706" s="9"/>
      <c r="F2706" s="259" t="s">
        <v>34754</v>
      </c>
      <c r="G2706" s="9"/>
      <c r="H2706" s="259" t="s">
        <v>38247</v>
      </c>
      <c r="I2706" s="9">
        <v>3</v>
      </c>
    </row>
    <row r="2707">
      <c r="A2707" s="259" t="s">
        <v>29403</v>
      </c>
      <c r="B2707" s="9">
        <v>10</v>
      </c>
      <c r="C2707" s="259" t="s">
        <v>32638</v>
      </c>
      <c r="D2707" s="9">
        <v>-0.0053934251110071742</v>
      </c>
      <c r="E2707" s="9"/>
      <c r="F2707" s="259" t="s">
        <v>34755</v>
      </c>
      <c r="G2707" s="9"/>
      <c r="H2707" s="259" t="s">
        <v>38248</v>
      </c>
      <c r="I2707" s="9">
        <v>3</v>
      </c>
    </row>
    <row r="2708">
      <c r="A2708" s="259" t="s">
        <v>29404</v>
      </c>
      <c r="B2708" s="9">
        <v>10</v>
      </c>
      <c r="C2708" s="259" t="s">
        <v>32638</v>
      </c>
      <c r="D2708" s="9">
        <v>0.011710197754529098</v>
      </c>
      <c r="E2708" s="9"/>
      <c r="F2708" s="259" t="s">
        <v>34756</v>
      </c>
      <c r="G2708" s="9"/>
      <c r="H2708" s="259" t="s">
        <v>38249</v>
      </c>
      <c r="I2708" s="9">
        <v>3</v>
      </c>
    </row>
    <row r="2709">
      <c r="A2709" s="259" t="s">
        <v>29405</v>
      </c>
      <c r="B2709" s="9">
        <v>10</v>
      </c>
      <c r="C2709" s="259" t="s">
        <v>32638</v>
      </c>
      <c r="D2709" s="9">
        <v>2.3103161360426379e-05</v>
      </c>
      <c r="E2709" s="9"/>
      <c r="F2709" s="259" t="s">
        <v>34757</v>
      </c>
      <c r="G2709" s="9"/>
      <c r="H2709" s="259" t="s">
        <v>38250</v>
      </c>
      <c r="I2709" s="9">
        <v>3</v>
      </c>
    </row>
    <row r="2710">
      <c r="A2710" s="259" t="s">
        <v>29406</v>
      </c>
      <c r="B2710" s="9">
        <v>10</v>
      </c>
      <c r="C2710" s="259" t="s">
        <v>32638</v>
      </c>
      <c r="D2710" s="9">
        <v>0.011733300915889524</v>
      </c>
      <c r="E2710" s="9"/>
      <c r="F2710" s="259" t="s">
        <v>34758</v>
      </c>
      <c r="G2710" s="9"/>
      <c r="H2710" s="259" t="s">
        <v>38251</v>
      </c>
      <c r="I2710" s="9">
        <v>3</v>
      </c>
    </row>
    <row r="2711">
      <c r="A2711" s="259" t="s">
        <v>29407</v>
      </c>
      <c r="B2711" s="9">
        <v>10</v>
      </c>
      <c r="C2711" s="259" t="s">
        <v>32638</v>
      </c>
      <c r="D2711" s="9">
        <v>0.010208290220794874</v>
      </c>
      <c r="E2711" s="9"/>
      <c r="F2711" s="259" t="s">
        <v>34759</v>
      </c>
      <c r="G2711" s="9"/>
      <c r="H2711" s="259" t="s">
        <v>38252</v>
      </c>
      <c r="I2711" s="9">
        <v>3</v>
      </c>
    </row>
    <row r="2712">
      <c r="A2712" s="259" t="s">
        <v>29408</v>
      </c>
      <c r="B2712" s="9">
        <v>10</v>
      </c>
      <c r="C2712" s="259" t="s">
        <v>32638</v>
      </c>
      <c r="D2712" s="9">
        <v>0.0081309954666861986</v>
      </c>
      <c r="E2712" s="9"/>
      <c r="F2712" s="259" t="s">
        <v>34760</v>
      </c>
      <c r="G2712" s="9"/>
      <c r="H2712" s="259" t="s">
        <v>38253</v>
      </c>
      <c r="I2712" s="9">
        <v>3</v>
      </c>
    </row>
    <row r="2713">
      <c r="A2713" s="259" t="s">
        <v>29409</v>
      </c>
      <c r="B2713" s="9">
        <v>10</v>
      </c>
      <c r="C2713" s="259" t="s">
        <v>32638</v>
      </c>
      <c r="D2713" s="9">
        <v>0.018339285687481072</v>
      </c>
      <c r="E2713" s="9"/>
      <c r="F2713" s="259" t="s">
        <v>34761</v>
      </c>
      <c r="G2713" s="9"/>
      <c r="H2713" s="259" t="s">
        <v>38254</v>
      </c>
      <c r="I2713" s="9">
        <v>3</v>
      </c>
    </row>
    <row r="2714">
      <c r="A2714" s="259" t="s">
        <v>29410</v>
      </c>
      <c r="B2714" s="9">
        <v>10</v>
      </c>
      <c r="C2714" s="259" t="s">
        <v>32638</v>
      </c>
      <c r="D2714" s="9">
        <v>-0.0010606376769133582</v>
      </c>
      <c r="E2714" s="9"/>
      <c r="F2714" s="259" t="s">
        <v>34762</v>
      </c>
      <c r="G2714" s="9"/>
      <c r="H2714" s="259" t="s">
        <v>38255</v>
      </c>
      <c r="I2714" s="9">
        <v>3</v>
      </c>
    </row>
    <row r="2715">
      <c r="A2715" s="259" t="s">
        <v>29411</v>
      </c>
      <c r="B2715" s="9">
        <v>10</v>
      </c>
      <c r="C2715" s="259" t="s">
        <v>32638</v>
      </c>
      <c r="D2715" s="9">
        <v>-0.0043327874340938167</v>
      </c>
      <c r="E2715" s="9"/>
      <c r="F2715" s="259" t="s">
        <v>34763</v>
      </c>
      <c r="G2715" s="9"/>
      <c r="H2715" s="259" t="s">
        <v>38256</v>
      </c>
      <c r="I2715" s="9">
        <v>3</v>
      </c>
    </row>
    <row r="2716">
      <c r="A2716" s="259" t="s">
        <v>29412</v>
      </c>
      <c r="B2716" s="9">
        <v>1</v>
      </c>
      <c r="C2716" s="259" t="s">
        <v>32639</v>
      </c>
      <c r="D2716" s="9">
        <v>0.0029847805441759316</v>
      </c>
      <c r="E2716" s="9"/>
      <c r="F2716" s="259" t="s">
        <v>34764</v>
      </c>
      <c r="G2716" s="9"/>
      <c r="H2716" s="259" t="s">
        <v>38257</v>
      </c>
      <c r="I2716" s="9">
        <v>3</v>
      </c>
    </row>
    <row r="2717">
      <c r="A2717" s="259" t="s">
        <v>29413</v>
      </c>
      <c r="B2717" s="9">
        <v>1</v>
      </c>
      <c r="C2717" s="259" t="s">
        <v>32639</v>
      </c>
      <c r="D2717" s="9">
        <v>0.0061819244188412907</v>
      </c>
      <c r="E2717" s="9"/>
      <c r="F2717" s="259" t="s">
        <v>34765</v>
      </c>
      <c r="G2717" s="9"/>
      <c r="H2717" s="259" t="s">
        <v>38258</v>
      </c>
      <c r="I2717" s="9">
        <v>3</v>
      </c>
    </row>
    <row r="2718">
      <c r="A2718" s="259" t="s">
        <v>29414</v>
      </c>
      <c r="B2718" s="9">
        <v>1</v>
      </c>
      <c r="C2718" s="259" t="s">
        <v>32639</v>
      </c>
      <c r="D2718" s="9">
        <v>0.0091667049630172227</v>
      </c>
      <c r="E2718" s="9"/>
      <c r="F2718" s="259" t="s">
        <v>34766</v>
      </c>
      <c r="G2718" s="9"/>
      <c r="H2718" s="259" t="s">
        <v>38259</v>
      </c>
      <c r="I2718" s="9">
        <v>3</v>
      </c>
    </row>
    <row r="2719">
      <c r="A2719" s="259" t="s">
        <v>29415</v>
      </c>
      <c r="B2719" s="9">
        <v>1</v>
      </c>
      <c r="C2719" s="259" t="s">
        <v>32639</v>
      </c>
      <c r="D2719" s="9">
        <v>0.010536979932931814</v>
      </c>
      <c r="E2719" s="9"/>
      <c r="F2719" s="259" t="s">
        <v>34767</v>
      </c>
      <c r="G2719" s="9"/>
      <c r="H2719" s="259" t="s">
        <v>38260</v>
      </c>
      <c r="I2719" s="9">
        <v>3</v>
      </c>
    </row>
    <row r="2720">
      <c r="A2720" s="259" t="s">
        <v>29416</v>
      </c>
      <c r="B2720" s="9">
        <v>1</v>
      </c>
      <c r="C2720" s="259" t="s">
        <v>32639</v>
      </c>
      <c r="D2720" s="9">
        <v>-0.0097875560124177519</v>
      </c>
      <c r="E2720" s="9"/>
      <c r="F2720" s="259" t="s">
        <v>34768</v>
      </c>
      <c r="G2720" s="9"/>
      <c r="H2720" s="259" t="s">
        <v>38261</v>
      </c>
      <c r="I2720" s="9">
        <v>3</v>
      </c>
    </row>
    <row r="2721">
      <c r="A2721" s="259" t="s">
        <v>29417</v>
      </c>
      <c r="B2721" s="9">
        <v>1</v>
      </c>
      <c r="C2721" s="259" t="s">
        <v>32639</v>
      </c>
      <c r="D2721" s="9">
        <v>0.018054208640610001</v>
      </c>
      <c r="E2721" s="9"/>
      <c r="F2721" s="259" t="s">
        <v>34769</v>
      </c>
      <c r="G2721" s="9"/>
      <c r="H2721" s="259" t="s">
        <v>38262</v>
      </c>
      <c r="I2721" s="9">
        <v>3</v>
      </c>
    </row>
    <row r="2722">
      <c r="A2722" s="259" t="s">
        <v>29418</v>
      </c>
      <c r="B2722" s="9">
        <v>1</v>
      </c>
      <c r="C2722" s="259" t="s">
        <v>32639</v>
      </c>
      <c r="D2722" s="9">
        <v>1.8140975636030667e-05</v>
      </c>
      <c r="E2722" s="9"/>
      <c r="F2722" s="259" t="s">
        <v>34770</v>
      </c>
      <c r="G2722" s="9"/>
      <c r="H2722" s="259" t="s">
        <v>38263</v>
      </c>
      <c r="I2722" s="9">
        <v>3</v>
      </c>
    </row>
    <row r="2723">
      <c r="A2723" s="259" t="s">
        <v>29419</v>
      </c>
      <c r="B2723" s="9">
        <v>1</v>
      </c>
      <c r="C2723" s="259" t="s">
        <v>32639</v>
      </c>
      <c r="D2723" s="9">
        <v>0.0030130484439806391</v>
      </c>
      <c r="E2723" s="9"/>
      <c r="F2723" s="259" t="s">
        <v>34771</v>
      </c>
      <c r="G2723" s="9"/>
      <c r="H2723" s="259" t="s">
        <v>38264</v>
      </c>
      <c r="I2723" s="9">
        <v>3</v>
      </c>
    </row>
    <row r="2724">
      <c r="A2724" s="259" t="s">
        <v>29420</v>
      </c>
      <c r="B2724" s="9">
        <v>1</v>
      </c>
      <c r="C2724" s="259" t="s">
        <v>32639</v>
      </c>
      <c r="D2724" s="9">
        <v>0.016107593902182613</v>
      </c>
      <c r="E2724" s="9"/>
      <c r="F2724" s="259" t="s">
        <v>34772</v>
      </c>
      <c r="G2724" s="9"/>
      <c r="H2724" s="259" t="s">
        <v>38265</v>
      </c>
      <c r="I2724" s="9">
        <v>3</v>
      </c>
    </row>
    <row r="2725">
      <c r="A2725" s="259" t="s">
        <v>29421</v>
      </c>
      <c r="B2725" s="9">
        <v>1</v>
      </c>
      <c r="C2725" s="259" t="s">
        <v>32639</v>
      </c>
      <c r="D2725" s="9">
        <v>0.0053529552976078103</v>
      </c>
      <c r="E2725" s="9"/>
      <c r="F2725" s="259" t="s">
        <v>34773</v>
      </c>
      <c r="G2725" s="9"/>
      <c r="H2725" s="259" t="s">
        <v>38266</v>
      </c>
      <c r="I2725" s="9">
        <v>3</v>
      </c>
    </row>
    <row r="2726">
      <c r="A2726" s="259" t="s">
        <v>29422</v>
      </c>
      <c r="B2726" s="9">
        <v>1</v>
      </c>
      <c r="C2726" s="259" t="s">
        <v>32639</v>
      </c>
      <c r="D2726" s="9">
        <v>0.0075239314889511749</v>
      </c>
      <c r="E2726" s="9"/>
      <c r="F2726" s="259" t="s">
        <v>34774</v>
      </c>
      <c r="G2726" s="9"/>
      <c r="H2726" s="259" t="s">
        <v>38267</v>
      </c>
      <c r="I2726" s="9">
        <v>3</v>
      </c>
    </row>
    <row r="2727">
      <c r="A2727" s="259" t="s">
        <v>29423</v>
      </c>
      <c r="B2727" s="9">
        <v>1</v>
      </c>
      <c r="C2727" s="259" t="s">
        <v>32639</v>
      </c>
      <c r="D2727" s="9">
        <v>-0.0036740473150663829</v>
      </c>
      <c r="E2727" s="9"/>
      <c r="F2727" s="259" t="s">
        <v>34775</v>
      </c>
      <c r="G2727" s="9"/>
      <c r="H2727" s="259" t="s">
        <v>38268</v>
      </c>
      <c r="I2727" s="9">
        <v>3</v>
      </c>
    </row>
    <row r="2728">
      <c r="A2728" s="259" t="s">
        <v>29424</v>
      </c>
      <c r="B2728" s="9">
        <v>1</v>
      </c>
      <c r="C2728" s="259" t="s">
        <v>32639</v>
      </c>
      <c r="D2728" s="9">
        <v>-0.0099570437416045456</v>
      </c>
      <c r="E2728" s="9"/>
      <c r="F2728" s="259" t="s">
        <v>34776</v>
      </c>
      <c r="G2728" s="9"/>
      <c r="H2728" s="259" t="s">
        <v>38269</v>
      </c>
      <c r="I2728" s="9">
        <v>3</v>
      </c>
    </row>
    <row r="2729">
      <c r="A2729" s="259" t="s">
        <v>29425</v>
      </c>
      <c r="B2729" s="9">
        <v>2</v>
      </c>
      <c r="C2729" s="259" t="s">
        <v>32639</v>
      </c>
      <c r="D2729" s="9">
        <v>0.0040911304130205944</v>
      </c>
      <c r="E2729" s="9"/>
      <c r="F2729" s="259" t="s">
        <v>34777</v>
      </c>
      <c r="G2729" s="9"/>
      <c r="H2729" s="259" t="s">
        <v>38270</v>
      </c>
      <c r="I2729" s="9">
        <v>3</v>
      </c>
    </row>
    <row r="2730">
      <c r="A2730" s="259" t="s">
        <v>29426</v>
      </c>
      <c r="B2730" s="9">
        <v>2</v>
      </c>
      <c r="C2730" s="259" t="s">
        <v>32639</v>
      </c>
      <c r="D2730" s="9">
        <v>0.0076632448426864523</v>
      </c>
      <c r="E2730" s="9"/>
      <c r="F2730" s="259" t="s">
        <v>34778</v>
      </c>
      <c r="G2730" s="9"/>
      <c r="H2730" s="259" t="s">
        <v>38271</v>
      </c>
      <c r="I2730" s="9">
        <v>3</v>
      </c>
    </row>
    <row r="2731">
      <c r="A2731" s="259" t="s">
        <v>29427</v>
      </c>
      <c r="B2731" s="9">
        <v>2</v>
      </c>
      <c r="C2731" s="259" t="s">
        <v>32639</v>
      </c>
      <c r="D2731" s="9">
        <v>0.011754375255707045</v>
      </c>
      <c r="E2731" s="9"/>
      <c r="F2731" s="259" t="s">
        <v>34779</v>
      </c>
      <c r="G2731" s="9"/>
      <c r="H2731" s="259" t="s">
        <v>38272</v>
      </c>
      <c r="I2731" s="9">
        <v>3</v>
      </c>
    </row>
    <row r="2732">
      <c r="A2732" s="259" t="s">
        <v>29428</v>
      </c>
      <c r="B2732" s="9">
        <v>2</v>
      </c>
      <c r="C2732" s="259" t="s">
        <v>32639</v>
      </c>
      <c r="D2732" s="9">
        <v>0.013727175276080618</v>
      </c>
      <c r="E2732" s="9"/>
      <c r="F2732" s="259" t="s">
        <v>34780</v>
      </c>
      <c r="G2732" s="9"/>
      <c r="H2732" s="259" t="s">
        <v>38273</v>
      </c>
      <c r="I2732" s="9">
        <v>3</v>
      </c>
    </row>
    <row r="2733">
      <c r="A2733" s="259" t="s">
        <v>29429</v>
      </c>
      <c r="B2733" s="9">
        <v>2</v>
      </c>
      <c r="C2733" s="259" t="s">
        <v>32639</v>
      </c>
      <c r="D2733" s="9">
        <v>-0.0084115813757848386</v>
      </c>
      <c r="E2733" s="9"/>
      <c r="F2733" s="259" t="s">
        <v>34781</v>
      </c>
      <c r="G2733" s="9"/>
      <c r="H2733" s="259" t="s">
        <v>38274</v>
      </c>
      <c r="I2733" s="9">
        <v>3</v>
      </c>
    </row>
    <row r="2734">
      <c r="A2734" s="259" t="s">
        <v>29430</v>
      </c>
      <c r="B2734" s="9">
        <v>2</v>
      </c>
      <c r="C2734" s="259" t="s">
        <v>32639</v>
      </c>
      <c r="D2734" s="9">
        <v>0.015578456323571554</v>
      </c>
      <c r="E2734" s="9"/>
      <c r="F2734" s="259" t="s">
        <v>34782</v>
      </c>
      <c r="G2734" s="9"/>
      <c r="H2734" s="259" t="s">
        <v>38275</v>
      </c>
      <c r="I2734" s="9">
        <v>3</v>
      </c>
    </row>
    <row r="2735">
      <c r="A2735" s="259" t="s">
        <v>29431</v>
      </c>
      <c r="B2735" s="9">
        <v>2</v>
      </c>
      <c r="C2735" s="259" t="s">
        <v>32639</v>
      </c>
      <c r="D2735" s="9">
        <v>1.9869318863739909e-05</v>
      </c>
      <c r="E2735" s="9"/>
      <c r="F2735" s="259" t="s">
        <v>34783</v>
      </c>
      <c r="G2735" s="9"/>
      <c r="H2735" s="259" t="s">
        <v>38276</v>
      </c>
      <c r="I2735" s="9">
        <v>3</v>
      </c>
    </row>
    <row r="2736">
      <c r="A2736" s="259" t="s">
        <v>29432</v>
      </c>
      <c r="B2736" s="9">
        <v>2</v>
      </c>
      <c r="C2736" s="259" t="s">
        <v>32639</v>
      </c>
      <c r="D2736" s="9">
        <v>0.0042305002304937559</v>
      </c>
      <c r="E2736" s="9"/>
      <c r="F2736" s="259" t="s">
        <v>34784</v>
      </c>
      <c r="G2736" s="9"/>
      <c r="H2736" s="259" t="s">
        <v>38277</v>
      </c>
      <c r="I2736" s="9">
        <v>3</v>
      </c>
    </row>
    <row r="2737">
      <c r="A2737" s="259" t="s">
        <v>29433</v>
      </c>
      <c r="B2737" s="9">
        <v>2</v>
      </c>
      <c r="C2737" s="259" t="s">
        <v>32639</v>
      </c>
      <c r="D2737" s="9">
        <v>0.016248390405696356</v>
      </c>
      <c r="E2737" s="9"/>
      <c r="F2737" s="259" t="s">
        <v>34785</v>
      </c>
      <c r="G2737" s="9"/>
      <c r="H2737" s="259" t="s">
        <v>38278</v>
      </c>
      <c r="I2737" s="9">
        <v>3</v>
      </c>
    </row>
    <row r="2738">
      <c r="A2738" s="259" t="s">
        <v>29434</v>
      </c>
      <c r="B2738" s="9">
        <v>2</v>
      </c>
      <c r="C2738" s="259" t="s">
        <v>32639</v>
      </c>
      <c r="D2738" s="9">
        <v>0.0060255223803308286</v>
      </c>
      <c r="E2738" s="9"/>
      <c r="F2738" s="259" t="s">
        <v>34786</v>
      </c>
      <c r="G2738" s="9"/>
      <c r="H2738" s="259" t="s">
        <v>38279</v>
      </c>
      <c r="I2738" s="9">
        <v>3</v>
      </c>
    </row>
    <row r="2739">
      <c r="A2739" s="259" t="s">
        <v>29435</v>
      </c>
      <c r="B2739" s="9">
        <v>2</v>
      </c>
      <c r="C2739" s="259" t="s">
        <v>32639</v>
      </c>
      <c r="D2739" s="9">
        <v>0.0094966750455868602</v>
      </c>
      <c r="E2739" s="9"/>
      <c r="F2739" s="259" t="s">
        <v>34787</v>
      </c>
      <c r="G2739" s="9"/>
      <c r="H2739" s="259" t="s">
        <v>38280</v>
      </c>
      <c r="I2739" s="9">
        <v>3</v>
      </c>
    </row>
    <row r="2740">
      <c r="A2740" s="259" t="s">
        <v>29436</v>
      </c>
      <c r="B2740" s="9">
        <v>2</v>
      </c>
      <c r="C2740" s="259" t="s">
        <v>32639</v>
      </c>
      <c r="D2740" s="9">
        <v>-0.0047318088213618766</v>
      </c>
      <c r="E2740" s="9"/>
      <c r="F2740" s="259" t="s">
        <v>34788</v>
      </c>
      <c r="G2740" s="9"/>
      <c r="H2740" s="259" t="s">
        <v>38281</v>
      </c>
      <c r="I2740" s="9">
        <v>3</v>
      </c>
    </row>
    <row r="2741">
      <c r="A2741" s="259" t="s">
        <v>29437</v>
      </c>
      <c r="B2741" s="9">
        <v>2</v>
      </c>
      <c r="C2741" s="259" t="s">
        <v>32639</v>
      </c>
      <c r="D2741" s="9">
        <v>-0.0085822470490860992</v>
      </c>
      <c r="E2741" s="9"/>
      <c r="F2741" s="259" t="s">
        <v>34789</v>
      </c>
      <c r="G2741" s="9"/>
      <c r="H2741" s="259" t="s">
        <v>38282</v>
      </c>
      <c r="I2741" s="9">
        <v>3</v>
      </c>
    </row>
    <row r="2742">
      <c r="A2742" s="259" t="s">
        <v>29438</v>
      </c>
      <c r="B2742" s="9">
        <v>3</v>
      </c>
      <c r="C2742" s="259" t="s">
        <v>32639</v>
      </c>
      <c r="D2742" s="9">
        <v>0.0052565170188984683</v>
      </c>
      <c r="E2742" s="9"/>
      <c r="F2742" s="259" t="s">
        <v>34790</v>
      </c>
      <c r="G2742" s="9"/>
      <c r="H2742" s="259" t="s">
        <v>38283</v>
      </c>
      <c r="I2742" s="9">
        <v>3</v>
      </c>
    </row>
    <row r="2743">
      <c r="A2743" s="259" t="s">
        <v>29439</v>
      </c>
      <c r="B2743" s="9">
        <v>3</v>
      </c>
      <c r="C2743" s="259" t="s">
        <v>32639</v>
      </c>
      <c r="D2743" s="9">
        <v>0.0084465054419566744</v>
      </c>
      <c r="E2743" s="9"/>
      <c r="F2743" s="259" t="s">
        <v>34791</v>
      </c>
      <c r="G2743" s="9"/>
      <c r="H2743" s="259" t="s">
        <v>38284</v>
      </c>
      <c r="I2743" s="9">
        <v>3</v>
      </c>
    </row>
    <row r="2744">
      <c r="A2744" s="259" t="s">
        <v>29440</v>
      </c>
      <c r="B2744" s="9">
        <v>3</v>
      </c>
      <c r="C2744" s="259" t="s">
        <v>32639</v>
      </c>
      <c r="D2744" s="9">
        <v>0.013703022460855143</v>
      </c>
      <c r="E2744" s="9"/>
      <c r="F2744" s="259" t="s">
        <v>34792</v>
      </c>
      <c r="G2744" s="9"/>
      <c r="H2744" s="259" t="s">
        <v>38285</v>
      </c>
      <c r="I2744" s="9">
        <v>3</v>
      </c>
    </row>
    <row r="2745">
      <c r="A2745" s="259" t="s">
        <v>29441</v>
      </c>
      <c r="B2745" s="9">
        <v>3</v>
      </c>
      <c r="C2745" s="259" t="s">
        <v>32639</v>
      </c>
      <c r="D2745" s="9">
        <v>0.015440716347855368</v>
      </c>
      <c r="E2745" s="9"/>
      <c r="F2745" s="259" t="s">
        <v>34793</v>
      </c>
      <c r="G2745" s="9"/>
      <c r="H2745" s="259" t="s">
        <v>38286</v>
      </c>
      <c r="I2745" s="9">
        <v>3</v>
      </c>
    </row>
    <row r="2746">
      <c r="A2746" s="259" t="s">
        <v>29442</v>
      </c>
      <c r="B2746" s="9">
        <v>3</v>
      </c>
      <c r="C2746" s="259" t="s">
        <v>32639</v>
      </c>
      <c r="D2746" s="9">
        <v>-0.005000899359993787</v>
      </c>
      <c r="E2746" s="9"/>
      <c r="F2746" s="259" t="s">
        <v>34794</v>
      </c>
      <c r="G2746" s="9"/>
      <c r="H2746" s="259" t="s">
        <v>38287</v>
      </c>
      <c r="I2746" s="9">
        <v>3</v>
      </c>
    </row>
    <row r="2747">
      <c r="A2747" s="259" t="s">
        <v>29443</v>
      </c>
      <c r="B2747" s="9">
        <v>3</v>
      </c>
      <c r="C2747" s="259" t="s">
        <v>32639</v>
      </c>
      <c r="D2747" s="9">
        <v>0.015435529831509705</v>
      </c>
      <c r="E2747" s="9"/>
      <c r="F2747" s="259" t="s">
        <v>34795</v>
      </c>
      <c r="G2747" s="9"/>
      <c r="H2747" s="259" t="s">
        <v>38288</v>
      </c>
      <c r="I2747" s="9">
        <v>3</v>
      </c>
    </row>
    <row r="2748">
      <c r="A2748" s="259" t="s">
        <v>29444</v>
      </c>
      <c r="B2748" s="9">
        <v>3</v>
      </c>
      <c r="C2748" s="259" t="s">
        <v>32639</v>
      </c>
      <c r="D2748" s="9">
        <v>2.0090509091648865e-05</v>
      </c>
      <c r="E2748" s="9"/>
      <c r="F2748" s="259" t="s">
        <v>34796</v>
      </c>
      <c r="G2748" s="9"/>
      <c r="H2748" s="259" t="s">
        <v>38289</v>
      </c>
      <c r="I2748" s="9">
        <v>3</v>
      </c>
    </row>
    <row r="2749">
      <c r="A2749" s="259" t="s">
        <v>29445</v>
      </c>
      <c r="B2749" s="9">
        <v>3</v>
      </c>
      <c r="C2749" s="259" t="s">
        <v>32639</v>
      </c>
      <c r="D2749" s="9">
        <v>0.0054522228639139123</v>
      </c>
      <c r="E2749" s="9"/>
      <c r="F2749" s="259" t="s">
        <v>34797</v>
      </c>
      <c r="G2749" s="9"/>
      <c r="H2749" s="259" t="s">
        <v>38290</v>
      </c>
      <c r="I2749" s="9">
        <v>3</v>
      </c>
    </row>
    <row r="2750">
      <c r="A2750" s="259" t="s">
        <v>29446</v>
      </c>
      <c r="B2750" s="9">
        <v>3</v>
      </c>
      <c r="C2750" s="259" t="s">
        <v>32639</v>
      </c>
      <c r="D2750" s="9">
        <v>0.011025277548898581</v>
      </c>
      <c r="E2750" s="9"/>
      <c r="F2750" s="259" t="s">
        <v>34798</v>
      </c>
      <c r="G2750" s="9"/>
      <c r="H2750" s="259" t="s">
        <v>38291</v>
      </c>
      <c r="I2750" s="9">
        <v>3</v>
      </c>
    </row>
    <row r="2751">
      <c r="A2751" s="259" t="s">
        <v>29447</v>
      </c>
      <c r="B2751" s="9">
        <v>3</v>
      </c>
      <c r="C2751" s="259" t="s">
        <v>32639</v>
      </c>
      <c r="D2751" s="9">
        <v>0.0063920662239660749</v>
      </c>
      <c r="E2751" s="9"/>
      <c r="F2751" s="259" t="s">
        <v>34799</v>
      </c>
      <c r="G2751" s="9"/>
      <c r="H2751" s="259" t="s">
        <v>38292</v>
      </c>
      <c r="I2751" s="9">
        <v>3</v>
      </c>
    </row>
    <row r="2752">
      <c r="A2752" s="259" t="s">
        <v>29448</v>
      </c>
      <c r="B2752" s="9">
        <v>3</v>
      </c>
      <c r="C2752" s="259" t="s">
        <v>32639</v>
      </c>
      <c r="D2752" s="9">
        <v>0.0099884934839414539</v>
      </c>
      <c r="E2752" s="9"/>
      <c r="F2752" s="259" t="s">
        <v>34800</v>
      </c>
      <c r="G2752" s="9"/>
      <c r="H2752" s="259" t="s">
        <v>38293</v>
      </c>
      <c r="I2752" s="9">
        <v>3</v>
      </c>
    </row>
    <row r="2753">
      <c r="A2753" s="259" t="s">
        <v>29449</v>
      </c>
      <c r="B2753" s="9">
        <v>3</v>
      </c>
      <c r="C2753" s="259" t="s">
        <v>32639</v>
      </c>
      <c r="D2753" s="9">
        <v>-0.004330697592930745</v>
      </c>
      <c r="E2753" s="9"/>
      <c r="F2753" s="259" t="s">
        <v>34801</v>
      </c>
      <c r="G2753" s="9"/>
      <c r="H2753" s="259" t="s">
        <v>38294</v>
      </c>
      <c r="I2753" s="9">
        <v>3</v>
      </c>
    </row>
    <row r="2754">
      <c r="A2754" s="259" t="s">
        <v>29450</v>
      </c>
      <c r="B2754" s="9">
        <v>3</v>
      </c>
      <c r="C2754" s="259" t="s">
        <v>32639</v>
      </c>
      <c r="D2754" s="9">
        <v>-0.0047271486147286244</v>
      </c>
      <c r="E2754" s="9"/>
      <c r="F2754" s="259" t="s">
        <v>34802</v>
      </c>
      <c r="G2754" s="9"/>
      <c r="H2754" s="259" t="s">
        <v>38295</v>
      </c>
      <c r="I2754" s="9">
        <v>3</v>
      </c>
    </row>
    <row r="2755">
      <c r="A2755" s="259" t="s">
        <v>29451</v>
      </c>
      <c r="B2755" s="9">
        <v>4</v>
      </c>
      <c r="C2755" s="259" t="s">
        <v>32639</v>
      </c>
      <c r="D2755" s="9">
        <v>0.0068786565341233744</v>
      </c>
      <c r="E2755" s="9"/>
      <c r="F2755" s="259" t="s">
        <v>34803</v>
      </c>
      <c r="G2755" s="9"/>
      <c r="H2755" s="259" t="s">
        <v>38296</v>
      </c>
      <c r="I2755" s="9">
        <v>3</v>
      </c>
    </row>
    <row r="2756">
      <c r="A2756" s="259" t="s">
        <v>29452</v>
      </c>
      <c r="B2756" s="9">
        <v>4</v>
      </c>
      <c r="C2756" s="259" t="s">
        <v>32639</v>
      </c>
      <c r="D2756" s="9">
        <v>0.0092420247177469692</v>
      </c>
      <c r="E2756" s="9"/>
      <c r="F2756" s="259" t="s">
        <v>34804</v>
      </c>
      <c r="G2756" s="9"/>
      <c r="H2756" s="259" t="s">
        <v>38297</v>
      </c>
      <c r="I2756" s="9">
        <v>3</v>
      </c>
    </row>
    <row r="2757">
      <c r="A2757" s="259" t="s">
        <v>29453</v>
      </c>
      <c r="B2757" s="9">
        <v>4</v>
      </c>
      <c r="C2757" s="259" t="s">
        <v>32639</v>
      </c>
      <c r="D2757" s="9">
        <v>0.016120681251870342</v>
      </c>
      <c r="E2757" s="9"/>
      <c r="F2757" s="259" t="s">
        <v>34805</v>
      </c>
      <c r="G2757" s="9"/>
      <c r="H2757" s="259" t="s">
        <v>38298</v>
      </c>
      <c r="I2757" s="9">
        <v>3</v>
      </c>
    </row>
    <row r="2758">
      <c r="A2758" s="259" t="s">
        <v>29454</v>
      </c>
      <c r="B2758" s="9">
        <v>4</v>
      </c>
      <c r="C2758" s="259" t="s">
        <v>32639</v>
      </c>
      <c r="D2758" s="9">
        <v>0.017948192914117724</v>
      </c>
      <c r="E2758" s="9"/>
      <c r="F2758" s="259" t="s">
        <v>34806</v>
      </c>
      <c r="G2758" s="9"/>
      <c r="H2758" s="259" t="s">
        <v>38299</v>
      </c>
      <c r="I2758" s="9">
        <v>3</v>
      </c>
    </row>
    <row r="2759">
      <c r="A2759" s="259" t="s">
        <v>29455</v>
      </c>
      <c r="B2759" s="9">
        <v>4</v>
      </c>
      <c r="C2759" s="259" t="s">
        <v>32639</v>
      </c>
      <c r="D2759" s="9">
        <v>-0.0047655498170955596</v>
      </c>
      <c r="E2759" s="9"/>
      <c r="F2759" s="259" t="s">
        <v>34807</v>
      </c>
      <c r="G2759" s="9"/>
      <c r="H2759" s="259" t="s">
        <v>38300</v>
      </c>
      <c r="I2759" s="9">
        <v>3</v>
      </c>
    </row>
    <row r="2760">
      <c r="A2760" s="259" t="s">
        <v>29456</v>
      </c>
      <c r="B2760" s="9">
        <v>4</v>
      </c>
      <c r="C2760" s="259" t="s">
        <v>32639</v>
      </c>
      <c r="D2760" s="9">
        <v>0.014582088138124318</v>
      </c>
      <c r="E2760" s="9"/>
      <c r="F2760" s="259" t="s">
        <v>34808</v>
      </c>
      <c r="G2760" s="9"/>
      <c r="H2760" s="259" t="s">
        <v>38301</v>
      </c>
      <c r="I2760" s="9">
        <v>3</v>
      </c>
    </row>
    <row r="2761">
      <c r="A2761" s="259" t="s">
        <v>29457</v>
      </c>
      <c r="B2761" s="9">
        <v>4</v>
      </c>
      <c r="C2761" s="259" t="s">
        <v>32639</v>
      </c>
      <c r="D2761" s="9">
        <v>2.0652199527950756e-05</v>
      </c>
      <c r="E2761" s="9"/>
      <c r="F2761" s="259" t="s">
        <v>34809</v>
      </c>
      <c r="G2761" s="9"/>
      <c r="H2761" s="259" t="s">
        <v>38302</v>
      </c>
      <c r="I2761" s="9">
        <v>3</v>
      </c>
    </row>
    <row r="2762">
      <c r="A2762" s="259" t="s">
        <v>29458</v>
      </c>
      <c r="B2762" s="9">
        <v>4</v>
      </c>
      <c r="C2762" s="259" t="s">
        <v>32639</v>
      </c>
      <c r="D2762" s="9">
        <v>0.0070087989396575992</v>
      </c>
      <c r="E2762" s="9"/>
      <c r="F2762" s="259" t="s">
        <v>34810</v>
      </c>
      <c r="G2762" s="9"/>
      <c r="H2762" s="259" t="s">
        <v>38303</v>
      </c>
      <c r="I2762" s="9">
        <v>3</v>
      </c>
    </row>
    <row r="2763">
      <c r="A2763" s="259" t="s">
        <v>29459</v>
      </c>
      <c r="B2763" s="9">
        <v>4</v>
      </c>
      <c r="C2763" s="259" t="s">
        <v>32639</v>
      </c>
      <c r="D2763" s="9">
        <v>0.011681799414852595</v>
      </c>
      <c r="E2763" s="9"/>
      <c r="F2763" s="259" t="s">
        <v>34811</v>
      </c>
      <c r="G2763" s="9"/>
      <c r="H2763" s="259" t="s">
        <v>38304</v>
      </c>
      <c r="I2763" s="9">
        <v>3</v>
      </c>
    </row>
    <row r="2764">
      <c r="A2764" s="259" t="s">
        <v>29460</v>
      </c>
      <c r="B2764" s="9">
        <v>4</v>
      </c>
      <c r="C2764" s="259" t="s">
        <v>32639</v>
      </c>
      <c r="D2764" s="9">
        <v>0.0067491692259987815</v>
      </c>
      <c r="E2764" s="9"/>
      <c r="F2764" s="259" t="s">
        <v>34812</v>
      </c>
      <c r="G2764" s="9"/>
      <c r="H2764" s="259" t="s">
        <v>38305</v>
      </c>
      <c r="I2764" s="9">
        <v>3</v>
      </c>
    </row>
    <row r="2765">
      <c r="A2765" s="259" t="s">
        <v>29461</v>
      </c>
      <c r="B2765" s="9">
        <v>4</v>
      </c>
      <c r="C2765" s="259" t="s">
        <v>32639</v>
      </c>
      <c r="D2765" s="9">
        <v>0.010939393974460126</v>
      </c>
      <c r="E2765" s="9"/>
      <c r="F2765" s="259" t="s">
        <v>34813</v>
      </c>
      <c r="G2765" s="9"/>
      <c r="H2765" s="259" t="s">
        <v>38306</v>
      </c>
      <c r="I2765" s="9">
        <v>3</v>
      </c>
    </row>
    <row r="2766">
      <c r="A2766" s="259" t="s">
        <v>29462</v>
      </c>
      <c r="B2766" s="9">
        <v>4</v>
      </c>
      <c r="C2766" s="259" t="s">
        <v>32639</v>
      </c>
      <c r="D2766" s="9">
        <v>-0.001784304920808225</v>
      </c>
      <c r="E2766" s="9"/>
      <c r="F2766" s="259" t="s">
        <v>34814</v>
      </c>
      <c r="G2766" s="9"/>
      <c r="H2766" s="259" t="s">
        <v>38307</v>
      </c>
      <c r="I2766" s="9">
        <v>3</v>
      </c>
    </row>
    <row r="2767">
      <c r="A2767" s="259" t="s">
        <v>29463</v>
      </c>
      <c r="B2767" s="9">
        <v>4</v>
      </c>
      <c r="C2767" s="259" t="s">
        <v>32639</v>
      </c>
      <c r="D2767" s="9">
        <v>-0.0047320438353912935</v>
      </c>
      <c r="E2767" s="9"/>
      <c r="F2767" s="259" t="s">
        <v>34815</v>
      </c>
      <c r="G2767" s="9"/>
      <c r="H2767" s="259" t="s">
        <v>38308</v>
      </c>
      <c r="I2767" s="9">
        <v>3</v>
      </c>
    </row>
    <row r="2768">
      <c r="A2768" s="259" t="s">
        <v>29464</v>
      </c>
      <c r="B2768" s="9">
        <v>5</v>
      </c>
      <c r="C2768" s="259" t="s">
        <v>32639</v>
      </c>
      <c r="D2768" s="9">
        <v>0.0072895484478343363</v>
      </c>
      <c r="E2768" s="9"/>
      <c r="F2768" s="259" t="s">
        <v>34816</v>
      </c>
      <c r="G2768" s="9"/>
      <c r="H2768" s="259" t="s">
        <v>38309</v>
      </c>
      <c r="I2768" s="9">
        <v>3</v>
      </c>
    </row>
    <row r="2769">
      <c r="A2769" s="259" t="s">
        <v>29465</v>
      </c>
      <c r="B2769" s="9">
        <v>5</v>
      </c>
      <c r="C2769" s="259" t="s">
        <v>32639</v>
      </c>
      <c r="D2769" s="9">
        <v>0.010138704207065289</v>
      </c>
      <c r="E2769" s="9"/>
      <c r="F2769" s="259" t="s">
        <v>34817</v>
      </c>
      <c r="G2769" s="9"/>
      <c r="H2769" s="259" t="s">
        <v>38310</v>
      </c>
      <c r="I2769" s="9">
        <v>3</v>
      </c>
    </row>
    <row r="2770">
      <c r="A2770" s="259" t="s">
        <v>29466</v>
      </c>
      <c r="B2770" s="9">
        <v>5</v>
      </c>
      <c r="C2770" s="259" t="s">
        <v>32639</v>
      </c>
      <c r="D2770" s="9">
        <v>0.017428252654899626</v>
      </c>
      <c r="E2770" s="9"/>
      <c r="F2770" s="259" t="s">
        <v>34818</v>
      </c>
      <c r="G2770" s="9"/>
      <c r="H2770" s="259" t="s">
        <v>38311</v>
      </c>
      <c r="I2770" s="9">
        <v>3</v>
      </c>
    </row>
    <row r="2771">
      <c r="A2771" s="259" t="s">
        <v>29467</v>
      </c>
      <c r="B2771" s="9">
        <v>5</v>
      </c>
      <c r="C2771" s="259" t="s">
        <v>32639</v>
      </c>
      <c r="D2771" s="9">
        <v>0.01958812231550737</v>
      </c>
      <c r="E2771" s="9"/>
      <c r="F2771" s="259" t="s">
        <v>34819</v>
      </c>
      <c r="G2771" s="9"/>
      <c r="H2771" s="259" t="s">
        <v>38312</v>
      </c>
      <c r="I2771" s="9">
        <v>3</v>
      </c>
    </row>
    <row r="2772">
      <c r="A2772" s="259" t="s">
        <v>29468</v>
      </c>
      <c r="B2772" s="9">
        <v>5</v>
      </c>
      <c r="C2772" s="259" t="s">
        <v>32639</v>
      </c>
      <c r="D2772" s="9">
        <v>-0.0041533679573790014</v>
      </c>
      <c r="E2772" s="9"/>
      <c r="F2772" s="259" t="s">
        <v>34820</v>
      </c>
      <c r="G2772" s="9"/>
      <c r="H2772" s="259" t="s">
        <v>38313</v>
      </c>
      <c r="I2772" s="9">
        <v>3</v>
      </c>
    </row>
    <row r="2773">
      <c r="A2773" s="259" t="s">
        <v>29469</v>
      </c>
      <c r="B2773" s="9">
        <v>5</v>
      </c>
      <c r="C2773" s="259" t="s">
        <v>32639</v>
      </c>
      <c r="D2773" s="9">
        <v>0.013509822298082778</v>
      </c>
      <c r="E2773" s="9"/>
      <c r="F2773" s="259" t="s">
        <v>34821</v>
      </c>
      <c r="G2773" s="9"/>
      <c r="H2773" s="259" t="s">
        <v>38314</v>
      </c>
      <c r="I2773" s="9">
        <v>3</v>
      </c>
    </row>
    <row r="2774">
      <c r="A2774" s="259" t="s">
        <v>29470</v>
      </c>
      <c r="B2774" s="9">
        <v>5</v>
      </c>
      <c r="C2774" s="259" t="s">
        <v>32639</v>
      </c>
      <c r="D2774" s="9">
        <v>2.1675920839125951e-05</v>
      </c>
      <c r="E2774" s="9"/>
      <c r="F2774" s="259" t="s">
        <v>34822</v>
      </c>
      <c r="G2774" s="9"/>
      <c r="H2774" s="259" t="s">
        <v>38315</v>
      </c>
      <c r="I2774" s="9">
        <v>3</v>
      </c>
    </row>
    <row r="2775">
      <c r="A2775" s="259" t="s">
        <v>29471</v>
      </c>
      <c r="B2775" s="9">
        <v>5</v>
      </c>
      <c r="C2775" s="259" t="s">
        <v>32639</v>
      </c>
      <c r="D2775" s="9">
        <v>0.0073838284234958532</v>
      </c>
      <c r="E2775" s="9"/>
      <c r="F2775" s="259" t="s">
        <v>34823</v>
      </c>
      <c r="G2775" s="9"/>
      <c r="H2775" s="259" t="s">
        <v>38316</v>
      </c>
      <c r="I2775" s="9">
        <v>3</v>
      </c>
    </row>
    <row r="2776">
      <c r="A2776" s="259" t="s">
        <v>29472</v>
      </c>
      <c r="B2776" s="9">
        <v>5</v>
      </c>
      <c r="C2776" s="259" t="s">
        <v>32639</v>
      </c>
      <c r="D2776" s="9">
        <v>0.010582774520189277</v>
      </c>
      <c r="E2776" s="9"/>
      <c r="F2776" s="259" t="s">
        <v>34824</v>
      </c>
      <c r="G2776" s="9"/>
      <c r="H2776" s="259" t="s">
        <v>38317</v>
      </c>
      <c r="I2776" s="9">
        <v>3</v>
      </c>
    </row>
    <row r="2777">
      <c r="A2777" s="259" t="s">
        <v>29473</v>
      </c>
      <c r="B2777" s="9">
        <v>5</v>
      </c>
      <c r="C2777" s="259" t="s">
        <v>32639</v>
      </c>
      <c r="D2777" s="9">
        <v>0.0069471417748526443</v>
      </c>
      <c r="E2777" s="9"/>
      <c r="F2777" s="259" t="s">
        <v>34825</v>
      </c>
      <c r="G2777" s="9"/>
      <c r="H2777" s="259" t="s">
        <v>38318</v>
      </c>
      <c r="I2777" s="9">
        <v>3</v>
      </c>
    </row>
    <row r="2778">
      <c r="A2778" s="259" t="s">
        <v>29474</v>
      </c>
      <c r="B2778" s="9">
        <v>5</v>
      </c>
      <c r="C2778" s="259" t="s">
        <v>32639</v>
      </c>
      <c r="D2778" s="9">
        <v>0.012204293892011513</v>
      </c>
      <c r="E2778" s="9"/>
      <c r="F2778" s="259" t="s">
        <v>34826</v>
      </c>
      <c r="G2778" s="9"/>
      <c r="H2778" s="259" t="s">
        <v>38319</v>
      </c>
      <c r="I2778" s="9">
        <v>3</v>
      </c>
    </row>
    <row r="2779">
      <c r="A2779" s="259" t="s">
        <v>29475</v>
      </c>
      <c r="B2779" s="9">
        <v>5</v>
      </c>
      <c r="C2779" s="259" t="s">
        <v>32639</v>
      </c>
      <c r="D2779" s="9">
        <v>-0.0014212245248038456</v>
      </c>
      <c r="E2779" s="9"/>
      <c r="F2779" s="259" t="s">
        <v>34827</v>
      </c>
      <c r="G2779" s="9"/>
      <c r="H2779" s="259" t="s">
        <v>38320</v>
      </c>
      <c r="I2779" s="9">
        <v>3</v>
      </c>
    </row>
    <row r="2780">
      <c r="A2780" s="259" t="s">
        <v>29476</v>
      </c>
      <c r="B2780" s="9">
        <v>5</v>
      </c>
      <c r="C2780" s="259" t="s">
        <v>32639</v>
      </c>
      <c r="D2780" s="9">
        <v>-0.0041580820565695065</v>
      </c>
      <c r="E2780" s="9"/>
      <c r="F2780" s="259" t="s">
        <v>34828</v>
      </c>
      <c r="G2780" s="9"/>
      <c r="H2780" s="259" t="s">
        <v>38321</v>
      </c>
      <c r="I2780" s="9">
        <v>3</v>
      </c>
    </row>
    <row r="2781">
      <c r="A2781" s="259" t="s">
        <v>29477</v>
      </c>
      <c r="B2781" s="9">
        <v>6</v>
      </c>
      <c r="C2781" s="259" t="s">
        <v>32639</v>
      </c>
      <c r="D2781" s="9">
        <v>0.0089133256564914512</v>
      </c>
      <c r="E2781" s="9"/>
      <c r="F2781" s="259" t="s">
        <v>34829</v>
      </c>
      <c r="G2781" s="9"/>
      <c r="H2781" s="259" t="s">
        <v>38322</v>
      </c>
      <c r="I2781" s="9">
        <v>3</v>
      </c>
    </row>
    <row r="2782">
      <c r="A2782" s="259" t="s">
        <v>29478</v>
      </c>
      <c r="B2782" s="9">
        <v>6</v>
      </c>
      <c r="C2782" s="259" t="s">
        <v>32639</v>
      </c>
      <c r="D2782" s="9">
        <v>0.011125600820567261</v>
      </c>
      <c r="E2782" s="9"/>
      <c r="F2782" s="259" t="s">
        <v>34830</v>
      </c>
      <c r="G2782" s="9"/>
      <c r="H2782" s="259" t="s">
        <v>38323</v>
      </c>
      <c r="I2782" s="9">
        <v>3</v>
      </c>
    </row>
    <row r="2783">
      <c r="A2783" s="259" t="s">
        <v>29479</v>
      </c>
      <c r="B2783" s="9">
        <v>6</v>
      </c>
      <c r="C2783" s="259" t="s">
        <v>32639</v>
      </c>
      <c r="D2783" s="9">
        <v>0.020038926477058711</v>
      </c>
      <c r="E2783" s="9"/>
      <c r="F2783" s="259" t="s">
        <v>34831</v>
      </c>
      <c r="G2783" s="9"/>
      <c r="H2783" s="259" t="s">
        <v>38324</v>
      </c>
      <c r="I2783" s="9">
        <v>3</v>
      </c>
    </row>
    <row r="2784">
      <c r="A2784" s="259" t="s">
        <v>29480</v>
      </c>
      <c r="B2784" s="9">
        <v>6</v>
      </c>
      <c r="C2784" s="259" t="s">
        <v>32639</v>
      </c>
      <c r="D2784" s="9">
        <v>0.02276797420531115</v>
      </c>
      <c r="E2784" s="9"/>
      <c r="F2784" s="259" t="s">
        <v>34832</v>
      </c>
      <c r="G2784" s="9"/>
      <c r="H2784" s="259" t="s">
        <v>38325</v>
      </c>
      <c r="I2784" s="9">
        <v>3</v>
      </c>
    </row>
    <row r="2785">
      <c r="A2785" s="259" t="s">
        <v>29481</v>
      </c>
      <c r="B2785" s="9">
        <v>6</v>
      </c>
      <c r="C2785" s="259" t="s">
        <v>32639</v>
      </c>
      <c r="D2785" s="9">
        <v>-0.0042576237002478982</v>
      </c>
      <c r="E2785" s="9"/>
      <c r="F2785" s="259" t="s">
        <v>34833</v>
      </c>
      <c r="G2785" s="9"/>
      <c r="H2785" s="259" t="s">
        <v>38326</v>
      </c>
      <c r="I2785" s="9">
        <v>3</v>
      </c>
    </row>
    <row r="2786">
      <c r="A2786" s="259" t="s">
        <v>29482</v>
      </c>
      <c r="B2786" s="9">
        <v>6</v>
      </c>
      <c r="C2786" s="259" t="s">
        <v>32639</v>
      </c>
      <c r="D2786" s="9">
        <v>0.014054134274992653</v>
      </c>
      <c r="E2786" s="9"/>
      <c r="F2786" s="259" t="s">
        <v>34834</v>
      </c>
      <c r="G2786" s="9"/>
      <c r="H2786" s="259" t="s">
        <v>38327</v>
      </c>
      <c r="I2786" s="9">
        <v>3</v>
      </c>
    </row>
    <row r="2787">
      <c r="A2787" s="259" t="s">
        <v>29483</v>
      </c>
      <c r="B2787" s="9">
        <v>6</v>
      </c>
      <c r="C2787" s="259" t="s">
        <v>32639</v>
      </c>
      <c r="D2787" s="9">
        <v>2.1605613864093391e-05</v>
      </c>
      <c r="E2787" s="9"/>
      <c r="F2787" s="259" t="s">
        <v>34835</v>
      </c>
      <c r="G2787" s="9"/>
      <c r="H2787" s="259" t="s">
        <v>38328</v>
      </c>
      <c r="I2787" s="9">
        <v>3</v>
      </c>
    </row>
    <row r="2788">
      <c r="A2788" s="259" t="s">
        <v>29484</v>
      </c>
      <c r="B2788" s="9">
        <v>6</v>
      </c>
      <c r="C2788" s="259" t="s">
        <v>32639</v>
      </c>
      <c r="D2788" s="9">
        <v>0.0092384439753550058</v>
      </c>
      <c r="E2788" s="9"/>
      <c r="F2788" s="259" t="s">
        <v>34836</v>
      </c>
      <c r="G2788" s="9"/>
      <c r="H2788" s="259" t="s">
        <v>38329</v>
      </c>
      <c r="I2788" s="9">
        <v>3</v>
      </c>
    </row>
    <row r="2789">
      <c r="A2789" s="259" t="s">
        <v>29485</v>
      </c>
      <c r="B2789" s="9">
        <v>6</v>
      </c>
      <c r="C2789" s="259" t="s">
        <v>32639</v>
      </c>
      <c r="D2789" s="9">
        <v>0.01009114017817605</v>
      </c>
      <c r="E2789" s="9"/>
      <c r="F2789" s="259" t="s">
        <v>34837</v>
      </c>
      <c r="G2789" s="9"/>
      <c r="H2789" s="259" t="s">
        <v>38330</v>
      </c>
      <c r="I2789" s="9">
        <v>3</v>
      </c>
    </row>
    <row r="2790">
      <c r="A2790" s="259" t="s">
        <v>29486</v>
      </c>
      <c r="B2790" s="9">
        <v>6</v>
      </c>
      <c r="C2790" s="259" t="s">
        <v>32639</v>
      </c>
      <c r="D2790" s="9">
        <v>0.007236899515140718</v>
      </c>
      <c r="E2790" s="9"/>
      <c r="F2790" s="259" t="s">
        <v>34838</v>
      </c>
      <c r="G2790" s="9"/>
      <c r="H2790" s="259" t="s">
        <v>38331</v>
      </c>
      <c r="I2790" s="9">
        <v>3</v>
      </c>
    </row>
    <row r="2791">
      <c r="A2791" s="259" t="s">
        <v>29487</v>
      </c>
      <c r="B2791" s="9">
        <v>6</v>
      </c>
      <c r="C2791" s="259" t="s">
        <v>32639</v>
      </c>
      <c r="D2791" s="9">
        <v>0.013529530229956146</v>
      </c>
      <c r="E2791" s="9"/>
      <c r="F2791" s="259" t="s">
        <v>34839</v>
      </c>
      <c r="G2791" s="9"/>
      <c r="H2791" s="259" t="s">
        <v>38332</v>
      </c>
      <c r="I2791" s="9">
        <v>3</v>
      </c>
    </row>
    <row r="2792">
      <c r="A2792" s="259" t="s">
        <v>29488</v>
      </c>
      <c r="B2792" s="9">
        <v>6</v>
      </c>
      <c r="C2792" s="259" t="s">
        <v>32639</v>
      </c>
      <c r="D2792" s="9">
        <v>-0.0021555061954031478</v>
      </c>
      <c r="E2792" s="9"/>
      <c r="F2792" s="259" t="s">
        <v>34840</v>
      </c>
      <c r="G2792" s="9"/>
      <c r="H2792" s="259" t="s">
        <v>38333</v>
      </c>
      <c r="I2792" s="9">
        <v>3</v>
      </c>
    </row>
    <row r="2793">
      <c r="A2793" s="259" t="s">
        <v>29489</v>
      </c>
      <c r="B2793" s="9">
        <v>6</v>
      </c>
      <c r="C2793" s="259" t="s">
        <v>32639</v>
      </c>
      <c r="D2793" s="9">
        <v>-0.0038550472366778218</v>
      </c>
      <c r="E2793" s="9"/>
      <c r="F2793" s="259" t="s">
        <v>34841</v>
      </c>
      <c r="G2793" s="9"/>
      <c r="H2793" s="259" t="s">
        <v>38334</v>
      </c>
      <c r="I2793" s="9">
        <v>3</v>
      </c>
    </row>
    <row r="2794">
      <c r="A2794" s="259" t="s">
        <v>29490</v>
      </c>
      <c r="B2794" s="9">
        <v>7</v>
      </c>
      <c r="C2794" s="259" t="s">
        <v>32639</v>
      </c>
      <c r="D2794" s="9">
        <v>0.010558501611891436</v>
      </c>
      <c r="E2794" s="9"/>
      <c r="F2794" s="259" t="s">
        <v>34842</v>
      </c>
      <c r="G2794" s="9"/>
      <c r="H2794" s="259" t="s">
        <v>38335</v>
      </c>
      <c r="I2794" s="9">
        <v>3</v>
      </c>
    </row>
    <row r="2795">
      <c r="A2795" s="259" t="s">
        <v>29491</v>
      </c>
      <c r="B2795" s="9">
        <v>7</v>
      </c>
      <c r="C2795" s="259" t="s">
        <v>32639</v>
      </c>
      <c r="D2795" s="9">
        <v>0.012147061261616529</v>
      </c>
      <c r="E2795" s="9"/>
      <c r="F2795" s="259" t="s">
        <v>34843</v>
      </c>
      <c r="G2795" s="9"/>
      <c r="H2795" s="259" t="s">
        <v>38336</v>
      </c>
      <c r="I2795" s="9">
        <v>3</v>
      </c>
    </row>
    <row r="2796">
      <c r="A2796" s="259" t="s">
        <v>29492</v>
      </c>
      <c r="B2796" s="9">
        <v>7</v>
      </c>
      <c r="C2796" s="259" t="s">
        <v>32639</v>
      </c>
      <c r="D2796" s="9">
        <v>0.022705562873507966</v>
      </c>
      <c r="E2796" s="9"/>
      <c r="F2796" s="259" t="s">
        <v>34844</v>
      </c>
      <c r="G2796" s="9"/>
      <c r="H2796" s="259" t="s">
        <v>38337</v>
      </c>
      <c r="I2796" s="9">
        <v>3</v>
      </c>
    </row>
    <row r="2797">
      <c r="A2797" s="259" t="s">
        <v>29493</v>
      </c>
      <c r="B2797" s="9">
        <v>7</v>
      </c>
      <c r="C2797" s="259" t="s">
        <v>32639</v>
      </c>
      <c r="D2797" s="9">
        <v>0.025570897284040557</v>
      </c>
      <c r="E2797" s="9"/>
      <c r="F2797" s="259" t="s">
        <v>34845</v>
      </c>
      <c r="G2797" s="9"/>
      <c r="H2797" s="259" t="s">
        <v>38338</v>
      </c>
      <c r="I2797" s="9">
        <v>3</v>
      </c>
    </row>
    <row r="2798">
      <c r="A2798" s="259" t="s">
        <v>29494</v>
      </c>
      <c r="B2798" s="9">
        <v>7</v>
      </c>
      <c r="C2798" s="259" t="s">
        <v>32639</v>
      </c>
      <c r="D2798" s="9">
        <v>-0.0042077524698346186</v>
      </c>
      <c r="E2798" s="9"/>
      <c r="F2798" s="259" t="s">
        <v>34846</v>
      </c>
      <c r="G2798" s="9"/>
      <c r="H2798" s="259" t="s">
        <v>38339</v>
      </c>
      <c r="I2798" s="9">
        <v>3</v>
      </c>
    </row>
    <row r="2799">
      <c r="A2799" s="259" t="s">
        <v>29495</v>
      </c>
      <c r="B2799" s="9">
        <v>7</v>
      </c>
      <c r="C2799" s="259" t="s">
        <v>32639</v>
      </c>
      <c r="D2799" s="9">
        <v>0.01431898780279873</v>
      </c>
      <c r="E2799" s="9"/>
      <c r="F2799" s="259" t="s">
        <v>34847</v>
      </c>
      <c r="G2799" s="9"/>
      <c r="H2799" s="259" t="s">
        <v>38340</v>
      </c>
      <c r="I2799" s="9">
        <v>3</v>
      </c>
    </row>
    <row r="2800">
      <c r="A2800" s="259" t="s">
        <v>29496</v>
      </c>
      <c r="B2800" s="9">
        <v>7</v>
      </c>
      <c r="C2800" s="259" t="s">
        <v>32639</v>
      </c>
      <c r="D2800" s="9">
        <v>2.2235768286439286e-05</v>
      </c>
      <c r="E2800" s="9"/>
      <c r="F2800" s="259" t="s">
        <v>34848</v>
      </c>
      <c r="G2800" s="9"/>
      <c r="H2800" s="259" t="s">
        <v>38341</v>
      </c>
      <c r="I2800" s="9">
        <v>3</v>
      </c>
    </row>
    <row r="2801">
      <c r="A2801" s="259" t="s">
        <v>29497</v>
      </c>
      <c r="B2801" s="9">
        <v>7</v>
      </c>
      <c r="C2801" s="259" t="s">
        <v>32639</v>
      </c>
      <c r="D2801" s="9">
        <v>0.010901906444667273</v>
      </c>
      <c r="E2801" s="9"/>
      <c r="F2801" s="259" t="s">
        <v>34849</v>
      </c>
      <c r="G2801" s="9"/>
      <c r="H2801" s="259" t="s">
        <v>38342</v>
      </c>
      <c r="I2801" s="9">
        <v>3</v>
      </c>
    </row>
    <row r="2802">
      <c r="A2802" s="259" t="s">
        <v>29498</v>
      </c>
      <c r="B2802" s="9">
        <v>7</v>
      </c>
      <c r="C2802" s="259" t="s">
        <v>32639</v>
      </c>
      <c r="D2802" s="9">
        <v>0.010769176533699647</v>
      </c>
      <c r="E2802" s="9"/>
      <c r="F2802" s="259" t="s">
        <v>34850</v>
      </c>
      <c r="G2802" s="9"/>
      <c r="H2802" s="259" t="s">
        <v>38343</v>
      </c>
      <c r="I2802" s="9">
        <v>3</v>
      </c>
    </row>
    <row r="2803">
      <c r="A2803" s="259" t="s">
        <v>29499</v>
      </c>
      <c r="B2803" s="9">
        <v>7</v>
      </c>
      <c r="C2803" s="259" t="s">
        <v>32639</v>
      </c>
      <c r="D2803" s="9">
        <v>0.0075065006669738678</v>
      </c>
      <c r="E2803" s="9"/>
      <c r="F2803" s="259" t="s">
        <v>34851</v>
      </c>
      <c r="G2803" s="9"/>
      <c r="H2803" s="259" t="s">
        <v>38344</v>
      </c>
      <c r="I2803" s="9">
        <v>3</v>
      </c>
    </row>
    <row r="2804">
      <c r="A2804" s="259" t="s">
        <v>29500</v>
      </c>
      <c r="B2804" s="9">
        <v>7</v>
      </c>
      <c r="C2804" s="259" t="s">
        <v>32639</v>
      </c>
      <c r="D2804" s="9">
        <v>0.014668990839373284</v>
      </c>
      <c r="E2804" s="9"/>
      <c r="F2804" s="259" t="s">
        <v>34852</v>
      </c>
      <c r="G2804" s="9"/>
      <c r="H2804" s="259" t="s">
        <v>38345</v>
      </c>
      <c r="I2804" s="9">
        <v>3</v>
      </c>
    </row>
    <row r="2805">
      <c r="A2805" s="259" t="s">
        <v>29501</v>
      </c>
      <c r="B2805" s="9">
        <v>7</v>
      </c>
      <c r="C2805" s="259" t="s">
        <v>32639</v>
      </c>
      <c r="D2805" s="9">
        <v>-0.0032977455411055388</v>
      </c>
      <c r="E2805" s="9"/>
      <c r="F2805" s="259" t="s">
        <v>34853</v>
      </c>
      <c r="G2805" s="9"/>
      <c r="H2805" s="259" t="s">
        <v>38346</v>
      </c>
      <c r="I2805" s="9">
        <v>3</v>
      </c>
    </row>
    <row r="2806">
      <c r="A2806" s="259" t="s">
        <v>29502</v>
      </c>
      <c r="B2806" s="9">
        <v>7</v>
      </c>
      <c r="C2806" s="259" t="s">
        <v>32639</v>
      </c>
      <c r="D2806" s="9">
        <v>-0.0037918522992294568</v>
      </c>
      <c r="E2806" s="9"/>
      <c r="F2806" s="259" t="s">
        <v>34854</v>
      </c>
      <c r="G2806" s="9"/>
      <c r="H2806" s="259" t="s">
        <v>38347</v>
      </c>
      <c r="I2806" s="9">
        <v>3</v>
      </c>
    </row>
    <row r="2807">
      <c r="A2807" s="259" t="s">
        <v>29503</v>
      </c>
      <c r="B2807" s="9">
        <v>8</v>
      </c>
      <c r="C2807" s="259" t="s">
        <v>32639</v>
      </c>
      <c r="D2807" s="9">
        <v>0.010952130485438073</v>
      </c>
      <c r="E2807" s="9"/>
      <c r="F2807" s="259" t="s">
        <v>34855</v>
      </c>
      <c r="G2807" s="9"/>
      <c r="H2807" s="259" t="s">
        <v>38348</v>
      </c>
      <c r="I2807" s="9">
        <v>3</v>
      </c>
    </row>
    <row r="2808">
      <c r="A2808" s="259" t="s">
        <v>29504</v>
      </c>
      <c r="B2808" s="9">
        <v>8</v>
      </c>
      <c r="C2808" s="259" t="s">
        <v>32639</v>
      </c>
      <c r="D2808" s="9">
        <v>0.013412620150611209</v>
      </c>
      <c r="E2808" s="9"/>
      <c r="F2808" s="259" t="s">
        <v>34856</v>
      </c>
      <c r="G2808" s="9"/>
      <c r="H2808" s="259" t="s">
        <v>38349</v>
      </c>
      <c r="I2808" s="9">
        <v>3</v>
      </c>
    </row>
    <row r="2809">
      <c r="A2809" s="259" t="s">
        <v>29505</v>
      </c>
      <c r="B2809" s="9">
        <v>8</v>
      </c>
      <c r="C2809" s="259" t="s">
        <v>32639</v>
      </c>
      <c r="D2809" s="9">
        <v>0.02436475063604928</v>
      </c>
      <c r="E2809" s="9"/>
      <c r="F2809" s="259" t="s">
        <v>34857</v>
      </c>
      <c r="G2809" s="9"/>
      <c r="H2809" s="259" t="s">
        <v>38350</v>
      </c>
      <c r="I2809" s="9">
        <v>3</v>
      </c>
    </row>
    <row r="2810">
      <c r="A2810" s="259" t="s">
        <v>29506</v>
      </c>
      <c r="B2810" s="9">
        <v>8</v>
      </c>
      <c r="C2810" s="259" t="s">
        <v>32639</v>
      </c>
      <c r="D2810" s="9">
        <v>0.028170766702378666</v>
      </c>
      <c r="E2810" s="9"/>
      <c r="F2810" s="259" t="s">
        <v>34858</v>
      </c>
      <c r="G2810" s="9"/>
      <c r="H2810" s="259" t="s">
        <v>38351</v>
      </c>
      <c r="I2810" s="9">
        <v>3</v>
      </c>
    </row>
    <row r="2811">
      <c r="A2811" s="259" t="s">
        <v>29507</v>
      </c>
      <c r="B2811" s="9">
        <v>8</v>
      </c>
      <c r="C2811" s="259" t="s">
        <v>32639</v>
      </c>
      <c r="D2811" s="9">
        <v>-0.0046941231390806694</v>
      </c>
      <c r="E2811" s="9"/>
      <c r="F2811" s="259" t="s">
        <v>34859</v>
      </c>
      <c r="G2811" s="9"/>
      <c r="H2811" s="259" t="s">
        <v>38352</v>
      </c>
      <c r="I2811" s="9">
        <v>3</v>
      </c>
    </row>
    <row r="2812">
      <c r="A2812" s="259" t="s">
        <v>29508</v>
      </c>
      <c r="B2812" s="9">
        <v>8</v>
      </c>
      <c r="C2812" s="259" t="s">
        <v>32639</v>
      </c>
      <c r="D2812" s="9">
        <v>0.013560078836596332</v>
      </c>
      <c r="E2812" s="9"/>
      <c r="F2812" s="259" t="s">
        <v>34860</v>
      </c>
      <c r="G2812" s="9"/>
      <c r="H2812" s="259" t="s">
        <v>38353</v>
      </c>
      <c r="I2812" s="9">
        <v>3</v>
      </c>
    </row>
    <row r="2813">
      <c r="A2813" s="259" t="s">
        <v>29509</v>
      </c>
      <c r="B2813" s="9">
        <v>8</v>
      </c>
      <c r="C2813" s="259" t="s">
        <v>32639</v>
      </c>
      <c r="D2813" s="9">
        <v>2.308669137608484e-05</v>
      </c>
      <c r="E2813" s="9"/>
      <c r="F2813" s="259" t="s">
        <v>34861</v>
      </c>
      <c r="G2813" s="9"/>
      <c r="H2813" s="259" t="s">
        <v>38354</v>
      </c>
      <c r="I2813" s="9">
        <v>3</v>
      </c>
    </row>
    <row r="2814">
      <c r="A2814" s="259" t="s">
        <v>29510</v>
      </c>
      <c r="B2814" s="9">
        <v>8</v>
      </c>
      <c r="C2814" s="259" t="s">
        <v>32639</v>
      </c>
      <c r="D2814" s="9">
        <v>0.011410671505311965</v>
      </c>
      <c r="E2814" s="9"/>
      <c r="F2814" s="259" t="s">
        <v>34862</v>
      </c>
      <c r="G2814" s="9"/>
      <c r="H2814" s="259" t="s">
        <v>38355</v>
      </c>
      <c r="I2814" s="9">
        <v>3</v>
      </c>
    </row>
    <row r="2815">
      <c r="A2815" s="259" t="s">
        <v>29511</v>
      </c>
      <c r="B2815" s="9">
        <v>8</v>
      </c>
      <c r="C2815" s="259" t="s">
        <v>32639</v>
      </c>
      <c r="D2815" s="9">
        <v>0.011350220961377857</v>
      </c>
      <c r="E2815" s="9"/>
      <c r="F2815" s="259" t="s">
        <v>34863</v>
      </c>
      <c r="G2815" s="9"/>
      <c r="H2815" s="259" t="s">
        <v>38356</v>
      </c>
      <c r="I2815" s="9">
        <v>3</v>
      </c>
    </row>
    <row r="2816">
      <c r="A2816" s="259" t="s">
        <v>29512</v>
      </c>
      <c r="B2816" s="9">
        <v>8</v>
      </c>
      <c r="C2816" s="259" t="s">
        <v>32639</v>
      </c>
      <c r="D2816" s="9">
        <v>0.0077553203927755816</v>
      </c>
      <c r="E2816" s="9"/>
      <c r="F2816" s="259" t="s">
        <v>34864</v>
      </c>
      <c r="G2816" s="9"/>
      <c r="H2816" s="259" t="s">
        <v>38357</v>
      </c>
      <c r="I2816" s="9">
        <v>3</v>
      </c>
    </row>
    <row r="2817">
      <c r="A2817" s="259" t="s">
        <v>29513</v>
      </c>
      <c r="B2817" s="9">
        <v>8</v>
      </c>
      <c r="C2817" s="259" t="s">
        <v>32639</v>
      </c>
      <c r="D2817" s="9">
        <v>0.016760095197066699</v>
      </c>
      <c r="E2817" s="9"/>
      <c r="F2817" s="259" t="s">
        <v>34865</v>
      </c>
      <c r="G2817" s="9"/>
      <c r="H2817" s="259" t="s">
        <v>38358</v>
      </c>
      <c r="I2817" s="9">
        <v>3</v>
      </c>
    </row>
    <row r="2818">
      <c r="A2818" s="259" t="s">
        <v>29514</v>
      </c>
      <c r="B2818" s="9">
        <v>8</v>
      </c>
      <c r="C2818" s="259" t="s">
        <v>32639</v>
      </c>
      <c r="D2818" s="9">
        <v>-0.0020696572212647547</v>
      </c>
      <c r="E2818" s="9"/>
      <c r="F2818" s="259" t="s">
        <v>34866</v>
      </c>
      <c r="G2818" s="9"/>
      <c r="H2818" s="259" t="s">
        <v>38359</v>
      </c>
      <c r="I2818" s="9">
        <v>3</v>
      </c>
    </row>
    <row r="2819">
      <c r="A2819" s="259" t="s">
        <v>29515</v>
      </c>
      <c r="B2819" s="9">
        <v>8</v>
      </c>
      <c r="C2819" s="259" t="s">
        <v>32639</v>
      </c>
      <c r="D2819" s="9">
        <v>-0.0042193816353811057</v>
      </c>
      <c r="E2819" s="9"/>
      <c r="F2819" s="259" t="s">
        <v>34867</v>
      </c>
      <c r="G2819" s="9"/>
      <c r="H2819" s="259" t="s">
        <v>38360</v>
      </c>
      <c r="I2819" s="9">
        <v>3</v>
      </c>
    </row>
    <row r="2820">
      <c r="A2820" s="259" t="s">
        <v>29516</v>
      </c>
      <c r="B2820" s="9">
        <v>9</v>
      </c>
      <c r="C2820" s="259" t="s">
        <v>32639</v>
      </c>
      <c r="D2820" s="9">
        <v>0.011655265662357405</v>
      </c>
      <c r="E2820" s="9"/>
      <c r="F2820" s="259" t="s">
        <v>34868</v>
      </c>
      <c r="G2820" s="9"/>
      <c r="H2820" s="259" t="s">
        <v>38361</v>
      </c>
      <c r="I2820" s="9">
        <v>3</v>
      </c>
    </row>
    <row r="2821">
      <c r="A2821" s="259" t="s">
        <v>29517</v>
      </c>
      <c r="B2821" s="9">
        <v>9</v>
      </c>
      <c r="C2821" s="259" t="s">
        <v>32639</v>
      </c>
      <c r="D2821" s="9">
        <v>0.013964780563597434</v>
      </c>
      <c r="E2821" s="9"/>
      <c r="F2821" s="259" t="s">
        <v>34869</v>
      </c>
      <c r="G2821" s="9"/>
      <c r="H2821" s="259" t="s">
        <v>38362</v>
      </c>
      <c r="I2821" s="9">
        <v>3</v>
      </c>
    </row>
    <row r="2822">
      <c r="A2822" s="259" t="s">
        <v>29518</v>
      </c>
      <c r="B2822" s="9">
        <v>9</v>
      </c>
      <c r="C2822" s="259" t="s">
        <v>32639</v>
      </c>
      <c r="D2822" s="9">
        <v>0.025620046225954835</v>
      </c>
      <c r="E2822" s="9"/>
      <c r="F2822" s="259" t="s">
        <v>34870</v>
      </c>
      <c r="G2822" s="9"/>
      <c r="H2822" s="259" t="s">
        <v>38363</v>
      </c>
      <c r="I2822" s="9">
        <v>3</v>
      </c>
    </row>
    <row r="2823">
      <c r="A2823" s="259" t="s">
        <v>29519</v>
      </c>
      <c r="B2823" s="9">
        <v>9</v>
      </c>
      <c r="C2823" s="259" t="s">
        <v>32639</v>
      </c>
      <c r="D2823" s="9">
        <v>0.029699648271304637</v>
      </c>
      <c r="E2823" s="9"/>
      <c r="F2823" s="259" t="s">
        <v>34871</v>
      </c>
      <c r="G2823" s="9"/>
      <c r="H2823" s="259" t="s">
        <v>38364</v>
      </c>
      <c r="I2823" s="9">
        <v>3</v>
      </c>
    </row>
    <row r="2824">
      <c r="A2824" s="259" t="s">
        <v>29520</v>
      </c>
      <c r="B2824" s="9">
        <v>9</v>
      </c>
      <c r="C2824" s="259" t="s">
        <v>32639</v>
      </c>
      <c r="D2824" s="9">
        <v>-0.0045030610385097657</v>
      </c>
      <c r="E2824" s="9"/>
      <c r="F2824" s="259" t="s">
        <v>34872</v>
      </c>
      <c r="G2824" s="9"/>
      <c r="H2824" s="259" t="s">
        <v>38365</v>
      </c>
      <c r="I2824" s="9">
        <v>3</v>
      </c>
    </row>
    <row r="2825">
      <c r="A2825" s="259" t="s">
        <v>29521</v>
      </c>
      <c r="B2825" s="9">
        <v>9</v>
      </c>
      <c r="C2825" s="259" t="s">
        <v>32639</v>
      </c>
      <c r="D2825" s="9">
        <v>0.013584297203457812</v>
      </c>
      <c r="E2825" s="9"/>
      <c r="F2825" s="259" t="s">
        <v>34873</v>
      </c>
      <c r="G2825" s="9"/>
      <c r="H2825" s="259" t="s">
        <v>38366</v>
      </c>
      <c r="I2825" s="9">
        <v>3</v>
      </c>
    </row>
    <row r="2826">
      <c r="A2826" s="259" t="s">
        <v>29522</v>
      </c>
      <c r="B2826" s="9">
        <v>9</v>
      </c>
      <c r="C2826" s="259" t="s">
        <v>32639</v>
      </c>
      <c r="D2826" s="9">
        <v>2.2998916403038518e-05</v>
      </c>
      <c r="E2826" s="9"/>
      <c r="F2826" s="259" t="s">
        <v>34874</v>
      </c>
      <c r="G2826" s="9"/>
      <c r="H2826" s="259" t="s">
        <v>38367</v>
      </c>
      <c r="I2826" s="9">
        <v>3</v>
      </c>
    </row>
    <row r="2827">
      <c r="A2827" s="259" t="s">
        <v>29523</v>
      </c>
      <c r="B2827" s="9">
        <v>9</v>
      </c>
      <c r="C2827" s="259" t="s">
        <v>32639</v>
      </c>
      <c r="D2827" s="9">
        <v>0.012216881548493553</v>
      </c>
      <c r="E2827" s="9"/>
      <c r="F2827" s="259" t="s">
        <v>34875</v>
      </c>
      <c r="G2827" s="9"/>
      <c r="H2827" s="259" t="s">
        <v>38368</v>
      </c>
      <c r="I2827" s="9">
        <v>3</v>
      </c>
    </row>
    <row r="2828">
      <c r="A2828" s="259" t="s">
        <v>29524</v>
      </c>
      <c r="B2828" s="9">
        <v>9</v>
      </c>
      <c r="C2828" s="259" t="s">
        <v>32639</v>
      </c>
      <c r="D2828" s="9">
        <v>0.01069780917540767</v>
      </c>
      <c r="E2828" s="9"/>
      <c r="F2828" s="259" t="s">
        <v>34876</v>
      </c>
      <c r="G2828" s="9"/>
      <c r="H2828" s="259" t="s">
        <v>38369</v>
      </c>
      <c r="I2828" s="9">
        <v>3</v>
      </c>
    </row>
    <row r="2829">
      <c r="A2829" s="259" t="s">
        <v>29525</v>
      </c>
      <c r="B2829" s="9">
        <v>9</v>
      </c>
      <c r="C2829" s="259" t="s">
        <v>32639</v>
      </c>
      <c r="D2829" s="9">
        <v>0.0079173778184707076</v>
      </c>
      <c r="E2829" s="9"/>
      <c r="F2829" s="259" t="s">
        <v>34877</v>
      </c>
      <c r="G2829" s="9"/>
      <c r="H2829" s="259" t="s">
        <v>38370</v>
      </c>
      <c r="I2829" s="9">
        <v>3</v>
      </c>
    </row>
    <row r="2830">
      <c r="A2830" s="259" t="s">
        <v>29526</v>
      </c>
      <c r="B2830" s="9">
        <v>9</v>
      </c>
      <c r="C2830" s="259" t="s">
        <v>32639</v>
      </c>
      <c r="D2830" s="9">
        <v>0.017482766722811086</v>
      </c>
      <c r="E2830" s="9"/>
      <c r="F2830" s="259" t="s">
        <v>34878</v>
      </c>
      <c r="G2830" s="9"/>
      <c r="H2830" s="259" t="s">
        <v>38371</v>
      </c>
      <c r="I2830" s="9">
        <v>3</v>
      </c>
    </row>
    <row r="2831">
      <c r="A2831" s="259" t="s">
        <v>29527</v>
      </c>
      <c r="B2831" s="9">
        <v>9</v>
      </c>
      <c r="C2831" s="259" t="s">
        <v>32639</v>
      </c>
      <c r="D2831" s="9">
        <v>-0.0018623046070898664</v>
      </c>
      <c r="E2831" s="9"/>
      <c r="F2831" s="259" t="s">
        <v>34879</v>
      </c>
      <c r="G2831" s="9"/>
      <c r="H2831" s="259" t="s">
        <v>38372</v>
      </c>
      <c r="I2831" s="9">
        <v>3</v>
      </c>
    </row>
    <row r="2832">
      <c r="A2832" s="259" t="s">
        <v>29528</v>
      </c>
      <c r="B2832" s="9">
        <v>9</v>
      </c>
      <c r="C2832" s="259" t="s">
        <v>32639</v>
      </c>
      <c r="D2832" s="9">
        <v>-0.0039344709336298833</v>
      </c>
      <c r="E2832" s="9"/>
      <c r="F2832" s="259" t="s">
        <v>34880</v>
      </c>
      <c r="G2832" s="9"/>
      <c r="H2832" s="259" t="s">
        <v>38373</v>
      </c>
      <c r="I2832" s="9">
        <v>3</v>
      </c>
    </row>
    <row r="2833">
      <c r="A2833" s="259" t="s">
        <v>29529</v>
      </c>
      <c r="B2833" s="9">
        <v>10</v>
      </c>
      <c r="C2833" s="259" t="s">
        <v>32639</v>
      </c>
      <c r="D2833" s="9">
        <v>0.010672663238976164</v>
      </c>
      <c r="E2833" s="9"/>
      <c r="F2833" s="259" t="s">
        <v>34881</v>
      </c>
      <c r="G2833" s="9"/>
      <c r="H2833" s="259" t="s">
        <v>38374</v>
      </c>
      <c r="I2833" s="9">
        <v>3</v>
      </c>
    </row>
    <row r="2834">
      <c r="A2834" s="259" t="s">
        <v>29530</v>
      </c>
      <c r="B2834" s="9">
        <v>10</v>
      </c>
      <c r="C2834" s="259" t="s">
        <v>32639</v>
      </c>
      <c r="D2834" s="9">
        <v>0.014006498253387253</v>
      </c>
      <c r="E2834" s="9"/>
      <c r="F2834" s="259" t="s">
        <v>34882</v>
      </c>
      <c r="G2834" s="9"/>
      <c r="H2834" s="259" t="s">
        <v>38375</v>
      </c>
      <c r="I2834" s="9">
        <v>3</v>
      </c>
    </row>
    <row r="2835">
      <c r="A2835" s="259" t="s">
        <v>29531</v>
      </c>
      <c r="B2835" s="9">
        <v>10</v>
      </c>
      <c r="C2835" s="259" t="s">
        <v>32639</v>
      </c>
      <c r="D2835" s="9">
        <v>0.024679161492363422</v>
      </c>
      <c r="E2835" s="9"/>
      <c r="F2835" s="259" t="s">
        <v>34883</v>
      </c>
      <c r="G2835" s="9"/>
      <c r="H2835" s="259" t="s">
        <v>38376</v>
      </c>
      <c r="I2835" s="9">
        <v>3</v>
      </c>
    </row>
    <row r="2836">
      <c r="A2836" s="259" t="s">
        <v>29532</v>
      </c>
      <c r="B2836" s="9">
        <v>10</v>
      </c>
      <c r="C2836" s="259" t="s">
        <v>32639</v>
      </c>
      <c r="D2836" s="9">
        <v>0.030072586603370595</v>
      </c>
      <c r="E2836" s="9"/>
      <c r="F2836" s="259" t="s">
        <v>34884</v>
      </c>
      <c r="G2836" s="9"/>
      <c r="H2836" s="259" t="s">
        <v>38377</v>
      </c>
      <c r="I2836" s="9">
        <v>3</v>
      </c>
    </row>
    <row r="2837">
      <c r="A2837" s="259" t="s">
        <v>29533</v>
      </c>
      <c r="B2837" s="9">
        <v>10</v>
      </c>
      <c r="C2837" s="259" t="s">
        <v>32639</v>
      </c>
      <c r="D2837" s="9">
        <v>-0.0057894240405412904</v>
      </c>
      <c r="E2837" s="9"/>
      <c r="F2837" s="259" t="s">
        <v>34885</v>
      </c>
      <c r="G2837" s="9"/>
      <c r="H2837" s="259" t="s">
        <v>38378</v>
      </c>
      <c r="I2837" s="9">
        <v>3</v>
      </c>
    </row>
    <row r="2838">
      <c r="A2838" s="259" t="s">
        <v>29534</v>
      </c>
      <c r="B2838" s="9">
        <v>10</v>
      </c>
      <c r="C2838" s="259" t="s">
        <v>32639</v>
      </c>
      <c r="D2838" s="9">
        <v>0.012290965325774839</v>
      </c>
      <c r="E2838" s="9"/>
      <c r="F2838" s="259" t="s">
        <v>34886</v>
      </c>
      <c r="G2838" s="9"/>
      <c r="H2838" s="259" t="s">
        <v>38379</v>
      </c>
      <c r="I2838" s="9">
        <v>3</v>
      </c>
    </row>
    <row r="2839">
      <c r="A2839" s="259" t="s">
        <v>29535</v>
      </c>
      <c r="B2839" s="9">
        <v>10</v>
      </c>
      <c r="C2839" s="259" t="s">
        <v>32639</v>
      </c>
      <c r="D2839" s="9">
        <v>2.3103161360426379e-05</v>
      </c>
      <c r="E2839" s="9"/>
      <c r="F2839" s="259" t="s">
        <v>34887</v>
      </c>
      <c r="G2839" s="9"/>
      <c r="H2839" s="259" t="s">
        <v>38380</v>
      </c>
      <c r="I2839" s="9">
        <v>3</v>
      </c>
    </row>
    <row r="2840">
      <c r="A2840" s="259" t="s">
        <v>29536</v>
      </c>
      <c r="B2840" s="9">
        <v>10</v>
      </c>
      <c r="C2840" s="259" t="s">
        <v>32639</v>
      </c>
      <c r="D2840" s="9">
        <v>0.011733300915889524</v>
      </c>
      <c r="E2840" s="9"/>
      <c r="F2840" s="259" t="s">
        <v>34888</v>
      </c>
      <c r="G2840" s="9"/>
      <c r="H2840" s="259" t="s">
        <v>38381</v>
      </c>
      <c r="I2840" s="9">
        <v>3</v>
      </c>
    </row>
    <row r="2841">
      <c r="A2841" s="259" t="s">
        <v>29537</v>
      </c>
      <c r="B2841" s="9">
        <v>10</v>
      </c>
      <c r="C2841" s="259" t="s">
        <v>32639</v>
      </c>
      <c r="D2841" s="9">
        <v>0.011153607709703023</v>
      </c>
      <c r="E2841" s="9"/>
      <c r="F2841" s="259" t="s">
        <v>34889</v>
      </c>
      <c r="G2841" s="9"/>
      <c r="H2841" s="259" t="s">
        <v>38382</v>
      </c>
      <c r="I2841" s="9">
        <v>3</v>
      </c>
    </row>
    <row r="2842">
      <c r="A2842" s="259" t="s">
        <v>29538</v>
      </c>
      <c r="B2842" s="9">
        <v>10</v>
      </c>
      <c r="C2842" s="259" t="s">
        <v>32639</v>
      </c>
      <c r="D2842" s="9">
        <v>0.0081309954666861986</v>
      </c>
      <c r="E2842" s="9"/>
      <c r="F2842" s="259" t="s">
        <v>34890</v>
      </c>
      <c r="G2842" s="9"/>
      <c r="H2842" s="259" t="s">
        <v>38383</v>
      </c>
      <c r="I2842" s="9">
        <v>3</v>
      </c>
    </row>
    <row r="2843">
      <c r="A2843" s="259" t="s">
        <v>29539</v>
      </c>
      <c r="B2843" s="9">
        <v>10</v>
      </c>
      <c r="C2843" s="259" t="s">
        <v>32639</v>
      </c>
      <c r="D2843" s="9">
        <v>0.018339285687481072</v>
      </c>
      <c r="E2843" s="9"/>
      <c r="F2843" s="259" t="s">
        <v>34891</v>
      </c>
      <c r="G2843" s="9"/>
      <c r="H2843" s="259" t="s">
        <v>38384</v>
      </c>
      <c r="I2843" s="9">
        <v>3</v>
      </c>
    </row>
    <row r="2844">
      <c r="A2844" s="259" t="s">
        <v>29540</v>
      </c>
      <c r="B2844" s="9">
        <v>10</v>
      </c>
      <c r="C2844" s="259" t="s">
        <v>32639</v>
      </c>
      <c r="D2844" s="9">
        <v>-0.0023765620851714225</v>
      </c>
      <c r="E2844" s="9"/>
      <c r="F2844" s="259" t="s">
        <v>34892</v>
      </c>
      <c r="G2844" s="9"/>
      <c r="H2844" s="259" t="s">
        <v>38385</v>
      </c>
      <c r="I2844" s="9">
        <v>3</v>
      </c>
    </row>
    <row r="2845">
      <c r="A2845" s="259" t="s">
        <v>29541</v>
      </c>
      <c r="B2845" s="9">
        <v>10</v>
      </c>
      <c r="C2845" s="259" t="s">
        <v>32639</v>
      </c>
      <c r="D2845" s="9">
        <v>-0.0047340162048851138</v>
      </c>
      <c r="E2845" s="9"/>
      <c r="F2845" s="259" t="s">
        <v>34893</v>
      </c>
      <c r="G2845" s="9"/>
      <c r="H2845" s="259" t="s">
        <v>38386</v>
      </c>
      <c r="I2845" s="9">
        <v>3</v>
      </c>
    </row>
    <row r="2846">
      <c r="A2846" s="259" t="s">
        <v>29542</v>
      </c>
      <c r="B2846" s="9">
        <v>1</v>
      </c>
      <c r="C2846" s="259" t="s">
        <v>32640</v>
      </c>
      <c r="D2846" s="9">
        <v>0.0084626770974039599</v>
      </c>
      <c r="E2846" s="9">
        <v>1716646.7221679688</v>
      </c>
      <c r="F2846" s="259" t="s">
        <v>34894</v>
      </c>
      <c r="G2846" s="9"/>
      <c r="H2846" s="259" t="s">
        <v>38387</v>
      </c>
      <c r="I2846" s="9">
        <v>3</v>
      </c>
    </row>
    <row r="2847">
      <c r="A2847" s="259" t="s">
        <v>29543</v>
      </c>
      <c r="B2847" s="9">
        <v>1</v>
      </c>
      <c r="C2847" s="259" t="s">
        <v>32640</v>
      </c>
      <c r="D2847" s="9">
        <v>0.012044176612360449</v>
      </c>
      <c r="E2847" s="9">
        <v>1716646.7221679688</v>
      </c>
      <c r="F2847" s="259" t="s">
        <v>34895</v>
      </c>
      <c r="G2847" s="9"/>
      <c r="H2847" s="259" t="s">
        <v>38388</v>
      </c>
      <c r="I2847" s="9">
        <v>3</v>
      </c>
    </row>
    <row r="2848">
      <c r="A2848" s="259" t="s">
        <v>29544</v>
      </c>
      <c r="B2848" s="9">
        <v>1</v>
      </c>
      <c r="C2848" s="259" t="s">
        <v>32640</v>
      </c>
      <c r="D2848" s="9">
        <v>0.020362337802694412</v>
      </c>
      <c r="E2848" s="9">
        <v>1716646.7221679688</v>
      </c>
      <c r="F2848" s="259" t="s">
        <v>34896</v>
      </c>
      <c r="G2848" s="9"/>
      <c r="H2848" s="259" t="s">
        <v>38389</v>
      </c>
      <c r="I2848" s="9">
        <v>3</v>
      </c>
    </row>
    <row r="2849">
      <c r="A2849" s="259" t="s">
        <v>29545</v>
      </c>
      <c r="B2849" s="9">
        <v>1</v>
      </c>
      <c r="C2849" s="259" t="s">
        <v>32640</v>
      </c>
      <c r="D2849" s="9">
        <v>0.0084951646707606392</v>
      </c>
      <c r="E2849" s="9">
        <v>1716646.7221679688</v>
      </c>
      <c r="F2849" s="259" t="s">
        <v>34897</v>
      </c>
      <c r="G2849" s="9"/>
      <c r="H2849" s="259" t="s">
        <v>38390</v>
      </c>
      <c r="I2849" s="9">
        <v>3</v>
      </c>
    </row>
    <row r="2850">
      <c r="A2850" s="259" t="s">
        <v>29546</v>
      </c>
      <c r="B2850" s="9">
        <v>1</v>
      </c>
      <c r="C2850" s="259" t="s">
        <v>32640</v>
      </c>
      <c r="D2850" s="9">
        <v>0.0096706410945942654</v>
      </c>
      <c r="E2850" s="9">
        <v>1716646.7221679688</v>
      </c>
      <c r="F2850" s="259" t="s">
        <v>34898</v>
      </c>
      <c r="G2850" s="9"/>
      <c r="H2850" s="259" t="s">
        <v>38391</v>
      </c>
      <c r="I2850" s="9">
        <v>3</v>
      </c>
    </row>
    <row r="2851">
      <c r="A2851" s="259" t="s">
        <v>29547</v>
      </c>
      <c r="B2851" s="9">
        <v>1</v>
      </c>
      <c r="C2851" s="259" t="s">
        <v>32640</v>
      </c>
      <c r="D2851" s="9">
        <v>0.0090147300295769783</v>
      </c>
      <c r="E2851" s="9">
        <v>1716646.7221679688</v>
      </c>
      <c r="F2851" s="259" t="s">
        <v>34899</v>
      </c>
      <c r="G2851" s="9"/>
      <c r="H2851" s="259" t="s">
        <v>38392</v>
      </c>
      <c r="I2851" s="9">
        <v>3</v>
      </c>
    </row>
    <row r="2852">
      <c r="A2852" s="259" t="s">
        <v>29548</v>
      </c>
      <c r="B2852" s="9">
        <v>1</v>
      </c>
      <c r="C2852" s="259" t="s">
        <v>32640</v>
      </c>
      <c r="D2852" s="9">
        <v>0.023304376181535781</v>
      </c>
      <c r="E2852" s="9">
        <v>1716646.7221679688</v>
      </c>
      <c r="F2852" s="259" t="s">
        <v>34900</v>
      </c>
      <c r="G2852" s="9"/>
      <c r="H2852" s="259" t="s">
        <v>38393</v>
      </c>
      <c r="I2852" s="9">
        <v>3</v>
      </c>
    </row>
    <row r="2853">
      <c r="A2853" s="259" t="s">
        <v>29549</v>
      </c>
      <c r="B2853" s="9">
        <v>1</v>
      </c>
      <c r="C2853" s="259" t="s">
        <v>32640</v>
      </c>
      <c r="D2853" s="9">
        <v>0.013777027835873142</v>
      </c>
      <c r="E2853" s="9">
        <v>1716646.7221679688</v>
      </c>
      <c r="F2853" s="259" t="s">
        <v>34901</v>
      </c>
      <c r="G2853" s="9"/>
      <c r="H2853" s="259" t="s">
        <v>38394</v>
      </c>
      <c r="I2853" s="9">
        <v>3</v>
      </c>
    </row>
    <row r="2854">
      <c r="A2854" s="259" t="s">
        <v>29550</v>
      </c>
      <c r="B2854" s="9">
        <v>1</v>
      </c>
      <c r="C2854" s="259" t="s">
        <v>32640</v>
      </c>
      <c r="D2854" s="9">
        <v>0.0012134393291506379</v>
      </c>
      <c r="E2854" s="9">
        <v>1716646.7221679688</v>
      </c>
      <c r="F2854" s="259" t="s">
        <v>34902</v>
      </c>
      <c r="G2854" s="9"/>
      <c r="H2854" s="259" t="s">
        <v>38395</v>
      </c>
      <c r="I2854" s="9">
        <v>3</v>
      </c>
    </row>
    <row r="2855">
      <c r="A2855" s="259" t="s">
        <v>29551</v>
      </c>
      <c r="B2855" s="9">
        <v>1</v>
      </c>
      <c r="C2855" s="259" t="s">
        <v>32640</v>
      </c>
      <c r="D2855" s="9">
        <v>0.011681868621444</v>
      </c>
      <c r="E2855" s="9">
        <v>1716646.7221679688</v>
      </c>
      <c r="F2855" s="259" t="s">
        <v>34903</v>
      </c>
      <c r="G2855" s="9"/>
      <c r="H2855" s="259" t="s">
        <v>38396</v>
      </c>
      <c r="I2855" s="9">
        <v>3</v>
      </c>
    </row>
    <row r="2856">
      <c r="A2856" s="259" t="s">
        <v>29552</v>
      </c>
      <c r="B2856" s="9">
        <v>1</v>
      </c>
      <c r="C2856" s="259" t="s">
        <v>32640</v>
      </c>
      <c r="D2856" s="9">
        <v>0.014395156837926488</v>
      </c>
      <c r="E2856" s="9">
        <v>1716646.7221679688</v>
      </c>
      <c r="F2856" s="259" t="s">
        <v>34904</v>
      </c>
      <c r="G2856" s="9"/>
      <c r="H2856" s="259" t="s">
        <v>38397</v>
      </c>
      <c r="I2856" s="9">
        <v>3</v>
      </c>
    </row>
    <row r="2857">
      <c r="A2857" s="259" t="s">
        <v>29553</v>
      </c>
      <c r="B2857" s="9">
        <v>1</v>
      </c>
      <c r="C2857" s="259" t="s">
        <v>32640</v>
      </c>
      <c r="D2857" s="9">
        <v>0.0075266032694740262</v>
      </c>
      <c r="E2857" s="9">
        <v>1716646.7221679688</v>
      </c>
      <c r="F2857" s="259" t="s">
        <v>34905</v>
      </c>
      <c r="G2857" s="9"/>
      <c r="H2857" s="259" t="s">
        <v>38398</v>
      </c>
      <c r="I2857" s="9">
        <v>3</v>
      </c>
    </row>
    <row r="2858">
      <c r="A2858" s="259" t="s">
        <v>29554</v>
      </c>
      <c r="B2858" s="9">
        <v>1</v>
      </c>
      <c r="C2858" s="259" t="s">
        <v>32640</v>
      </c>
      <c r="D2858" s="9">
        <v>0.01144066569401884</v>
      </c>
      <c r="E2858" s="9">
        <v>1716646.7221679688</v>
      </c>
      <c r="F2858" s="259" t="s">
        <v>34906</v>
      </c>
      <c r="G2858" s="9"/>
      <c r="H2858" s="259" t="s">
        <v>38399</v>
      </c>
      <c r="I2858" s="9">
        <v>3</v>
      </c>
    </row>
    <row r="2859">
      <c r="A2859" s="259" t="s">
        <v>29555</v>
      </c>
      <c r="B2859" s="9">
        <v>2</v>
      </c>
      <c r="C2859" s="259" t="s">
        <v>32640</v>
      </c>
      <c r="D2859" s="9">
        <v>0.018096865619910221</v>
      </c>
      <c r="E2859" s="9">
        <v>1733937.8127441406</v>
      </c>
      <c r="F2859" s="259" t="s">
        <v>34907</v>
      </c>
      <c r="G2859" s="9"/>
      <c r="H2859" s="259" t="s">
        <v>38400</v>
      </c>
      <c r="I2859" s="9">
        <v>3</v>
      </c>
    </row>
    <row r="2860">
      <c r="A2860" s="259" t="s">
        <v>29556</v>
      </c>
      <c r="B2860" s="9">
        <v>2</v>
      </c>
      <c r="C2860" s="259" t="s">
        <v>32640</v>
      </c>
      <c r="D2860" s="9">
        <v>0.017357042396312358</v>
      </c>
      <c r="E2860" s="9">
        <v>1733937.8127441406</v>
      </c>
      <c r="F2860" s="259" t="s">
        <v>34908</v>
      </c>
      <c r="G2860" s="9"/>
      <c r="H2860" s="259" t="s">
        <v>38401</v>
      </c>
      <c r="I2860" s="9">
        <v>3</v>
      </c>
    </row>
    <row r="2861">
      <c r="A2861" s="259" t="s">
        <v>29557</v>
      </c>
      <c r="B2861" s="9">
        <v>2</v>
      </c>
      <c r="C2861" s="259" t="s">
        <v>32640</v>
      </c>
      <c r="D2861" s="9">
        <v>0.0086708239706131431</v>
      </c>
      <c r="E2861" s="9">
        <v>1733937.8127441406</v>
      </c>
      <c r="F2861" s="259" t="s">
        <v>34909</v>
      </c>
      <c r="G2861" s="9"/>
      <c r="H2861" s="259" t="s">
        <v>38402</v>
      </c>
      <c r="I2861" s="9">
        <v>3</v>
      </c>
    </row>
    <row r="2862">
      <c r="A2862" s="259" t="s">
        <v>29558</v>
      </c>
      <c r="B2862" s="9">
        <v>2</v>
      </c>
      <c r="C2862" s="259" t="s">
        <v>32640</v>
      </c>
      <c r="D2862" s="9">
        <v>0.03679427806672677</v>
      </c>
      <c r="E2862" s="9">
        <v>1733937.8127441406</v>
      </c>
      <c r="F2862" s="259" t="s">
        <v>34910</v>
      </c>
      <c r="G2862" s="9"/>
      <c r="H2862" s="259" t="s">
        <v>38403</v>
      </c>
      <c r="I2862" s="9">
        <v>3</v>
      </c>
    </row>
    <row r="2863">
      <c r="A2863" s="259" t="s">
        <v>29559</v>
      </c>
      <c r="B2863" s="9">
        <v>2</v>
      </c>
      <c r="C2863" s="259" t="s">
        <v>32640</v>
      </c>
      <c r="D2863" s="9">
        <v>0.033024061045645398</v>
      </c>
      <c r="E2863" s="9">
        <v>1733937.8127441406</v>
      </c>
      <c r="F2863" s="259" t="s">
        <v>34911</v>
      </c>
      <c r="G2863" s="9"/>
      <c r="H2863" s="259" t="s">
        <v>38404</v>
      </c>
      <c r="I2863" s="9">
        <v>3</v>
      </c>
    </row>
    <row r="2864">
      <c r="A2864" s="259" t="s">
        <v>29560</v>
      </c>
      <c r="B2864" s="9">
        <v>2</v>
      </c>
      <c r="C2864" s="259" t="s">
        <v>32640</v>
      </c>
      <c r="D2864" s="9">
        <v>0.025901182679452867</v>
      </c>
      <c r="E2864" s="9">
        <v>1733937.8127441406</v>
      </c>
      <c r="F2864" s="259" t="s">
        <v>34912</v>
      </c>
      <c r="G2864" s="9"/>
      <c r="H2864" s="259" t="s">
        <v>38405</v>
      </c>
      <c r="I2864" s="9">
        <v>3</v>
      </c>
    </row>
    <row r="2865">
      <c r="A2865" s="259" t="s">
        <v>29561</v>
      </c>
      <c r="B2865" s="9">
        <v>2</v>
      </c>
      <c r="C2865" s="259" t="s">
        <v>32640</v>
      </c>
      <c r="D2865" s="9">
        <v>0.025365737436710493</v>
      </c>
      <c r="E2865" s="9">
        <v>1733937.8127441406</v>
      </c>
      <c r="F2865" s="259" t="s">
        <v>34913</v>
      </c>
      <c r="G2865" s="9"/>
      <c r="H2865" s="259" t="s">
        <v>38406</v>
      </c>
      <c r="I2865" s="9">
        <v>3</v>
      </c>
    </row>
    <row r="2866">
      <c r="A2866" s="259" t="s">
        <v>29562</v>
      </c>
      <c r="B2866" s="9">
        <v>2</v>
      </c>
      <c r="C2866" s="259" t="s">
        <v>32640</v>
      </c>
      <c r="D2866" s="9">
        <v>0.022188924504434212</v>
      </c>
      <c r="E2866" s="9">
        <v>1733937.8127441406</v>
      </c>
      <c r="F2866" s="259" t="s">
        <v>34914</v>
      </c>
      <c r="G2866" s="9"/>
      <c r="H2866" s="259" t="s">
        <v>38407</v>
      </c>
      <c r="I2866" s="9">
        <v>3</v>
      </c>
    </row>
    <row r="2867">
      <c r="A2867" s="259" t="s">
        <v>29563</v>
      </c>
      <c r="B2867" s="9">
        <v>2</v>
      </c>
      <c r="C2867" s="259" t="s">
        <v>32640</v>
      </c>
      <c r="D2867" s="9">
        <v>0.022438628858106161</v>
      </c>
      <c r="E2867" s="9">
        <v>1733937.8127441406</v>
      </c>
      <c r="F2867" s="259" t="s">
        <v>34915</v>
      </c>
      <c r="G2867" s="9"/>
      <c r="H2867" s="259" t="s">
        <v>38408</v>
      </c>
      <c r="I2867" s="9">
        <v>3</v>
      </c>
    </row>
    <row r="2868">
      <c r="A2868" s="259" t="s">
        <v>29564</v>
      </c>
      <c r="B2868" s="9">
        <v>2</v>
      </c>
      <c r="C2868" s="259" t="s">
        <v>32640</v>
      </c>
      <c r="D2868" s="9">
        <v>0.017976821086304485</v>
      </c>
      <c r="E2868" s="9">
        <v>1733937.8127441406</v>
      </c>
      <c r="F2868" s="259" t="s">
        <v>34916</v>
      </c>
      <c r="G2868" s="9"/>
      <c r="H2868" s="259" t="s">
        <v>38409</v>
      </c>
      <c r="I2868" s="9">
        <v>3</v>
      </c>
    </row>
    <row r="2869">
      <c r="A2869" s="259" t="s">
        <v>29565</v>
      </c>
      <c r="B2869" s="9">
        <v>2</v>
      </c>
      <c r="C2869" s="259" t="s">
        <v>32640</v>
      </c>
      <c r="D2869" s="9">
        <v>0.017314402136955256</v>
      </c>
      <c r="E2869" s="9">
        <v>1733937.8127441406</v>
      </c>
      <c r="F2869" s="259" t="s">
        <v>34917</v>
      </c>
      <c r="G2869" s="9"/>
      <c r="H2869" s="259" t="s">
        <v>38410</v>
      </c>
      <c r="I2869" s="9">
        <v>3</v>
      </c>
    </row>
    <row r="2870">
      <c r="A2870" s="259" t="s">
        <v>29566</v>
      </c>
      <c r="B2870" s="9">
        <v>2</v>
      </c>
      <c r="C2870" s="259" t="s">
        <v>32640</v>
      </c>
      <c r="D2870" s="9">
        <v>0.020802777131838569</v>
      </c>
      <c r="E2870" s="9">
        <v>1733937.8127441406</v>
      </c>
      <c r="F2870" s="259" t="s">
        <v>34918</v>
      </c>
      <c r="G2870" s="9"/>
      <c r="H2870" s="259" t="s">
        <v>38411</v>
      </c>
      <c r="I2870" s="9">
        <v>3</v>
      </c>
    </row>
    <row r="2871">
      <c r="A2871" s="259" t="s">
        <v>29567</v>
      </c>
      <c r="B2871" s="9">
        <v>2</v>
      </c>
      <c r="C2871" s="259" t="s">
        <v>32640</v>
      </c>
      <c r="D2871" s="9">
        <v>0.023341897768900641</v>
      </c>
      <c r="E2871" s="9">
        <v>1733937.8127441406</v>
      </c>
      <c r="F2871" s="259" t="s">
        <v>34919</v>
      </c>
      <c r="G2871" s="9"/>
      <c r="H2871" s="259" t="s">
        <v>38412</v>
      </c>
      <c r="I2871" s="9">
        <v>3</v>
      </c>
    </row>
    <row r="2872">
      <c r="A2872" s="259" t="s">
        <v>29568</v>
      </c>
      <c r="B2872" s="9">
        <v>3</v>
      </c>
      <c r="C2872" s="259" t="s">
        <v>32640</v>
      </c>
      <c r="D2872" s="9">
        <v>0.045013059055317217</v>
      </c>
      <c r="E2872" s="9">
        <v>1719001.3589553833</v>
      </c>
      <c r="F2872" s="259" t="s">
        <v>34920</v>
      </c>
      <c r="G2872" s="9"/>
      <c r="H2872" s="259" t="s">
        <v>38413</v>
      </c>
      <c r="I2872" s="9">
        <v>3</v>
      </c>
    </row>
    <row r="2873">
      <c r="A2873" s="259" t="s">
        <v>29569</v>
      </c>
      <c r="B2873" s="9">
        <v>3</v>
      </c>
      <c r="C2873" s="259" t="s">
        <v>32640</v>
      </c>
      <c r="D2873" s="9">
        <v>0.030010605695874184</v>
      </c>
      <c r="E2873" s="9">
        <v>1719001.3589553833</v>
      </c>
      <c r="F2873" s="259" t="s">
        <v>34921</v>
      </c>
      <c r="G2873" s="9"/>
      <c r="H2873" s="259" t="s">
        <v>38414</v>
      </c>
      <c r="I2873" s="9">
        <v>3</v>
      </c>
    </row>
    <row r="2874">
      <c r="A2874" s="259" t="s">
        <v>29570</v>
      </c>
      <c r="B2874" s="9">
        <v>3</v>
      </c>
      <c r="C2874" s="259" t="s">
        <v>32640</v>
      </c>
      <c r="D2874" s="9">
        <v>0.031441653877857002</v>
      </c>
      <c r="E2874" s="9">
        <v>1719001.3589553833</v>
      </c>
      <c r="F2874" s="259" t="s">
        <v>34922</v>
      </c>
      <c r="G2874" s="9"/>
      <c r="H2874" s="259" t="s">
        <v>38415</v>
      </c>
      <c r="I2874" s="9">
        <v>3</v>
      </c>
    </row>
    <row r="2875">
      <c r="A2875" s="259" t="s">
        <v>29571</v>
      </c>
      <c r="B2875" s="9">
        <v>3</v>
      </c>
      <c r="C2875" s="259" t="s">
        <v>32640</v>
      </c>
      <c r="D2875" s="9">
        <v>0.026670742847591064</v>
      </c>
      <c r="E2875" s="9">
        <v>1719001.3589553833</v>
      </c>
      <c r="F2875" s="259" t="s">
        <v>34923</v>
      </c>
      <c r="G2875" s="9"/>
      <c r="H2875" s="259" t="s">
        <v>38416</v>
      </c>
      <c r="I2875" s="9">
        <v>3</v>
      </c>
    </row>
    <row r="2876">
      <c r="A2876" s="259" t="s">
        <v>29572</v>
      </c>
      <c r="B2876" s="9">
        <v>3</v>
      </c>
      <c r="C2876" s="259" t="s">
        <v>32640</v>
      </c>
      <c r="D2876" s="9">
        <v>0.032180064624246434</v>
      </c>
      <c r="E2876" s="9">
        <v>1719001.3589553833</v>
      </c>
      <c r="F2876" s="259" t="s">
        <v>34924</v>
      </c>
      <c r="G2876" s="9"/>
      <c r="H2876" s="259" t="s">
        <v>38417</v>
      </c>
      <c r="I2876" s="9">
        <v>3</v>
      </c>
    </row>
    <row r="2877">
      <c r="A2877" s="259" t="s">
        <v>29573</v>
      </c>
      <c r="B2877" s="9">
        <v>3</v>
      </c>
      <c r="C2877" s="259" t="s">
        <v>32640</v>
      </c>
      <c r="D2877" s="9">
        <v>0.022066636564605824</v>
      </c>
      <c r="E2877" s="9">
        <v>1719001.3589553833</v>
      </c>
      <c r="F2877" s="259" t="s">
        <v>34925</v>
      </c>
      <c r="G2877" s="9"/>
      <c r="H2877" s="259" t="s">
        <v>38418</v>
      </c>
      <c r="I2877" s="9">
        <v>3</v>
      </c>
    </row>
    <row r="2878">
      <c r="A2878" s="259" t="s">
        <v>29574</v>
      </c>
      <c r="B2878" s="9">
        <v>3</v>
      </c>
      <c r="C2878" s="259" t="s">
        <v>32640</v>
      </c>
      <c r="D2878" s="9">
        <v>0.034415242149543217</v>
      </c>
      <c r="E2878" s="9">
        <v>1719001.3589553833</v>
      </c>
      <c r="F2878" s="259" t="s">
        <v>34926</v>
      </c>
      <c r="G2878" s="9"/>
      <c r="H2878" s="259" t="s">
        <v>38419</v>
      </c>
      <c r="I2878" s="9">
        <v>3</v>
      </c>
    </row>
    <row r="2879">
      <c r="A2879" s="259" t="s">
        <v>29575</v>
      </c>
      <c r="B2879" s="9">
        <v>3</v>
      </c>
      <c r="C2879" s="259" t="s">
        <v>32640</v>
      </c>
      <c r="D2879" s="9">
        <v>0.042296307304200337</v>
      </c>
      <c r="E2879" s="9">
        <v>1719001.3589553833</v>
      </c>
      <c r="F2879" s="259" t="s">
        <v>34927</v>
      </c>
      <c r="G2879" s="9"/>
      <c r="H2879" s="259" t="s">
        <v>38420</v>
      </c>
      <c r="I2879" s="9">
        <v>3</v>
      </c>
    </row>
    <row r="2880">
      <c r="A2880" s="259" t="s">
        <v>29576</v>
      </c>
      <c r="B2880" s="9">
        <v>3</v>
      </c>
      <c r="C2880" s="259" t="s">
        <v>32640</v>
      </c>
      <c r="D2880" s="9">
        <v>0.027609921594317324</v>
      </c>
      <c r="E2880" s="9">
        <v>1719001.3589553833</v>
      </c>
      <c r="F2880" s="259" t="s">
        <v>34928</v>
      </c>
      <c r="G2880" s="9"/>
      <c r="H2880" s="259" t="s">
        <v>38421</v>
      </c>
      <c r="I2880" s="9">
        <v>3</v>
      </c>
    </row>
    <row r="2881">
      <c r="A2881" s="259" t="s">
        <v>29577</v>
      </c>
      <c r="B2881" s="9">
        <v>3</v>
      </c>
      <c r="C2881" s="259" t="s">
        <v>32640</v>
      </c>
      <c r="D2881" s="9">
        <v>0.014110978988574427</v>
      </c>
      <c r="E2881" s="9">
        <v>1719001.3589553833</v>
      </c>
      <c r="F2881" s="259" t="s">
        <v>34929</v>
      </c>
      <c r="G2881" s="9"/>
      <c r="H2881" s="259" t="s">
        <v>38422</v>
      </c>
      <c r="I2881" s="9">
        <v>3</v>
      </c>
    </row>
    <row r="2882">
      <c r="A2882" s="259" t="s">
        <v>29578</v>
      </c>
      <c r="B2882" s="9">
        <v>3</v>
      </c>
      <c r="C2882" s="259" t="s">
        <v>32640</v>
      </c>
      <c r="D2882" s="9">
        <v>0.023731691981837597</v>
      </c>
      <c r="E2882" s="9">
        <v>1719001.3589553833</v>
      </c>
      <c r="F2882" s="259" t="s">
        <v>34930</v>
      </c>
      <c r="G2882" s="9"/>
      <c r="H2882" s="259" t="s">
        <v>38423</v>
      </c>
      <c r="I2882" s="9">
        <v>3</v>
      </c>
    </row>
    <row r="2883">
      <c r="A2883" s="259" t="s">
        <v>29579</v>
      </c>
      <c r="B2883" s="9">
        <v>3</v>
      </c>
      <c r="C2883" s="259" t="s">
        <v>32640</v>
      </c>
      <c r="D2883" s="9">
        <v>0.026710893058153343</v>
      </c>
      <c r="E2883" s="9">
        <v>1719001.3589553833</v>
      </c>
      <c r="F2883" s="259" t="s">
        <v>34931</v>
      </c>
      <c r="G2883" s="9"/>
      <c r="H2883" s="259" t="s">
        <v>38424</v>
      </c>
      <c r="I2883" s="9">
        <v>3</v>
      </c>
    </row>
    <row r="2884">
      <c r="A2884" s="259" t="s">
        <v>29580</v>
      </c>
      <c r="B2884" s="9">
        <v>3</v>
      </c>
      <c r="C2884" s="259" t="s">
        <v>32640</v>
      </c>
      <c r="D2884" s="9">
        <v>0.022578267277574143</v>
      </c>
      <c r="E2884" s="9">
        <v>1719001.3589553833</v>
      </c>
      <c r="F2884" s="259" t="s">
        <v>34932</v>
      </c>
      <c r="G2884" s="9"/>
      <c r="H2884" s="259" t="s">
        <v>38425</v>
      </c>
      <c r="I2884" s="9">
        <v>3</v>
      </c>
    </row>
    <row r="2885">
      <c r="A2885" s="259" t="s">
        <v>29581</v>
      </c>
      <c r="B2885" s="9">
        <v>4</v>
      </c>
      <c r="C2885" s="259" t="s">
        <v>32640</v>
      </c>
      <c r="D2885" s="9">
        <v>0.031292456355958155</v>
      </c>
      <c r="E2885" s="9">
        <v>1733452.3988800049</v>
      </c>
      <c r="F2885" s="259" t="s">
        <v>34933</v>
      </c>
      <c r="G2885" s="9"/>
      <c r="H2885" s="259" t="s">
        <v>38426</v>
      </c>
      <c r="I2885" s="9">
        <v>3</v>
      </c>
    </row>
    <row r="2886">
      <c r="A2886" s="259" t="s">
        <v>29582</v>
      </c>
      <c r="B2886" s="9">
        <v>4</v>
      </c>
      <c r="C2886" s="259" t="s">
        <v>32640</v>
      </c>
      <c r="D2886" s="9">
        <v>0.041112337123398048</v>
      </c>
      <c r="E2886" s="9">
        <v>1733452.3988800049</v>
      </c>
      <c r="F2886" s="259" t="s">
        <v>34934</v>
      </c>
      <c r="G2886" s="9"/>
      <c r="H2886" s="259" t="s">
        <v>38427</v>
      </c>
      <c r="I2886" s="9">
        <v>3</v>
      </c>
    </row>
    <row r="2887">
      <c r="A2887" s="259" t="s">
        <v>29583</v>
      </c>
      <c r="B2887" s="9">
        <v>4</v>
      </c>
      <c r="C2887" s="259" t="s">
        <v>32640</v>
      </c>
      <c r="D2887" s="9">
        <v>0.027859278632083227</v>
      </c>
      <c r="E2887" s="9">
        <v>1733452.3988800049</v>
      </c>
      <c r="F2887" s="259" t="s">
        <v>34935</v>
      </c>
      <c r="G2887" s="9"/>
      <c r="H2887" s="259" t="s">
        <v>38428</v>
      </c>
      <c r="I2887" s="9">
        <v>3</v>
      </c>
    </row>
    <row r="2888">
      <c r="A2888" s="259" t="s">
        <v>29584</v>
      </c>
      <c r="B2888" s="9">
        <v>4</v>
      </c>
      <c r="C2888" s="259" t="s">
        <v>32640</v>
      </c>
      <c r="D2888" s="9">
        <v>0.053365696030854788</v>
      </c>
      <c r="E2888" s="9">
        <v>1733452.3988800049</v>
      </c>
      <c r="F2888" s="259" t="s">
        <v>34936</v>
      </c>
      <c r="G2888" s="9"/>
      <c r="H2888" s="259" t="s">
        <v>38429</v>
      </c>
      <c r="I2888" s="9">
        <v>3</v>
      </c>
    </row>
    <row r="2889">
      <c r="A2889" s="259" t="s">
        <v>29585</v>
      </c>
      <c r="B2889" s="9">
        <v>4</v>
      </c>
      <c r="C2889" s="259" t="s">
        <v>32640</v>
      </c>
      <c r="D2889" s="9">
        <v>0.041081307833119557</v>
      </c>
      <c r="E2889" s="9">
        <v>1733452.3988800049</v>
      </c>
      <c r="F2889" s="259" t="s">
        <v>34937</v>
      </c>
      <c r="G2889" s="9"/>
      <c r="H2889" s="259" t="s">
        <v>38430</v>
      </c>
      <c r="I2889" s="9">
        <v>3</v>
      </c>
    </row>
    <row r="2890">
      <c r="A2890" s="259" t="s">
        <v>29586</v>
      </c>
      <c r="B2890" s="9">
        <v>4</v>
      </c>
      <c r="C2890" s="259" t="s">
        <v>32640</v>
      </c>
      <c r="D2890" s="9">
        <v>0.055256801461143777</v>
      </c>
      <c r="E2890" s="9">
        <v>1733452.3988800049</v>
      </c>
      <c r="F2890" s="259" t="s">
        <v>34938</v>
      </c>
      <c r="G2890" s="9"/>
      <c r="H2890" s="259" t="s">
        <v>38431</v>
      </c>
      <c r="I2890" s="9">
        <v>3</v>
      </c>
    </row>
    <row r="2891">
      <c r="A2891" s="259" t="s">
        <v>29587</v>
      </c>
      <c r="B2891" s="9">
        <v>4</v>
      </c>
      <c r="C2891" s="259" t="s">
        <v>32640</v>
      </c>
      <c r="D2891" s="9">
        <v>0.044225576060468501</v>
      </c>
      <c r="E2891" s="9">
        <v>1733452.3988800049</v>
      </c>
      <c r="F2891" s="259" t="s">
        <v>34939</v>
      </c>
      <c r="G2891" s="9"/>
      <c r="H2891" s="259" t="s">
        <v>38432</v>
      </c>
      <c r="I2891" s="9">
        <v>3</v>
      </c>
    </row>
    <row r="2892">
      <c r="A2892" s="259" t="s">
        <v>29588</v>
      </c>
      <c r="B2892" s="9">
        <v>4</v>
      </c>
      <c r="C2892" s="259" t="s">
        <v>32640</v>
      </c>
      <c r="D2892" s="9">
        <v>0.031468978216907577</v>
      </c>
      <c r="E2892" s="9">
        <v>1733452.3988800049</v>
      </c>
      <c r="F2892" s="259" t="s">
        <v>34940</v>
      </c>
      <c r="G2892" s="9"/>
      <c r="H2892" s="259" t="s">
        <v>38433</v>
      </c>
      <c r="I2892" s="9">
        <v>3</v>
      </c>
    </row>
    <row r="2893">
      <c r="A2893" s="259" t="s">
        <v>29589</v>
      </c>
      <c r="B2893" s="9">
        <v>4</v>
      </c>
      <c r="C2893" s="259" t="s">
        <v>32640</v>
      </c>
      <c r="D2893" s="9">
        <v>0.011455508471557808</v>
      </c>
      <c r="E2893" s="9">
        <v>1733452.3988800049</v>
      </c>
      <c r="F2893" s="259" t="s">
        <v>34941</v>
      </c>
      <c r="G2893" s="9"/>
      <c r="H2893" s="259" t="s">
        <v>38434</v>
      </c>
      <c r="I2893" s="9">
        <v>3</v>
      </c>
    </row>
    <row r="2894">
      <c r="A2894" s="259" t="s">
        <v>29590</v>
      </c>
      <c r="B2894" s="9">
        <v>4</v>
      </c>
      <c r="C2894" s="259" t="s">
        <v>32640</v>
      </c>
      <c r="D2894" s="9">
        <v>0.041727344921462885</v>
      </c>
      <c r="E2894" s="9">
        <v>1733452.3988800049</v>
      </c>
      <c r="F2894" s="259" t="s">
        <v>34942</v>
      </c>
      <c r="G2894" s="9"/>
      <c r="H2894" s="259" t="s">
        <v>38435</v>
      </c>
      <c r="I2894" s="9">
        <v>3</v>
      </c>
    </row>
    <row r="2895">
      <c r="A2895" s="259" t="s">
        <v>29591</v>
      </c>
      <c r="B2895" s="9">
        <v>4</v>
      </c>
      <c r="C2895" s="259" t="s">
        <v>32640</v>
      </c>
      <c r="D2895" s="9">
        <v>0.043228409907934182</v>
      </c>
      <c r="E2895" s="9">
        <v>1733452.3988800049</v>
      </c>
      <c r="F2895" s="259" t="s">
        <v>34943</v>
      </c>
      <c r="G2895" s="9"/>
      <c r="H2895" s="259" t="s">
        <v>38436</v>
      </c>
      <c r="I2895" s="9">
        <v>3</v>
      </c>
    </row>
    <row r="2896">
      <c r="A2896" s="259" t="s">
        <v>29592</v>
      </c>
      <c r="B2896" s="9">
        <v>4</v>
      </c>
      <c r="C2896" s="259" t="s">
        <v>32640</v>
      </c>
      <c r="D2896" s="9">
        <v>0.042131693513300254</v>
      </c>
      <c r="E2896" s="9">
        <v>1733452.3988800049</v>
      </c>
      <c r="F2896" s="259" t="s">
        <v>34944</v>
      </c>
      <c r="G2896" s="9"/>
      <c r="H2896" s="259" t="s">
        <v>38437</v>
      </c>
      <c r="I2896" s="9">
        <v>3</v>
      </c>
    </row>
    <row r="2897">
      <c r="A2897" s="259" t="s">
        <v>29593</v>
      </c>
      <c r="B2897" s="9">
        <v>4</v>
      </c>
      <c r="C2897" s="259" t="s">
        <v>32640</v>
      </c>
      <c r="D2897" s="9">
        <v>0.044999419679146203</v>
      </c>
      <c r="E2897" s="9">
        <v>1733452.3988800049</v>
      </c>
      <c r="F2897" s="259" t="s">
        <v>34945</v>
      </c>
      <c r="G2897" s="9"/>
      <c r="H2897" s="259" t="s">
        <v>38438</v>
      </c>
      <c r="I2897" s="9">
        <v>3</v>
      </c>
    </row>
    <row r="2898">
      <c r="A2898" s="259" t="s">
        <v>29594</v>
      </c>
      <c r="B2898" s="9">
        <v>5</v>
      </c>
      <c r="C2898" s="259" t="s">
        <v>32640</v>
      </c>
      <c r="D2898" s="9">
        <v>0.055714225748151401</v>
      </c>
      <c r="E2898" s="9">
        <v>1725920.3910064697</v>
      </c>
      <c r="F2898" s="259" t="s">
        <v>34946</v>
      </c>
      <c r="G2898" s="9"/>
      <c r="H2898" s="259" t="s">
        <v>38439</v>
      </c>
      <c r="I2898" s="9">
        <v>3</v>
      </c>
    </row>
    <row r="2899">
      <c r="A2899" s="259" t="s">
        <v>29595</v>
      </c>
      <c r="B2899" s="9">
        <v>5</v>
      </c>
      <c r="C2899" s="259" t="s">
        <v>32640</v>
      </c>
      <c r="D2899" s="9">
        <v>0.053063806408848377</v>
      </c>
      <c r="E2899" s="9">
        <v>1725920.3910064697</v>
      </c>
      <c r="F2899" s="259" t="s">
        <v>34947</v>
      </c>
      <c r="G2899" s="9"/>
      <c r="H2899" s="259" t="s">
        <v>38440</v>
      </c>
      <c r="I2899" s="9">
        <v>3</v>
      </c>
    </row>
    <row r="2900">
      <c r="A2900" s="259" t="s">
        <v>29596</v>
      </c>
      <c r="B2900" s="9">
        <v>5</v>
      </c>
      <c r="C2900" s="259" t="s">
        <v>32640</v>
      </c>
      <c r="D2900" s="9">
        <v>0.064120772805579082</v>
      </c>
      <c r="E2900" s="9">
        <v>1725920.3910064697</v>
      </c>
      <c r="F2900" s="259" t="s">
        <v>34948</v>
      </c>
      <c r="G2900" s="9"/>
      <c r="H2900" s="259" t="s">
        <v>38441</v>
      </c>
      <c r="I2900" s="9">
        <v>3</v>
      </c>
    </row>
    <row r="2901">
      <c r="A2901" s="259" t="s">
        <v>29597</v>
      </c>
      <c r="B2901" s="9">
        <v>5</v>
      </c>
      <c r="C2901" s="259" t="s">
        <v>32640</v>
      </c>
      <c r="D2901" s="9">
        <v>0.0097702800725532821</v>
      </c>
      <c r="E2901" s="9">
        <v>1725920.3910064697</v>
      </c>
      <c r="F2901" s="259" t="s">
        <v>34949</v>
      </c>
      <c r="G2901" s="9"/>
      <c r="H2901" s="259" t="s">
        <v>38442</v>
      </c>
      <c r="I2901" s="9">
        <v>3</v>
      </c>
    </row>
    <row r="2902">
      <c r="A2902" s="259" t="s">
        <v>29598</v>
      </c>
      <c r="B2902" s="9">
        <v>5</v>
      </c>
      <c r="C2902" s="259" t="s">
        <v>32640</v>
      </c>
      <c r="D2902" s="9">
        <v>0.057640799229512173</v>
      </c>
      <c r="E2902" s="9">
        <v>1725920.3910064697</v>
      </c>
      <c r="F2902" s="259" t="s">
        <v>34950</v>
      </c>
      <c r="G2902" s="9"/>
      <c r="H2902" s="259" t="s">
        <v>38443</v>
      </c>
      <c r="I2902" s="9">
        <v>3</v>
      </c>
    </row>
    <row r="2903">
      <c r="A2903" s="259" t="s">
        <v>29599</v>
      </c>
      <c r="B2903" s="9">
        <v>5</v>
      </c>
      <c r="C2903" s="259" t="s">
        <v>32640</v>
      </c>
      <c r="D2903" s="9">
        <v>0.054856505159577316</v>
      </c>
      <c r="E2903" s="9">
        <v>1725920.3910064697</v>
      </c>
      <c r="F2903" s="259" t="s">
        <v>34951</v>
      </c>
      <c r="G2903" s="9"/>
      <c r="H2903" s="259" t="s">
        <v>38444</v>
      </c>
      <c r="I2903" s="9">
        <v>3</v>
      </c>
    </row>
    <row r="2904">
      <c r="A2904" s="259" t="s">
        <v>29600</v>
      </c>
      <c r="B2904" s="9">
        <v>5</v>
      </c>
      <c r="C2904" s="259" t="s">
        <v>32640</v>
      </c>
      <c r="D2904" s="9">
        <v>0.038350919951617525</v>
      </c>
      <c r="E2904" s="9">
        <v>1725920.3910064697</v>
      </c>
      <c r="F2904" s="259" t="s">
        <v>34952</v>
      </c>
      <c r="G2904" s="9"/>
      <c r="H2904" s="259" t="s">
        <v>38445</v>
      </c>
      <c r="I2904" s="9">
        <v>3</v>
      </c>
    </row>
    <row r="2905">
      <c r="A2905" s="259" t="s">
        <v>29601</v>
      </c>
      <c r="B2905" s="9">
        <v>5</v>
      </c>
      <c r="C2905" s="259" t="s">
        <v>32640</v>
      </c>
      <c r="D2905" s="9">
        <v>0.050337140028561142</v>
      </c>
      <c r="E2905" s="9">
        <v>1725920.3910064697</v>
      </c>
      <c r="F2905" s="259" t="s">
        <v>34953</v>
      </c>
      <c r="G2905" s="9"/>
      <c r="H2905" s="259" t="s">
        <v>38446</v>
      </c>
      <c r="I2905" s="9">
        <v>3</v>
      </c>
    </row>
    <row r="2906">
      <c r="A2906" s="259" t="s">
        <v>29602</v>
      </c>
      <c r="B2906" s="9">
        <v>5</v>
      </c>
      <c r="C2906" s="259" t="s">
        <v>32640</v>
      </c>
      <c r="D2906" s="9">
        <v>0.044332618988282876</v>
      </c>
      <c r="E2906" s="9">
        <v>1725920.3910064697</v>
      </c>
      <c r="F2906" s="259" t="s">
        <v>34954</v>
      </c>
      <c r="G2906" s="9"/>
      <c r="H2906" s="259" t="s">
        <v>38447</v>
      </c>
      <c r="I2906" s="9">
        <v>3</v>
      </c>
    </row>
    <row r="2907">
      <c r="A2907" s="259" t="s">
        <v>29603</v>
      </c>
      <c r="B2907" s="9">
        <v>5</v>
      </c>
      <c r="C2907" s="259" t="s">
        <v>32640</v>
      </c>
      <c r="D2907" s="9">
        <v>0.053231664905605637</v>
      </c>
      <c r="E2907" s="9">
        <v>1725920.3910064697</v>
      </c>
      <c r="F2907" s="259" t="s">
        <v>34955</v>
      </c>
      <c r="G2907" s="9"/>
      <c r="H2907" s="259" t="s">
        <v>38448</v>
      </c>
      <c r="I2907" s="9">
        <v>3</v>
      </c>
    </row>
    <row r="2908">
      <c r="A2908" s="259" t="s">
        <v>29604</v>
      </c>
      <c r="B2908" s="9">
        <v>5</v>
      </c>
      <c r="C2908" s="259" t="s">
        <v>32640</v>
      </c>
      <c r="D2908" s="9">
        <v>0.067734141949304202</v>
      </c>
      <c r="E2908" s="9">
        <v>1725920.3910064697</v>
      </c>
      <c r="F2908" s="259" t="s">
        <v>34956</v>
      </c>
      <c r="G2908" s="9"/>
      <c r="H2908" s="259" t="s">
        <v>38449</v>
      </c>
      <c r="I2908" s="9">
        <v>3</v>
      </c>
    </row>
    <row r="2909">
      <c r="A2909" s="259" t="s">
        <v>29605</v>
      </c>
      <c r="B2909" s="9">
        <v>5</v>
      </c>
      <c r="C2909" s="259" t="s">
        <v>32640</v>
      </c>
      <c r="D2909" s="9">
        <v>0.046063357019852445</v>
      </c>
      <c r="E2909" s="9">
        <v>1725920.3910064697</v>
      </c>
      <c r="F2909" s="259" t="s">
        <v>34957</v>
      </c>
      <c r="G2909" s="9"/>
      <c r="H2909" s="259" t="s">
        <v>38450</v>
      </c>
      <c r="I2909" s="9">
        <v>3</v>
      </c>
    </row>
    <row r="2910">
      <c r="A2910" s="259" t="s">
        <v>29606</v>
      </c>
      <c r="B2910" s="9">
        <v>5</v>
      </c>
      <c r="C2910" s="259" t="s">
        <v>32640</v>
      </c>
      <c r="D2910" s="9">
        <v>0.050298975513477069</v>
      </c>
      <c r="E2910" s="9">
        <v>1725920.3910064697</v>
      </c>
      <c r="F2910" s="259" t="s">
        <v>34958</v>
      </c>
      <c r="G2910" s="9"/>
      <c r="H2910" s="259" t="s">
        <v>38451</v>
      </c>
      <c r="I2910" s="9">
        <v>3</v>
      </c>
    </row>
    <row r="2911">
      <c r="A2911" s="259" t="s">
        <v>29607</v>
      </c>
      <c r="B2911" s="9">
        <v>6</v>
      </c>
      <c r="C2911" s="259" t="s">
        <v>32640</v>
      </c>
      <c r="D2911" s="9">
        <v>0.074375635380221863</v>
      </c>
      <c r="E2911" s="9">
        <v>1726033.9005508423</v>
      </c>
      <c r="F2911" s="259" t="s">
        <v>34959</v>
      </c>
      <c r="G2911" s="9"/>
      <c r="H2911" s="259" t="s">
        <v>38452</v>
      </c>
      <c r="I2911" s="9">
        <v>3</v>
      </c>
    </row>
    <row r="2912">
      <c r="A2912" s="259" t="s">
        <v>29608</v>
      </c>
      <c r="B2912" s="9">
        <v>6</v>
      </c>
      <c r="C2912" s="259" t="s">
        <v>32640</v>
      </c>
      <c r="D2912" s="9">
        <v>0.056971588651995642</v>
      </c>
      <c r="E2912" s="9">
        <v>1726033.9005508423</v>
      </c>
      <c r="F2912" s="259" t="s">
        <v>34960</v>
      </c>
      <c r="G2912" s="9"/>
      <c r="H2912" s="259" t="s">
        <v>38453</v>
      </c>
      <c r="I2912" s="9">
        <v>3</v>
      </c>
    </row>
    <row r="2913">
      <c r="A2913" s="259" t="s">
        <v>29609</v>
      </c>
      <c r="B2913" s="9">
        <v>6</v>
      </c>
      <c r="C2913" s="259" t="s">
        <v>32640</v>
      </c>
      <c r="D2913" s="9">
        <v>0.072672515967655907</v>
      </c>
      <c r="E2913" s="9">
        <v>1726033.9005508423</v>
      </c>
      <c r="F2913" s="259" t="s">
        <v>34961</v>
      </c>
      <c r="G2913" s="9"/>
      <c r="H2913" s="259" t="s">
        <v>38454</v>
      </c>
      <c r="I2913" s="9">
        <v>3</v>
      </c>
    </row>
    <row r="2914">
      <c r="A2914" s="259" t="s">
        <v>29610</v>
      </c>
      <c r="B2914" s="9">
        <v>6</v>
      </c>
      <c r="C2914" s="259" t="s">
        <v>32640</v>
      </c>
      <c r="D2914" s="9">
        <v>0.060724392409146337</v>
      </c>
      <c r="E2914" s="9">
        <v>1726033.9005508423</v>
      </c>
      <c r="F2914" s="259" t="s">
        <v>34962</v>
      </c>
      <c r="G2914" s="9"/>
      <c r="H2914" s="259" t="s">
        <v>38455</v>
      </c>
      <c r="I2914" s="9">
        <v>3</v>
      </c>
    </row>
    <row r="2915">
      <c r="A2915" s="259" t="s">
        <v>29611</v>
      </c>
      <c r="B2915" s="9">
        <v>6</v>
      </c>
      <c r="C2915" s="259" t="s">
        <v>32640</v>
      </c>
      <c r="D2915" s="9">
        <v>0.071552767667929049</v>
      </c>
      <c r="E2915" s="9">
        <v>1726033.9005508423</v>
      </c>
      <c r="F2915" s="259" t="s">
        <v>34963</v>
      </c>
      <c r="G2915" s="9"/>
      <c r="H2915" s="259" t="s">
        <v>38456</v>
      </c>
      <c r="I2915" s="9">
        <v>3</v>
      </c>
    </row>
    <row r="2916">
      <c r="A2916" s="259" t="s">
        <v>29612</v>
      </c>
      <c r="B2916" s="9">
        <v>6</v>
      </c>
      <c r="C2916" s="259" t="s">
        <v>32640</v>
      </c>
      <c r="D2916" s="9">
        <v>0.078496938231539443</v>
      </c>
      <c r="E2916" s="9">
        <v>1726033.9005508423</v>
      </c>
      <c r="F2916" s="259" t="s">
        <v>34964</v>
      </c>
      <c r="G2916" s="9"/>
      <c r="H2916" s="259" t="s">
        <v>38457</v>
      </c>
      <c r="I2916" s="9">
        <v>3</v>
      </c>
    </row>
    <row r="2917">
      <c r="A2917" s="259" t="s">
        <v>29613</v>
      </c>
      <c r="B2917" s="9">
        <v>6</v>
      </c>
      <c r="C2917" s="259" t="s">
        <v>32640</v>
      </c>
      <c r="D2917" s="9">
        <v>0.039040640929203355</v>
      </c>
      <c r="E2917" s="9">
        <v>1726033.9005508423</v>
      </c>
      <c r="F2917" s="259" t="s">
        <v>34965</v>
      </c>
      <c r="G2917" s="9"/>
      <c r="H2917" s="259" t="s">
        <v>38458</v>
      </c>
      <c r="I2917" s="9">
        <v>3</v>
      </c>
    </row>
    <row r="2918">
      <c r="A2918" s="259" t="s">
        <v>29614</v>
      </c>
      <c r="B2918" s="9">
        <v>6</v>
      </c>
      <c r="C2918" s="259" t="s">
        <v>32640</v>
      </c>
      <c r="D2918" s="9">
        <v>0.079198487477757568</v>
      </c>
      <c r="E2918" s="9">
        <v>1726033.9005508423</v>
      </c>
      <c r="F2918" s="259" t="s">
        <v>34966</v>
      </c>
      <c r="G2918" s="9"/>
      <c r="H2918" s="259" t="s">
        <v>38459</v>
      </c>
      <c r="I2918" s="9">
        <v>3</v>
      </c>
    </row>
    <row r="2919">
      <c r="A2919" s="259" t="s">
        <v>29615</v>
      </c>
      <c r="B2919" s="9">
        <v>6</v>
      </c>
      <c r="C2919" s="259" t="s">
        <v>32640</v>
      </c>
      <c r="D2919" s="9">
        <v>0.074365055292200777</v>
      </c>
      <c r="E2919" s="9">
        <v>1726033.9005508423</v>
      </c>
      <c r="F2919" s="259" t="s">
        <v>34967</v>
      </c>
      <c r="G2919" s="9"/>
      <c r="H2919" s="259" t="s">
        <v>38460</v>
      </c>
      <c r="I2919" s="9">
        <v>3</v>
      </c>
    </row>
    <row r="2920">
      <c r="A2920" s="259" t="s">
        <v>29616</v>
      </c>
      <c r="B2920" s="9">
        <v>6</v>
      </c>
      <c r="C2920" s="259" t="s">
        <v>32640</v>
      </c>
      <c r="D2920" s="9">
        <v>0.076896856410876332</v>
      </c>
      <c r="E2920" s="9">
        <v>1726033.9005508423</v>
      </c>
      <c r="F2920" s="259" t="s">
        <v>34968</v>
      </c>
      <c r="G2920" s="9"/>
      <c r="H2920" s="259" t="s">
        <v>38461</v>
      </c>
      <c r="I2920" s="9">
        <v>3</v>
      </c>
    </row>
    <row r="2921">
      <c r="A2921" s="259" t="s">
        <v>29617</v>
      </c>
      <c r="B2921" s="9">
        <v>6</v>
      </c>
      <c r="C2921" s="259" t="s">
        <v>32640</v>
      </c>
      <c r="D2921" s="9">
        <v>0.064961731786134819</v>
      </c>
      <c r="E2921" s="9">
        <v>1726033.9005508423</v>
      </c>
      <c r="F2921" s="259" t="s">
        <v>34969</v>
      </c>
      <c r="G2921" s="9"/>
      <c r="H2921" s="259" t="s">
        <v>38462</v>
      </c>
      <c r="I2921" s="9">
        <v>3</v>
      </c>
    </row>
    <row r="2922">
      <c r="A2922" s="259" t="s">
        <v>29618</v>
      </c>
      <c r="B2922" s="9">
        <v>6</v>
      </c>
      <c r="C2922" s="259" t="s">
        <v>32640</v>
      </c>
      <c r="D2922" s="9">
        <v>0.074417620112104593</v>
      </c>
      <c r="E2922" s="9">
        <v>1726033.9005508423</v>
      </c>
      <c r="F2922" s="259" t="s">
        <v>34970</v>
      </c>
      <c r="G2922" s="9"/>
      <c r="H2922" s="259" t="s">
        <v>38463</v>
      </c>
      <c r="I2922" s="9">
        <v>3</v>
      </c>
    </row>
    <row r="2923">
      <c r="A2923" s="259" t="s">
        <v>29619</v>
      </c>
      <c r="B2923" s="9">
        <v>6</v>
      </c>
      <c r="C2923" s="259" t="s">
        <v>32640</v>
      </c>
      <c r="D2923" s="9">
        <v>0.07550092367156809</v>
      </c>
      <c r="E2923" s="9">
        <v>1726033.9005508423</v>
      </c>
      <c r="F2923" s="259" t="s">
        <v>34971</v>
      </c>
      <c r="G2923" s="9"/>
      <c r="H2923" s="259" t="s">
        <v>38464</v>
      </c>
      <c r="I2923" s="9">
        <v>3</v>
      </c>
    </row>
    <row r="2924">
      <c r="A2924" s="259" t="s">
        <v>29620</v>
      </c>
      <c r="B2924" s="9">
        <v>7</v>
      </c>
      <c r="C2924" s="259" t="s">
        <v>32640</v>
      </c>
      <c r="D2924" s="9">
        <v>0.10561809024732058</v>
      </c>
      <c r="E2924" s="9">
        <v>1724097.6573486328</v>
      </c>
      <c r="F2924" s="259" t="s">
        <v>34972</v>
      </c>
      <c r="G2924" s="9"/>
      <c r="H2924" s="259" t="s">
        <v>38465</v>
      </c>
      <c r="I2924" s="9">
        <v>3</v>
      </c>
    </row>
    <row r="2925">
      <c r="A2925" s="259" t="s">
        <v>29621</v>
      </c>
      <c r="B2925" s="9">
        <v>7</v>
      </c>
      <c r="C2925" s="259" t="s">
        <v>32640</v>
      </c>
      <c r="D2925" s="9">
        <v>0.051913017910725168</v>
      </c>
      <c r="E2925" s="9">
        <v>1724097.6573486328</v>
      </c>
      <c r="F2925" s="259" t="s">
        <v>34973</v>
      </c>
      <c r="G2925" s="9"/>
      <c r="H2925" s="259" t="s">
        <v>38466</v>
      </c>
      <c r="I2925" s="9">
        <v>3</v>
      </c>
    </row>
    <row r="2926">
      <c r="A2926" s="259" t="s">
        <v>29622</v>
      </c>
      <c r="B2926" s="9">
        <v>7</v>
      </c>
      <c r="C2926" s="259" t="s">
        <v>32640</v>
      </c>
      <c r="D2926" s="9">
        <v>0.098075250893811541</v>
      </c>
      <c r="E2926" s="9">
        <v>1724097.6573486328</v>
      </c>
      <c r="F2926" s="259" t="s">
        <v>34974</v>
      </c>
      <c r="G2926" s="9"/>
      <c r="H2926" s="259" t="s">
        <v>38467</v>
      </c>
      <c r="I2926" s="9">
        <v>3</v>
      </c>
    </row>
    <row r="2927">
      <c r="A2927" s="259" t="s">
        <v>29623</v>
      </c>
      <c r="B2927" s="9">
        <v>7</v>
      </c>
      <c r="C2927" s="259" t="s">
        <v>32640</v>
      </c>
      <c r="D2927" s="9">
        <v>0.097610531204067014</v>
      </c>
      <c r="E2927" s="9">
        <v>1724097.6573486328</v>
      </c>
      <c r="F2927" s="259" t="s">
        <v>34975</v>
      </c>
      <c r="G2927" s="9"/>
      <c r="H2927" s="259" t="s">
        <v>38468</v>
      </c>
      <c r="I2927" s="9">
        <v>3</v>
      </c>
    </row>
    <row r="2928">
      <c r="A2928" s="259" t="s">
        <v>29624</v>
      </c>
      <c r="B2928" s="9">
        <v>7</v>
      </c>
      <c r="C2928" s="259" t="s">
        <v>32640</v>
      </c>
      <c r="D2928" s="9">
        <v>0.10560185536014244</v>
      </c>
      <c r="E2928" s="9">
        <v>1724097.6573486328</v>
      </c>
      <c r="F2928" s="259" t="s">
        <v>34976</v>
      </c>
      <c r="G2928" s="9"/>
      <c r="H2928" s="259" t="s">
        <v>38469</v>
      </c>
      <c r="I2928" s="9">
        <v>3</v>
      </c>
    </row>
    <row r="2929">
      <c r="A2929" s="259" t="s">
        <v>29625</v>
      </c>
      <c r="B2929" s="9">
        <v>7</v>
      </c>
      <c r="C2929" s="259" t="s">
        <v>32640</v>
      </c>
      <c r="D2929" s="9">
        <v>0.088532057039592368</v>
      </c>
      <c r="E2929" s="9">
        <v>1724097.6573486328</v>
      </c>
      <c r="F2929" s="259" t="s">
        <v>34977</v>
      </c>
      <c r="G2929" s="9"/>
      <c r="H2929" s="259" t="s">
        <v>38470</v>
      </c>
      <c r="I2929" s="9">
        <v>3</v>
      </c>
    </row>
    <row r="2930">
      <c r="A2930" s="259" t="s">
        <v>29626</v>
      </c>
      <c r="B2930" s="9">
        <v>7</v>
      </c>
      <c r="C2930" s="259" t="s">
        <v>32640</v>
      </c>
      <c r="D2930" s="9">
        <v>0.097967599905649613</v>
      </c>
      <c r="E2930" s="9">
        <v>1724097.6573486328</v>
      </c>
      <c r="F2930" s="259" t="s">
        <v>34978</v>
      </c>
      <c r="G2930" s="9"/>
      <c r="H2930" s="259" t="s">
        <v>38471</v>
      </c>
      <c r="I2930" s="9">
        <v>3</v>
      </c>
    </row>
    <row r="2931">
      <c r="A2931" s="259" t="s">
        <v>29627</v>
      </c>
      <c r="B2931" s="9">
        <v>7</v>
      </c>
      <c r="C2931" s="259" t="s">
        <v>32640</v>
      </c>
      <c r="D2931" s="9">
        <v>0.093126741416608663</v>
      </c>
      <c r="E2931" s="9">
        <v>1724097.6573486328</v>
      </c>
      <c r="F2931" s="259" t="s">
        <v>34979</v>
      </c>
      <c r="G2931" s="9"/>
      <c r="H2931" s="259" t="s">
        <v>38472</v>
      </c>
      <c r="I2931" s="9">
        <v>3</v>
      </c>
    </row>
    <row r="2932">
      <c r="A2932" s="259" t="s">
        <v>29628</v>
      </c>
      <c r="B2932" s="9">
        <v>7</v>
      </c>
      <c r="C2932" s="259" t="s">
        <v>32640</v>
      </c>
      <c r="D2932" s="9">
        <v>0.071979468928693016</v>
      </c>
      <c r="E2932" s="9">
        <v>1724097.6573486328</v>
      </c>
      <c r="F2932" s="259" t="s">
        <v>34980</v>
      </c>
      <c r="G2932" s="9"/>
      <c r="H2932" s="259" t="s">
        <v>38473</v>
      </c>
      <c r="I2932" s="9">
        <v>3</v>
      </c>
    </row>
    <row r="2933">
      <c r="A2933" s="259" t="s">
        <v>29629</v>
      </c>
      <c r="B2933" s="9">
        <v>7</v>
      </c>
      <c r="C2933" s="259" t="s">
        <v>32640</v>
      </c>
      <c r="D2933" s="9">
        <v>0.10277621595567356</v>
      </c>
      <c r="E2933" s="9">
        <v>1724097.6573486328</v>
      </c>
      <c r="F2933" s="259" t="s">
        <v>34981</v>
      </c>
      <c r="G2933" s="9"/>
      <c r="H2933" s="259" t="s">
        <v>38474</v>
      </c>
      <c r="I2933" s="9">
        <v>3</v>
      </c>
    </row>
    <row r="2934">
      <c r="A2934" s="259" t="s">
        <v>29630</v>
      </c>
      <c r="B2934" s="9">
        <v>7</v>
      </c>
      <c r="C2934" s="259" t="s">
        <v>32640</v>
      </c>
      <c r="D2934" s="9">
        <v>0.098201306373783312</v>
      </c>
      <c r="E2934" s="9">
        <v>1724097.6573486328</v>
      </c>
      <c r="F2934" s="259" t="s">
        <v>34982</v>
      </c>
      <c r="G2934" s="9"/>
      <c r="H2934" s="259" t="s">
        <v>38475</v>
      </c>
      <c r="I2934" s="9">
        <v>3</v>
      </c>
    </row>
    <row r="2935">
      <c r="A2935" s="259" t="s">
        <v>29631</v>
      </c>
      <c r="B2935" s="9">
        <v>7</v>
      </c>
      <c r="C2935" s="259" t="s">
        <v>32640</v>
      </c>
      <c r="D2935" s="9">
        <v>0.076179216423198762</v>
      </c>
      <c r="E2935" s="9">
        <v>1724097.6573486328</v>
      </c>
      <c r="F2935" s="259" t="s">
        <v>34983</v>
      </c>
      <c r="G2935" s="9"/>
      <c r="H2935" s="259" t="s">
        <v>38476</v>
      </c>
      <c r="I2935" s="9">
        <v>3</v>
      </c>
    </row>
    <row r="2936">
      <c r="A2936" s="259" t="s">
        <v>29632</v>
      </c>
      <c r="B2936" s="9">
        <v>7</v>
      </c>
      <c r="C2936" s="259" t="s">
        <v>32640</v>
      </c>
      <c r="D2936" s="9">
        <v>0.10943265902070332</v>
      </c>
      <c r="E2936" s="9">
        <v>1724097.6573486328</v>
      </c>
      <c r="F2936" s="259" t="s">
        <v>34984</v>
      </c>
      <c r="G2936" s="9"/>
      <c r="H2936" s="259" t="s">
        <v>38477</v>
      </c>
      <c r="I2936" s="9">
        <v>3</v>
      </c>
    </row>
    <row r="2937">
      <c r="A2937" s="259" t="s">
        <v>29633</v>
      </c>
      <c r="B2937" s="9">
        <v>8</v>
      </c>
      <c r="C2937" s="259" t="s">
        <v>32640</v>
      </c>
      <c r="D2937" s="9">
        <v>0.1334119361070705</v>
      </c>
      <c r="E2937" s="9">
        <v>1725958.2303409576</v>
      </c>
      <c r="F2937" s="259" t="s">
        <v>34985</v>
      </c>
      <c r="G2937" s="9"/>
      <c r="H2937" s="259" t="s">
        <v>38478</v>
      </c>
      <c r="I2937" s="9">
        <v>3</v>
      </c>
    </row>
    <row r="2938">
      <c r="A2938" s="259" t="s">
        <v>29634</v>
      </c>
      <c r="B2938" s="9">
        <v>8</v>
      </c>
      <c r="C2938" s="259" t="s">
        <v>32640</v>
      </c>
      <c r="D2938" s="9">
        <v>0.13724864947474069</v>
      </c>
      <c r="E2938" s="9">
        <v>1725958.2303409576</v>
      </c>
      <c r="F2938" s="259" t="s">
        <v>34986</v>
      </c>
      <c r="G2938" s="9"/>
      <c r="H2938" s="259" t="s">
        <v>38479</v>
      </c>
      <c r="I2938" s="9">
        <v>3</v>
      </c>
    </row>
    <row r="2939">
      <c r="A2939" s="259" t="s">
        <v>29635</v>
      </c>
      <c r="B2939" s="9">
        <v>8</v>
      </c>
      <c r="C2939" s="259" t="s">
        <v>32640</v>
      </c>
      <c r="D2939" s="9">
        <v>0.128880997624054</v>
      </c>
      <c r="E2939" s="9">
        <v>1725958.2303409576</v>
      </c>
      <c r="F2939" s="259" t="s">
        <v>34987</v>
      </c>
      <c r="G2939" s="9"/>
      <c r="H2939" s="259" t="s">
        <v>38480</v>
      </c>
      <c r="I2939" s="9">
        <v>3</v>
      </c>
    </row>
    <row r="2940">
      <c r="A2940" s="259" t="s">
        <v>29636</v>
      </c>
      <c r="B2940" s="9">
        <v>8</v>
      </c>
      <c r="C2940" s="259" t="s">
        <v>32640</v>
      </c>
      <c r="D2940" s="9">
        <v>0.12225953184708209</v>
      </c>
      <c r="E2940" s="9">
        <v>1725958.2303409576</v>
      </c>
      <c r="F2940" s="259" t="s">
        <v>34988</v>
      </c>
      <c r="G2940" s="9"/>
      <c r="H2940" s="259" t="s">
        <v>38481</v>
      </c>
      <c r="I2940" s="9">
        <v>3</v>
      </c>
    </row>
    <row r="2941">
      <c r="A2941" s="259" t="s">
        <v>29637</v>
      </c>
      <c r="B2941" s="9">
        <v>8</v>
      </c>
      <c r="C2941" s="259" t="s">
        <v>32640</v>
      </c>
      <c r="D2941" s="9">
        <v>0.13343349717080563</v>
      </c>
      <c r="E2941" s="9">
        <v>1725958.2303409576</v>
      </c>
      <c r="F2941" s="259" t="s">
        <v>34989</v>
      </c>
      <c r="G2941" s="9"/>
      <c r="H2941" s="259" t="s">
        <v>38482</v>
      </c>
      <c r="I2941" s="9">
        <v>3</v>
      </c>
    </row>
    <row r="2942">
      <c r="A2942" s="259" t="s">
        <v>29638</v>
      </c>
      <c r="B2942" s="9">
        <v>8</v>
      </c>
      <c r="C2942" s="259" t="s">
        <v>32640</v>
      </c>
      <c r="D2942" s="9">
        <v>0.079640273920997762</v>
      </c>
      <c r="E2942" s="9">
        <v>1725958.2303409576</v>
      </c>
      <c r="F2942" s="259" t="s">
        <v>34990</v>
      </c>
      <c r="G2942" s="9"/>
      <c r="H2942" s="259" t="s">
        <v>38483</v>
      </c>
      <c r="I2942" s="9">
        <v>3</v>
      </c>
    </row>
    <row r="2943">
      <c r="A2943" s="259" t="s">
        <v>29639</v>
      </c>
      <c r="B2943" s="9">
        <v>8</v>
      </c>
      <c r="C2943" s="259" t="s">
        <v>32640</v>
      </c>
      <c r="D2943" s="9">
        <v>0.1226968460560508</v>
      </c>
      <c r="E2943" s="9">
        <v>1725958.2303409576</v>
      </c>
      <c r="F2943" s="259" t="s">
        <v>34991</v>
      </c>
      <c r="G2943" s="9"/>
      <c r="H2943" s="259" t="s">
        <v>38484</v>
      </c>
      <c r="I2943" s="9">
        <v>3</v>
      </c>
    </row>
    <row r="2944">
      <c r="A2944" s="259" t="s">
        <v>29640</v>
      </c>
      <c r="B2944" s="9">
        <v>8</v>
      </c>
      <c r="C2944" s="259" t="s">
        <v>32640</v>
      </c>
      <c r="D2944" s="9">
        <v>0.13063283222175104</v>
      </c>
      <c r="E2944" s="9">
        <v>1725958.2303409576</v>
      </c>
      <c r="F2944" s="259" t="s">
        <v>34992</v>
      </c>
      <c r="G2944" s="9"/>
      <c r="H2944" s="259" t="s">
        <v>38485</v>
      </c>
      <c r="I2944" s="9">
        <v>3</v>
      </c>
    </row>
    <row r="2945">
      <c r="A2945" s="259" t="s">
        <v>29641</v>
      </c>
      <c r="B2945" s="9">
        <v>8</v>
      </c>
      <c r="C2945" s="259" t="s">
        <v>32640</v>
      </c>
      <c r="D2945" s="9">
        <v>0.13475066406006547</v>
      </c>
      <c r="E2945" s="9">
        <v>1725958.2303409576</v>
      </c>
      <c r="F2945" s="259" t="s">
        <v>34993</v>
      </c>
      <c r="G2945" s="9"/>
      <c r="H2945" s="259" t="s">
        <v>38486</v>
      </c>
      <c r="I2945" s="9">
        <v>3</v>
      </c>
    </row>
    <row r="2946">
      <c r="A2946" s="259" t="s">
        <v>29642</v>
      </c>
      <c r="B2946" s="9">
        <v>8</v>
      </c>
      <c r="C2946" s="259" t="s">
        <v>32640</v>
      </c>
      <c r="D2946" s="9">
        <v>0.13067828718191424</v>
      </c>
      <c r="E2946" s="9">
        <v>1725958.2303409576</v>
      </c>
      <c r="F2946" s="259" t="s">
        <v>34994</v>
      </c>
      <c r="G2946" s="9"/>
      <c r="H2946" s="259" t="s">
        <v>38487</v>
      </c>
      <c r="I2946" s="9">
        <v>3</v>
      </c>
    </row>
    <row r="2947">
      <c r="A2947" s="259" t="s">
        <v>29643</v>
      </c>
      <c r="B2947" s="9">
        <v>8</v>
      </c>
      <c r="C2947" s="259" t="s">
        <v>32640</v>
      </c>
      <c r="D2947" s="9">
        <v>0.12358349032737528</v>
      </c>
      <c r="E2947" s="9">
        <v>1725958.2303409576</v>
      </c>
      <c r="F2947" s="259" t="s">
        <v>34995</v>
      </c>
      <c r="G2947" s="9"/>
      <c r="H2947" s="259" t="s">
        <v>38488</v>
      </c>
      <c r="I2947" s="9">
        <v>3</v>
      </c>
    </row>
    <row r="2948">
      <c r="A2948" s="259" t="s">
        <v>29644</v>
      </c>
      <c r="B2948" s="9">
        <v>8</v>
      </c>
      <c r="C2948" s="259" t="s">
        <v>32640</v>
      </c>
      <c r="D2948" s="9">
        <v>0.11488342299341224</v>
      </c>
      <c r="E2948" s="9">
        <v>1725958.2303409576</v>
      </c>
      <c r="F2948" s="259" t="s">
        <v>34996</v>
      </c>
      <c r="G2948" s="9"/>
      <c r="H2948" s="259" t="s">
        <v>38489</v>
      </c>
      <c r="I2948" s="9">
        <v>3</v>
      </c>
    </row>
    <row r="2949">
      <c r="A2949" s="259" t="s">
        <v>29645</v>
      </c>
      <c r="B2949" s="9">
        <v>8</v>
      </c>
      <c r="C2949" s="259" t="s">
        <v>32640</v>
      </c>
      <c r="D2949" s="9">
        <v>0.13352361692931378</v>
      </c>
      <c r="E2949" s="9">
        <v>1725958.2303409576</v>
      </c>
      <c r="F2949" s="259" t="s">
        <v>34997</v>
      </c>
      <c r="G2949" s="9"/>
      <c r="H2949" s="259" t="s">
        <v>38490</v>
      </c>
      <c r="I2949" s="9">
        <v>3</v>
      </c>
    </row>
    <row r="2950">
      <c r="A2950" s="259" t="s">
        <v>29646</v>
      </c>
      <c r="B2950" s="9">
        <v>9</v>
      </c>
      <c r="C2950" s="259" t="s">
        <v>32640</v>
      </c>
      <c r="D2950" s="9">
        <v>0.18591393502999207</v>
      </c>
      <c r="E2950" s="9">
        <v>1721642.4785900116</v>
      </c>
      <c r="F2950" s="259" t="s">
        <v>34998</v>
      </c>
      <c r="G2950" s="9"/>
      <c r="H2950" s="259" t="s">
        <v>38491</v>
      </c>
      <c r="I2950" s="9">
        <v>3</v>
      </c>
    </row>
    <row r="2951">
      <c r="A2951" s="259" t="s">
        <v>29647</v>
      </c>
      <c r="B2951" s="9">
        <v>9</v>
      </c>
      <c r="C2951" s="259" t="s">
        <v>32640</v>
      </c>
      <c r="D2951" s="9">
        <v>0.15966674560958394</v>
      </c>
      <c r="E2951" s="9">
        <v>1721642.4785900116</v>
      </c>
      <c r="F2951" s="259" t="s">
        <v>34999</v>
      </c>
      <c r="G2951" s="9"/>
      <c r="H2951" s="259" t="s">
        <v>38492</v>
      </c>
      <c r="I2951" s="9">
        <v>3</v>
      </c>
    </row>
    <row r="2952">
      <c r="A2952" s="259" t="s">
        <v>29648</v>
      </c>
      <c r="B2952" s="9">
        <v>9</v>
      </c>
      <c r="C2952" s="259" t="s">
        <v>32640</v>
      </c>
      <c r="D2952" s="9">
        <v>0.18585648153448123</v>
      </c>
      <c r="E2952" s="9">
        <v>1721642.4785900116</v>
      </c>
      <c r="F2952" s="259" t="s">
        <v>35000</v>
      </c>
      <c r="G2952" s="9"/>
      <c r="H2952" s="259" t="s">
        <v>38493</v>
      </c>
      <c r="I2952" s="9">
        <v>3</v>
      </c>
    </row>
    <row r="2953">
      <c r="A2953" s="259" t="s">
        <v>29649</v>
      </c>
      <c r="B2953" s="9">
        <v>9</v>
      </c>
      <c r="C2953" s="259" t="s">
        <v>32640</v>
      </c>
      <c r="D2953" s="9">
        <v>0.18238723832174472</v>
      </c>
      <c r="E2953" s="9">
        <v>1721642.4785900116</v>
      </c>
      <c r="F2953" s="259" t="s">
        <v>35001</v>
      </c>
      <c r="G2953" s="9"/>
      <c r="H2953" s="259" t="s">
        <v>38494</v>
      </c>
      <c r="I2953" s="9">
        <v>3</v>
      </c>
    </row>
    <row r="2954">
      <c r="A2954" s="259" t="s">
        <v>29650</v>
      </c>
      <c r="B2954" s="9">
        <v>9</v>
      </c>
      <c r="C2954" s="259" t="s">
        <v>32640</v>
      </c>
      <c r="D2954" s="9">
        <v>0.16100767353913747</v>
      </c>
      <c r="E2954" s="9">
        <v>1721642.4785900116</v>
      </c>
      <c r="F2954" s="259" t="s">
        <v>35002</v>
      </c>
      <c r="G2954" s="9"/>
      <c r="H2954" s="259" t="s">
        <v>38495</v>
      </c>
      <c r="I2954" s="9">
        <v>3</v>
      </c>
    </row>
    <row r="2955">
      <c r="A2955" s="259" t="s">
        <v>29651</v>
      </c>
      <c r="B2955" s="9">
        <v>9</v>
      </c>
      <c r="C2955" s="259" t="s">
        <v>32640</v>
      </c>
      <c r="D2955" s="9">
        <v>0.16776946398743786</v>
      </c>
      <c r="E2955" s="9">
        <v>1721642.4785900116</v>
      </c>
      <c r="F2955" s="259" t="s">
        <v>35003</v>
      </c>
      <c r="G2955" s="9"/>
      <c r="H2955" s="259" t="s">
        <v>38496</v>
      </c>
      <c r="I2955" s="9">
        <v>3</v>
      </c>
    </row>
    <row r="2956">
      <c r="A2956" s="259" t="s">
        <v>29652</v>
      </c>
      <c r="B2956" s="9">
        <v>9</v>
      </c>
      <c r="C2956" s="259" t="s">
        <v>32640</v>
      </c>
      <c r="D2956" s="9">
        <v>0.17912375770176878</v>
      </c>
      <c r="E2956" s="9">
        <v>1721642.4785900116</v>
      </c>
      <c r="F2956" s="259" t="s">
        <v>35004</v>
      </c>
      <c r="G2956" s="9"/>
      <c r="H2956" s="259" t="s">
        <v>38497</v>
      </c>
      <c r="I2956" s="9">
        <v>3</v>
      </c>
    </row>
    <row r="2957">
      <c r="A2957" s="259" t="s">
        <v>29653</v>
      </c>
      <c r="B2957" s="9">
        <v>9</v>
      </c>
      <c r="C2957" s="259" t="s">
        <v>32640</v>
      </c>
      <c r="D2957" s="9">
        <v>0.18632237627796933</v>
      </c>
      <c r="E2957" s="9">
        <v>1721642.4785900116</v>
      </c>
      <c r="F2957" s="259" t="s">
        <v>35005</v>
      </c>
      <c r="G2957" s="9"/>
      <c r="H2957" s="259" t="s">
        <v>38498</v>
      </c>
      <c r="I2957" s="9">
        <v>3</v>
      </c>
    </row>
    <row r="2958">
      <c r="A2958" s="259" t="s">
        <v>29654</v>
      </c>
      <c r="B2958" s="9">
        <v>9</v>
      </c>
      <c r="C2958" s="259" t="s">
        <v>32640</v>
      </c>
      <c r="D2958" s="9">
        <v>0.17469720016940404</v>
      </c>
      <c r="E2958" s="9">
        <v>1721642.4785900116</v>
      </c>
      <c r="F2958" s="259" t="s">
        <v>35006</v>
      </c>
      <c r="G2958" s="9"/>
      <c r="H2958" s="259" t="s">
        <v>38499</v>
      </c>
      <c r="I2958" s="9">
        <v>3</v>
      </c>
    </row>
    <row r="2959">
      <c r="A2959" s="259" t="s">
        <v>29655</v>
      </c>
      <c r="B2959" s="9">
        <v>9</v>
      </c>
      <c r="C2959" s="259" t="s">
        <v>32640</v>
      </c>
      <c r="D2959" s="9">
        <v>0.16244917009072221</v>
      </c>
      <c r="E2959" s="9">
        <v>1721642.4785900116</v>
      </c>
      <c r="F2959" s="259" t="s">
        <v>35007</v>
      </c>
      <c r="G2959" s="9"/>
      <c r="H2959" s="259" t="s">
        <v>38500</v>
      </c>
      <c r="I2959" s="9">
        <v>3</v>
      </c>
    </row>
    <row r="2960">
      <c r="A2960" s="259" t="s">
        <v>29656</v>
      </c>
      <c r="B2960" s="9">
        <v>9</v>
      </c>
      <c r="C2960" s="259" t="s">
        <v>32640</v>
      </c>
      <c r="D2960" s="9">
        <v>0.17653006442273794</v>
      </c>
      <c r="E2960" s="9">
        <v>1721642.4785900116</v>
      </c>
      <c r="F2960" s="259" t="s">
        <v>35008</v>
      </c>
      <c r="G2960" s="9"/>
      <c r="H2960" s="259" t="s">
        <v>38501</v>
      </c>
      <c r="I2960" s="9">
        <v>3</v>
      </c>
    </row>
    <row r="2961">
      <c r="A2961" s="259" t="s">
        <v>29657</v>
      </c>
      <c r="B2961" s="9">
        <v>9</v>
      </c>
      <c r="C2961" s="259" t="s">
        <v>32640</v>
      </c>
      <c r="D2961" s="9">
        <v>0.18993472649716833</v>
      </c>
      <c r="E2961" s="9">
        <v>1721642.4785900116</v>
      </c>
      <c r="F2961" s="259" t="s">
        <v>35009</v>
      </c>
      <c r="G2961" s="9"/>
      <c r="H2961" s="259" t="s">
        <v>38502</v>
      </c>
      <c r="I2961" s="9">
        <v>3</v>
      </c>
    </row>
    <row r="2962">
      <c r="A2962" s="259" t="s">
        <v>29658</v>
      </c>
      <c r="B2962" s="9">
        <v>9</v>
      </c>
      <c r="C2962" s="259" t="s">
        <v>32640</v>
      </c>
      <c r="D2962" s="9">
        <v>0.1286997462168184</v>
      </c>
      <c r="E2962" s="9">
        <v>1721642.4785900116</v>
      </c>
      <c r="F2962" s="259" t="s">
        <v>35010</v>
      </c>
      <c r="G2962" s="9"/>
      <c r="H2962" s="259" t="s">
        <v>38503</v>
      </c>
      <c r="I2962" s="9">
        <v>3</v>
      </c>
    </row>
    <row r="2963">
      <c r="A2963" s="259" t="s">
        <v>29659</v>
      </c>
      <c r="B2963" s="9">
        <v>10</v>
      </c>
      <c r="C2963" s="259" t="s">
        <v>32640</v>
      </c>
      <c r="D2963" s="9">
        <v>0.39969909943251969</v>
      </c>
      <c r="E2963" s="9">
        <v>1732307.5169143677</v>
      </c>
      <c r="F2963" s="259" t="s">
        <v>35011</v>
      </c>
      <c r="G2963" s="9"/>
      <c r="H2963" s="259" t="s">
        <v>38504</v>
      </c>
      <c r="I2963" s="9">
        <v>3</v>
      </c>
    </row>
    <row r="2964">
      <c r="A2964" s="259" t="s">
        <v>29660</v>
      </c>
      <c r="B2964" s="9">
        <v>10</v>
      </c>
      <c r="C2964" s="259" t="s">
        <v>32640</v>
      </c>
      <c r="D2964" s="9">
        <v>0.36343126455229691</v>
      </c>
      <c r="E2964" s="9">
        <v>1732307.5169143677</v>
      </c>
      <c r="F2964" s="259" t="s">
        <v>35012</v>
      </c>
      <c r="G2964" s="9"/>
      <c r="H2964" s="259" t="s">
        <v>38505</v>
      </c>
      <c r="I2964" s="9">
        <v>3</v>
      </c>
    </row>
    <row r="2965">
      <c r="A2965" s="259" t="s">
        <v>29661</v>
      </c>
      <c r="B2965" s="9">
        <v>10</v>
      </c>
      <c r="C2965" s="259" t="s">
        <v>32640</v>
      </c>
      <c r="D2965" s="9">
        <v>0.65548529018980606</v>
      </c>
      <c r="E2965" s="9">
        <v>1732307.5169143677</v>
      </c>
      <c r="F2965" s="259" t="s">
        <v>35013</v>
      </c>
      <c r="G2965" s="9"/>
      <c r="H2965" s="259" t="s">
        <v>38506</v>
      </c>
      <c r="I2965" s="9">
        <v>3</v>
      </c>
    </row>
    <row r="2966">
      <c r="A2966" s="259" t="s">
        <v>29662</v>
      </c>
      <c r="B2966" s="9">
        <v>10</v>
      </c>
      <c r="C2966" s="259" t="s">
        <v>32640</v>
      </c>
      <c r="D2966" s="9">
        <v>0.43892806454413674</v>
      </c>
      <c r="E2966" s="9">
        <v>1732307.5169143677</v>
      </c>
      <c r="F2966" s="259" t="s">
        <v>35014</v>
      </c>
      <c r="G2966" s="9"/>
      <c r="H2966" s="259" t="s">
        <v>38507</v>
      </c>
      <c r="I2966" s="9">
        <v>3</v>
      </c>
    </row>
    <row r="2967">
      <c r="A2967" s="259" t="s">
        <v>29663</v>
      </c>
      <c r="B2967" s="9">
        <v>10</v>
      </c>
      <c r="C2967" s="259" t="s">
        <v>32640</v>
      </c>
      <c r="D2967" s="9">
        <v>0.33542556107277266</v>
      </c>
      <c r="E2967" s="9">
        <v>1732307.5169143677</v>
      </c>
      <c r="F2967" s="259" t="s">
        <v>35015</v>
      </c>
      <c r="G2967" s="9"/>
      <c r="H2967" s="259" t="s">
        <v>38508</v>
      </c>
      <c r="I2967" s="9">
        <v>3</v>
      </c>
    </row>
    <row r="2968">
      <c r="A2968" s="259" t="s">
        <v>29664</v>
      </c>
      <c r="B2968" s="9">
        <v>10</v>
      </c>
      <c r="C2968" s="259" t="s">
        <v>32640</v>
      </c>
      <c r="D2968" s="9">
        <v>0.36077763810278568</v>
      </c>
      <c r="E2968" s="9">
        <v>1732307.5169143677</v>
      </c>
      <c r="F2968" s="259" t="s">
        <v>35016</v>
      </c>
      <c r="G2968" s="9"/>
      <c r="H2968" s="259" t="s">
        <v>38509</v>
      </c>
      <c r="I2968" s="9">
        <v>3</v>
      </c>
    </row>
    <row r="2969">
      <c r="A2969" s="259" t="s">
        <v>29665</v>
      </c>
      <c r="B2969" s="9">
        <v>10</v>
      </c>
      <c r="C2969" s="259" t="s">
        <v>32640</v>
      </c>
      <c r="D2969" s="9">
        <v>0.3112473134974722</v>
      </c>
      <c r="E2969" s="9">
        <v>1732307.5169143677</v>
      </c>
      <c r="F2969" s="259" t="s">
        <v>35017</v>
      </c>
      <c r="G2969" s="9"/>
      <c r="H2969" s="259" t="s">
        <v>38510</v>
      </c>
      <c r="I2969" s="9">
        <v>3</v>
      </c>
    </row>
    <row r="2970">
      <c r="A2970" s="259" t="s">
        <v>29666</v>
      </c>
      <c r="B2970" s="9">
        <v>10</v>
      </c>
      <c r="C2970" s="259" t="s">
        <v>32640</v>
      </c>
      <c r="D2970" s="9">
        <v>0.35674151434089851</v>
      </c>
      <c r="E2970" s="9">
        <v>1732307.5169143677</v>
      </c>
      <c r="F2970" s="259" t="s">
        <v>35018</v>
      </c>
      <c r="G2970" s="9"/>
      <c r="H2970" s="259" t="s">
        <v>38511</v>
      </c>
      <c r="I2970" s="9">
        <v>3</v>
      </c>
    </row>
    <row r="2971">
      <c r="A2971" s="259" t="s">
        <v>29667</v>
      </c>
      <c r="B2971" s="9">
        <v>10</v>
      </c>
      <c r="C2971" s="259" t="s">
        <v>32640</v>
      </c>
      <c r="D2971" s="9">
        <v>0.3568413168311344</v>
      </c>
      <c r="E2971" s="9">
        <v>1732307.5169143677</v>
      </c>
      <c r="F2971" s="259" t="s">
        <v>35019</v>
      </c>
      <c r="G2971" s="9"/>
      <c r="H2971" s="259" t="s">
        <v>38512</v>
      </c>
      <c r="I2971" s="9">
        <v>3</v>
      </c>
    </row>
    <row r="2972">
      <c r="A2972" s="259" t="s">
        <v>29668</v>
      </c>
      <c r="B2972" s="9">
        <v>10</v>
      </c>
      <c r="C2972" s="259" t="s">
        <v>32640</v>
      </c>
      <c r="D2972" s="9">
        <v>0.3399477439647563</v>
      </c>
      <c r="E2972" s="9">
        <v>1732307.5169143677</v>
      </c>
      <c r="F2972" s="259" t="s">
        <v>35020</v>
      </c>
      <c r="G2972" s="9"/>
      <c r="H2972" s="259" t="s">
        <v>38513</v>
      </c>
      <c r="I2972" s="9">
        <v>3</v>
      </c>
    </row>
    <row r="2973">
      <c r="A2973" s="259" t="s">
        <v>29669</v>
      </c>
      <c r="B2973" s="9">
        <v>10</v>
      </c>
      <c r="C2973" s="259" t="s">
        <v>32640</v>
      </c>
      <c r="D2973" s="9">
        <v>0.47640759251202225</v>
      </c>
      <c r="E2973" s="9">
        <v>1732307.5169143677</v>
      </c>
      <c r="F2973" s="259" t="s">
        <v>35021</v>
      </c>
      <c r="G2973" s="9"/>
      <c r="H2973" s="259" t="s">
        <v>38514</v>
      </c>
      <c r="I2973" s="9">
        <v>3</v>
      </c>
    </row>
    <row r="2974">
      <c r="A2974" s="259" t="s">
        <v>29670</v>
      </c>
      <c r="B2974" s="9">
        <v>10</v>
      </c>
      <c r="C2974" s="259" t="s">
        <v>32640</v>
      </c>
      <c r="D2974" s="9">
        <v>0.34345715146375827</v>
      </c>
      <c r="E2974" s="9">
        <v>1732307.5169143677</v>
      </c>
      <c r="F2974" s="259" t="s">
        <v>35022</v>
      </c>
      <c r="G2974" s="9"/>
      <c r="H2974" s="259" t="s">
        <v>38515</v>
      </c>
      <c r="I2974" s="9">
        <v>3</v>
      </c>
    </row>
    <row r="2975">
      <c r="A2975" s="259" t="s">
        <v>29671</v>
      </c>
      <c r="B2975" s="9">
        <v>10</v>
      </c>
      <c r="C2975" s="259" t="s">
        <v>32640</v>
      </c>
      <c r="D2975" s="9">
        <v>0.32522027072706405</v>
      </c>
      <c r="E2975" s="9">
        <v>1732307.5169143677</v>
      </c>
      <c r="F2975" s="259" t="s">
        <v>35023</v>
      </c>
      <c r="G2975" s="9"/>
      <c r="H2975" s="259" t="s">
        <v>38516</v>
      </c>
      <c r="I2975" s="9">
        <v>3</v>
      </c>
    </row>
    <row r="2976">
      <c r="A2976" s="259" t="s">
        <v>29672</v>
      </c>
      <c r="B2976" s="9">
        <v>0</v>
      </c>
      <c r="C2976" s="259" t="s">
        <v>32641</v>
      </c>
      <c r="D2976" s="9">
        <v>9358875.1424636841</v>
      </c>
      <c r="E2976" s="9">
        <v>17258998.467498779</v>
      </c>
      <c r="F2976" s="259" t="s">
        <v>35024</v>
      </c>
      <c r="G2976" s="9">
        <v>1</v>
      </c>
      <c r="H2976" s="259" t="s">
        <v>38517</v>
      </c>
      <c r="I2976" s="9">
        <v>3</v>
      </c>
    </row>
    <row r="2977">
      <c r="A2977" s="259" t="s">
        <v>29673</v>
      </c>
      <c r="B2977" s="9">
        <v>0</v>
      </c>
      <c r="C2977" s="259" t="s">
        <v>32642</v>
      </c>
      <c r="D2977" s="9">
        <v>83294617248.102417</v>
      </c>
      <c r="E2977" s="9">
        <v>17258998.467498779</v>
      </c>
      <c r="F2977" s="259" t="s">
        <v>35024</v>
      </c>
      <c r="G2977" s="9">
        <v>1</v>
      </c>
      <c r="H2977" s="259" t="s">
        <v>38518</v>
      </c>
      <c r="I2977" s="9">
        <v>3</v>
      </c>
    </row>
    <row r="2978">
      <c r="A2978" s="259" t="s">
        <v>29674</v>
      </c>
      <c r="B2978" s="9">
        <v>0</v>
      </c>
      <c r="C2978" s="259" t="s">
        <v>32643</v>
      </c>
      <c r="D2978" s="9">
        <v>0.54226061611210041</v>
      </c>
      <c r="E2978" s="9">
        <v>17258998.467498779</v>
      </c>
      <c r="F2978" s="259" t="s">
        <v>35024</v>
      </c>
      <c r="G2978" s="9">
        <v>1</v>
      </c>
      <c r="H2978" s="259" t="s">
        <v>38519</v>
      </c>
      <c r="I2978" s="9">
        <v>3</v>
      </c>
    </row>
    <row r="2979">
      <c r="A2979" s="259" t="s">
        <v>29675</v>
      </c>
      <c r="B2979" s="9">
        <v>0</v>
      </c>
      <c r="C2979" s="259" t="s">
        <v>32644</v>
      </c>
      <c r="D2979" s="9">
        <v>4826.1558980353566</v>
      </c>
      <c r="E2979" s="9">
        <v>17258998.467498779</v>
      </c>
      <c r="F2979" s="259" t="s">
        <v>35024</v>
      </c>
      <c r="G2979" s="9">
        <v>1</v>
      </c>
      <c r="H2979" s="259" t="s">
        <v>38520</v>
      </c>
      <c r="I2979" s="9">
        <v>3</v>
      </c>
    </row>
    <row r="2980">
      <c r="A2980" s="259" t="s">
        <v>29676</v>
      </c>
      <c r="B2980" s="9">
        <v>0</v>
      </c>
      <c r="C2980" s="259" t="s">
        <v>32645</v>
      </c>
      <c r="D2980" s="9">
        <v>9659968.5730438232</v>
      </c>
      <c r="E2980" s="9">
        <v>17258998.467498779</v>
      </c>
      <c r="F2980" s="259" t="s">
        <v>35025</v>
      </c>
      <c r="G2980" s="9">
        <v>1</v>
      </c>
      <c r="H2980" s="259" t="s">
        <v>38521</v>
      </c>
      <c r="I2980" s="9">
        <v>3</v>
      </c>
    </row>
    <row r="2981">
      <c r="A2981" s="259" t="s">
        <v>29677</v>
      </c>
      <c r="B2981" s="9">
        <v>0</v>
      </c>
      <c r="C2981" s="259" t="s">
        <v>32646</v>
      </c>
      <c r="D2981" s="9">
        <v>41076085258.452278</v>
      </c>
      <c r="E2981" s="9">
        <v>17258998.467498779</v>
      </c>
      <c r="F2981" s="259" t="s">
        <v>35025</v>
      </c>
      <c r="G2981" s="9">
        <v>1</v>
      </c>
      <c r="H2981" s="259" t="s">
        <v>38522</v>
      </c>
      <c r="I2981" s="9">
        <v>3</v>
      </c>
    </row>
    <row r="2982">
      <c r="A2982" s="259" t="s">
        <v>29678</v>
      </c>
      <c r="B2982" s="9">
        <v>0</v>
      </c>
      <c r="C2982" s="259" t="s">
        <v>32647</v>
      </c>
      <c r="D2982" s="9">
        <v>0.55970620724226605</v>
      </c>
      <c r="E2982" s="9">
        <v>17258998.467498779</v>
      </c>
      <c r="F2982" s="259" t="s">
        <v>35025</v>
      </c>
      <c r="G2982" s="9">
        <v>1</v>
      </c>
      <c r="H2982" s="259" t="s">
        <v>38523</v>
      </c>
      <c r="I2982" s="9">
        <v>3</v>
      </c>
    </row>
    <row r="2983">
      <c r="A2983" s="259" t="s">
        <v>29679</v>
      </c>
      <c r="B2983" s="9">
        <v>0</v>
      </c>
      <c r="C2983" s="259" t="s">
        <v>32648</v>
      </c>
      <c r="D2983" s="9">
        <v>2379.9808161408996</v>
      </c>
      <c r="E2983" s="9">
        <v>17258998.467498779</v>
      </c>
      <c r="F2983" s="259" t="s">
        <v>35025</v>
      </c>
      <c r="G2983" s="9">
        <v>1</v>
      </c>
      <c r="H2983" s="259" t="s">
        <v>38524</v>
      </c>
      <c r="I2983" s="9">
        <v>3</v>
      </c>
    </row>
    <row r="2984">
      <c r="A2984" s="259" t="s">
        <v>29680</v>
      </c>
      <c r="B2984" s="9">
        <v>0</v>
      </c>
      <c r="C2984" s="259" t="s">
        <v>32649</v>
      </c>
      <c r="D2984" s="9">
        <v>17258998.467498779</v>
      </c>
      <c r="E2984" s="9">
        <v>17258998.467498779</v>
      </c>
      <c r="F2984" s="259" t="s">
        <v>35026</v>
      </c>
      <c r="G2984" s="9">
        <v>1</v>
      </c>
      <c r="H2984" s="259" t="s">
        <v>38525</v>
      </c>
      <c r="I2984" s="9">
        <v>3</v>
      </c>
    </row>
    <row r="2985">
      <c r="A2985" s="259" t="s">
        <v>29681</v>
      </c>
      <c r="B2985" s="9">
        <v>0</v>
      </c>
      <c r="C2985" s="259" t="s">
        <v>32650</v>
      </c>
      <c r="D2985" s="9">
        <v>269095768616.96136</v>
      </c>
      <c r="E2985" s="9">
        <v>17258998.467498779</v>
      </c>
      <c r="F2985" s="259" t="s">
        <v>35026</v>
      </c>
      <c r="G2985" s="9">
        <v>1</v>
      </c>
      <c r="H2985" s="259" t="s">
        <v>38526</v>
      </c>
      <c r="I2985" s="9">
        <v>3</v>
      </c>
    </row>
    <row r="2986">
      <c r="A2986" s="259" t="s">
        <v>29682</v>
      </c>
      <c r="B2986" s="9">
        <v>0</v>
      </c>
      <c r="C2986" s="259" t="s">
        <v>32651</v>
      </c>
      <c r="D2986" s="9">
        <v>1</v>
      </c>
      <c r="E2986" s="9">
        <v>17258998.467498779</v>
      </c>
      <c r="F2986" s="259" t="s">
        <v>35026</v>
      </c>
      <c r="G2986" s="9">
        <v>1</v>
      </c>
      <c r="H2986" s="259" t="s">
        <v>38527</v>
      </c>
      <c r="I2986" s="9">
        <v>3</v>
      </c>
    </row>
    <row r="2987">
      <c r="A2987" s="259" t="s">
        <v>29683</v>
      </c>
      <c r="B2987" s="9">
        <v>0</v>
      </c>
      <c r="C2987" s="259" t="s">
        <v>32652</v>
      </c>
      <c r="D2987" s="9">
        <v>15591.621328648247</v>
      </c>
      <c r="E2987" s="9">
        <v>17258998.467498779</v>
      </c>
      <c r="F2987" s="259" t="s">
        <v>35026</v>
      </c>
      <c r="G2987" s="9">
        <v>1</v>
      </c>
      <c r="H2987" s="259" t="s">
        <v>38528</v>
      </c>
      <c r="I2987" s="9">
        <v>3</v>
      </c>
    </row>
    <row r="2988">
      <c r="A2988" s="259" t="s">
        <v>29684</v>
      </c>
      <c r="B2988" s="9">
        <v>0</v>
      </c>
      <c r="C2988" s="259" t="s">
        <v>32653</v>
      </c>
      <c r="D2988" s="9">
        <v>17258998.467498779</v>
      </c>
      <c r="E2988" s="9">
        <v>17258998.467498779</v>
      </c>
      <c r="F2988" s="259" t="s">
        <v>35027</v>
      </c>
      <c r="G2988" s="9">
        <v>1</v>
      </c>
      <c r="H2988" s="259" t="s">
        <v>38529</v>
      </c>
      <c r="I2988" s="9">
        <v>3</v>
      </c>
    </row>
    <row r="2989">
      <c r="A2989" s="259" t="s">
        <v>29685</v>
      </c>
      <c r="B2989" s="9">
        <v>0</v>
      </c>
      <c r="C2989" s="259" t="s">
        <v>32654</v>
      </c>
      <c r="D2989" s="9">
        <v>99633316409.730789</v>
      </c>
      <c r="E2989" s="9">
        <v>17258998.467498779</v>
      </c>
      <c r="F2989" s="259" t="s">
        <v>35027</v>
      </c>
      <c r="G2989" s="9">
        <v>1</v>
      </c>
      <c r="H2989" s="259" t="s">
        <v>38530</v>
      </c>
      <c r="I2989" s="9">
        <v>3</v>
      </c>
    </row>
    <row r="2990">
      <c r="A2990" s="259" t="s">
        <v>29686</v>
      </c>
      <c r="B2990" s="9">
        <v>0</v>
      </c>
      <c r="C2990" s="259" t="s">
        <v>32655</v>
      </c>
      <c r="D2990" s="9">
        <v>1</v>
      </c>
      <c r="E2990" s="9">
        <v>17258998.467498779</v>
      </c>
      <c r="F2990" s="259" t="s">
        <v>35027</v>
      </c>
      <c r="G2990" s="9">
        <v>1</v>
      </c>
      <c r="H2990" s="259" t="s">
        <v>38531</v>
      </c>
      <c r="I2990" s="9">
        <v>3</v>
      </c>
    </row>
    <row r="2991">
      <c r="A2991" s="259" t="s">
        <v>29687</v>
      </c>
      <c r="B2991" s="9">
        <v>0</v>
      </c>
      <c r="C2991" s="259" t="s">
        <v>32656</v>
      </c>
      <c r="D2991" s="9">
        <v>5772.8330295268815</v>
      </c>
      <c r="E2991" s="9">
        <v>17258998.467498779</v>
      </c>
      <c r="F2991" s="259" t="s">
        <v>35027</v>
      </c>
      <c r="G2991" s="9">
        <v>1</v>
      </c>
      <c r="H2991" s="259" t="s">
        <v>38532</v>
      </c>
      <c r="I2991" s="9">
        <v>3</v>
      </c>
    </row>
    <row r="2992">
      <c r="A2992" s="259" t="s">
        <v>29688</v>
      </c>
      <c r="B2992" s="9">
        <v>0</v>
      </c>
      <c r="C2992" s="259" t="s">
        <v>32657</v>
      </c>
      <c r="D2992" s="9">
        <v>17258998.467498779</v>
      </c>
      <c r="E2992" s="9">
        <v>17258998.467498779</v>
      </c>
      <c r="F2992" s="259" t="s">
        <v>35028</v>
      </c>
      <c r="G2992" s="9">
        <v>1</v>
      </c>
      <c r="H2992" s="259" t="s">
        <v>38533</v>
      </c>
      <c r="I2992" s="9">
        <v>3</v>
      </c>
    </row>
    <row r="2993">
      <c r="A2993" s="259" t="s">
        <v>29689</v>
      </c>
      <c r="B2993" s="9">
        <v>0</v>
      </c>
      <c r="C2993" s="259" t="s">
        <v>32658</v>
      </c>
      <c r="D2993" s="9">
        <v>128386366948.77829</v>
      </c>
      <c r="E2993" s="9">
        <v>17258998.467498779</v>
      </c>
      <c r="F2993" s="259" t="s">
        <v>35028</v>
      </c>
      <c r="G2993" s="9">
        <v>1</v>
      </c>
      <c r="H2993" s="259" t="s">
        <v>38534</v>
      </c>
      <c r="I2993" s="9">
        <v>3</v>
      </c>
    </row>
    <row r="2994">
      <c r="A2994" s="259" t="s">
        <v>29690</v>
      </c>
      <c r="B2994" s="9">
        <v>0</v>
      </c>
      <c r="C2994" s="259" t="s">
        <v>32659</v>
      </c>
      <c r="D2994" s="9">
        <v>1</v>
      </c>
      <c r="E2994" s="9">
        <v>17258998.467498779</v>
      </c>
      <c r="F2994" s="259" t="s">
        <v>35028</v>
      </c>
      <c r="G2994" s="9">
        <v>1</v>
      </c>
      <c r="H2994" s="259" t="s">
        <v>38535</v>
      </c>
      <c r="I2994" s="9">
        <v>3</v>
      </c>
    </row>
    <row r="2995">
      <c r="A2995" s="259" t="s">
        <v>29691</v>
      </c>
      <c r="B2995" s="9">
        <v>0</v>
      </c>
      <c r="C2995" s="259" t="s">
        <v>32660</v>
      </c>
      <c r="D2995" s="9">
        <v>7438.8074829804646</v>
      </c>
      <c r="E2995" s="9">
        <v>17258998.467498779</v>
      </c>
      <c r="F2995" s="259" t="s">
        <v>35028</v>
      </c>
      <c r="G2995" s="9">
        <v>1</v>
      </c>
      <c r="H2995" s="259" t="s">
        <v>38536</v>
      </c>
      <c r="I2995" s="9">
        <v>3</v>
      </c>
    </row>
    <row r="2996">
      <c r="A2996" s="259" t="s">
        <v>29692</v>
      </c>
      <c r="B2996" s="9">
        <v>0</v>
      </c>
      <c r="C2996" s="259" t="s">
        <v>32661</v>
      </c>
      <c r="D2996" s="9">
        <v>17258998.467498779</v>
      </c>
      <c r="E2996" s="9">
        <v>17258998.467498779</v>
      </c>
      <c r="F2996" s="259" t="s">
        <v>35029</v>
      </c>
      <c r="G2996" s="9">
        <v>1</v>
      </c>
      <c r="H2996" s="259" t="s">
        <v>38537</v>
      </c>
      <c r="I2996" s="9">
        <v>3</v>
      </c>
    </row>
    <row r="2997">
      <c r="A2997" s="259" t="s">
        <v>29693</v>
      </c>
      <c r="B2997" s="9">
        <v>0</v>
      </c>
      <c r="C2997" s="259" t="s">
        <v>32662</v>
      </c>
      <c r="D2997" s="9">
        <v>79058802777.609711</v>
      </c>
      <c r="E2997" s="9">
        <v>17258998.467498779</v>
      </c>
      <c r="F2997" s="259" t="s">
        <v>35029</v>
      </c>
      <c r="G2997" s="9">
        <v>1</v>
      </c>
      <c r="H2997" s="259" t="s">
        <v>38538</v>
      </c>
      <c r="I2997" s="9">
        <v>3</v>
      </c>
    </row>
    <row r="2998">
      <c r="A2998" s="259" t="s">
        <v>29694</v>
      </c>
      <c r="B2998" s="9">
        <v>0</v>
      </c>
      <c r="C2998" s="259" t="s">
        <v>32663</v>
      </c>
      <c r="D2998" s="9">
        <v>1</v>
      </c>
      <c r="E2998" s="9">
        <v>17258998.467498779</v>
      </c>
      <c r="F2998" s="259" t="s">
        <v>35029</v>
      </c>
      <c r="G2998" s="9">
        <v>1</v>
      </c>
      <c r="H2998" s="259" t="s">
        <v>38539</v>
      </c>
      <c r="I2998" s="9">
        <v>3</v>
      </c>
    </row>
    <row r="2999">
      <c r="A2999" s="259" t="s">
        <v>29695</v>
      </c>
      <c r="B2999" s="9">
        <v>0</v>
      </c>
      <c r="C2999" s="259" t="s">
        <v>32664</v>
      </c>
      <c r="D2999" s="9">
        <v>4580.7294627488964</v>
      </c>
      <c r="E2999" s="9">
        <v>17258998.467498779</v>
      </c>
      <c r="F2999" s="259" t="s">
        <v>35029</v>
      </c>
      <c r="G2999" s="9">
        <v>1</v>
      </c>
      <c r="H2999" s="259" t="s">
        <v>38540</v>
      </c>
      <c r="I2999" s="9">
        <v>3</v>
      </c>
    </row>
    <row r="3000">
      <c r="A3000" s="259" t="s">
        <v>29696</v>
      </c>
      <c r="B3000" s="9">
        <v>0</v>
      </c>
      <c r="C3000" s="259" t="s">
        <v>32665</v>
      </c>
      <c r="D3000" s="9">
        <v>17258998.467498779</v>
      </c>
      <c r="E3000" s="9">
        <v>17258998.467498779</v>
      </c>
      <c r="F3000" s="259" t="s">
        <v>35030</v>
      </c>
      <c r="G3000" s="9">
        <v>1</v>
      </c>
      <c r="H3000" s="259" t="s">
        <v>38541</v>
      </c>
      <c r="I3000" s="9">
        <v>3</v>
      </c>
    </row>
    <row r="3001">
      <c r="A3001" s="259" t="s">
        <v>29697</v>
      </c>
      <c r="B3001" s="9">
        <v>0</v>
      </c>
      <c r="C3001" s="259" t="s">
        <v>32666</v>
      </c>
      <c r="D3001" s="9">
        <v>162353420025.71213</v>
      </c>
      <c r="E3001" s="9">
        <v>17258998.467498779</v>
      </c>
      <c r="F3001" s="259" t="s">
        <v>35030</v>
      </c>
      <c r="G3001" s="9">
        <v>1</v>
      </c>
      <c r="H3001" s="259" t="s">
        <v>38542</v>
      </c>
      <c r="I3001" s="9">
        <v>3</v>
      </c>
    </row>
    <row r="3002">
      <c r="A3002" s="259" t="s">
        <v>29698</v>
      </c>
      <c r="B3002" s="9">
        <v>0</v>
      </c>
      <c r="C3002" s="259" t="s">
        <v>32667</v>
      </c>
      <c r="D3002" s="9">
        <v>1</v>
      </c>
      <c r="E3002" s="9">
        <v>17258998.467498779</v>
      </c>
      <c r="F3002" s="259" t="s">
        <v>35030</v>
      </c>
      <c r="G3002" s="9">
        <v>1</v>
      </c>
      <c r="H3002" s="259" t="s">
        <v>38543</v>
      </c>
      <c r="I3002" s="9">
        <v>3</v>
      </c>
    </row>
    <row r="3003">
      <c r="A3003" s="259" t="s">
        <v>29699</v>
      </c>
      <c r="B3003" s="9">
        <v>0</v>
      </c>
      <c r="C3003" s="259" t="s">
        <v>32668</v>
      </c>
      <c r="D3003" s="9">
        <v>9406.8853607842539</v>
      </c>
      <c r="E3003" s="9">
        <v>17258998.467498779</v>
      </c>
      <c r="F3003" s="259" t="s">
        <v>35030</v>
      </c>
      <c r="G3003" s="9">
        <v>1</v>
      </c>
      <c r="H3003" s="259" t="s">
        <v>38544</v>
      </c>
      <c r="I3003" s="9">
        <v>3</v>
      </c>
    </row>
    <row r="3004">
      <c r="A3004" s="259" t="s">
        <v>29700</v>
      </c>
      <c r="B3004" s="9">
        <v>0</v>
      </c>
      <c r="C3004" s="259" t="s">
        <v>32669</v>
      </c>
      <c r="D3004" s="9">
        <v>10216884.449541092</v>
      </c>
      <c r="E3004" s="9">
        <v>17258998.467498779</v>
      </c>
      <c r="F3004" s="259" t="s">
        <v>35031</v>
      </c>
      <c r="G3004" s="9">
        <v>1</v>
      </c>
      <c r="H3004" s="259" t="s">
        <v>38545</v>
      </c>
      <c r="I3004" s="9">
        <v>3</v>
      </c>
    </row>
    <row r="3005">
      <c r="A3005" s="259" t="s">
        <v>29701</v>
      </c>
      <c r="B3005" s="9">
        <v>0</v>
      </c>
      <c r="C3005" s="259" t="s">
        <v>32670</v>
      </c>
      <c r="D3005" s="9">
        <v>106508696105.74434</v>
      </c>
      <c r="E3005" s="9">
        <v>17258998.467498779</v>
      </c>
      <c r="F3005" s="259" t="s">
        <v>35031</v>
      </c>
      <c r="G3005" s="9">
        <v>1</v>
      </c>
      <c r="H3005" s="259" t="s">
        <v>38546</v>
      </c>
      <c r="I3005" s="9">
        <v>3</v>
      </c>
    </row>
    <row r="3006">
      <c r="A3006" s="259" t="s">
        <v>29702</v>
      </c>
      <c r="B3006" s="9">
        <v>0</v>
      </c>
      <c r="C3006" s="259" t="s">
        <v>32671</v>
      </c>
      <c r="D3006" s="9">
        <v>0.5919743529023993</v>
      </c>
      <c r="E3006" s="9">
        <v>17258998.467498779</v>
      </c>
      <c r="F3006" s="259" t="s">
        <v>35031</v>
      </c>
      <c r="G3006" s="9">
        <v>1</v>
      </c>
      <c r="H3006" s="259" t="s">
        <v>38547</v>
      </c>
      <c r="I3006" s="9">
        <v>3</v>
      </c>
    </row>
    <row r="3007">
      <c r="A3007" s="259" t="s">
        <v>29703</v>
      </c>
      <c r="B3007" s="9">
        <v>0</v>
      </c>
      <c r="C3007" s="259" t="s">
        <v>32672</v>
      </c>
      <c r="D3007" s="9">
        <v>6171.1979583471084</v>
      </c>
      <c r="E3007" s="9">
        <v>17258998.467498779</v>
      </c>
      <c r="F3007" s="259" t="s">
        <v>35031</v>
      </c>
      <c r="G3007" s="9">
        <v>1</v>
      </c>
      <c r="H3007" s="259" t="s">
        <v>38548</v>
      </c>
      <c r="I3007" s="9">
        <v>3</v>
      </c>
    </row>
    <row r="3008">
      <c r="A3008" s="259" t="s">
        <v>29704</v>
      </c>
      <c r="B3008" s="9">
        <v>0</v>
      </c>
      <c r="C3008" s="259" t="s">
        <v>32673</v>
      </c>
      <c r="D3008" s="9">
        <v>17258998.467498779</v>
      </c>
      <c r="E3008" s="9">
        <v>17258998.467498779</v>
      </c>
      <c r="F3008" s="259" t="s">
        <v>35032</v>
      </c>
      <c r="G3008" s="9">
        <v>1</v>
      </c>
      <c r="H3008" s="259" t="s">
        <v>38549</v>
      </c>
      <c r="I3008" s="9">
        <v>3</v>
      </c>
    </row>
    <row r="3009">
      <c r="A3009" s="259" t="s">
        <v>29705</v>
      </c>
      <c r="B3009" s="9">
        <v>0</v>
      </c>
      <c r="C3009" s="259" t="s">
        <v>32674</v>
      </c>
      <c r="D3009" s="9">
        <v>233652485.504875</v>
      </c>
      <c r="E3009" s="9">
        <v>17258998.467498779</v>
      </c>
      <c r="F3009" s="259" t="s">
        <v>35032</v>
      </c>
      <c r="G3009" s="9">
        <v>1</v>
      </c>
      <c r="H3009" s="259" t="s">
        <v>38550</v>
      </c>
      <c r="I3009" s="9">
        <v>3</v>
      </c>
    </row>
    <row r="3010">
      <c r="A3010" s="259" t="s">
        <v>29706</v>
      </c>
      <c r="B3010" s="9">
        <v>0</v>
      </c>
      <c r="C3010" s="259" t="s">
        <v>32675</v>
      </c>
      <c r="D3010" s="9">
        <v>1</v>
      </c>
      <c r="E3010" s="9">
        <v>17258998.467498779</v>
      </c>
      <c r="F3010" s="259" t="s">
        <v>35032</v>
      </c>
      <c r="G3010" s="9">
        <v>1</v>
      </c>
      <c r="H3010" s="259" t="s">
        <v>38551</v>
      </c>
      <c r="I3010" s="9">
        <v>3</v>
      </c>
    </row>
    <row r="3011">
      <c r="A3011" s="259" t="s">
        <v>29707</v>
      </c>
      <c r="B3011" s="9">
        <v>0</v>
      </c>
      <c r="C3011" s="259" t="s">
        <v>32676</v>
      </c>
      <c r="D3011" s="9">
        <v>13.538009516883429</v>
      </c>
      <c r="E3011" s="9">
        <v>17258998.467498779</v>
      </c>
      <c r="F3011" s="259" t="s">
        <v>35032</v>
      </c>
      <c r="G3011" s="9">
        <v>1</v>
      </c>
      <c r="H3011" s="259" t="s">
        <v>38552</v>
      </c>
      <c r="I3011" s="9">
        <v>3</v>
      </c>
    </row>
    <row r="3012">
      <c r="A3012" s="259" t="s">
        <v>29708</v>
      </c>
      <c r="B3012" s="9">
        <v>0</v>
      </c>
      <c r="C3012" s="259" t="s">
        <v>32677</v>
      </c>
      <c r="D3012" s="9">
        <v>17258998.467498779</v>
      </c>
      <c r="E3012" s="9">
        <v>17258998.467498779</v>
      </c>
      <c r="F3012" s="259" t="s">
        <v>35033</v>
      </c>
      <c r="G3012" s="9">
        <v>1</v>
      </c>
      <c r="H3012" s="259" t="s">
        <v>38553</v>
      </c>
      <c r="I3012" s="9">
        <v>3</v>
      </c>
    </row>
    <row r="3013">
      <c r="A3013" s="259" t="s">
        <v>29709</v>
      </c>
      <c r="B3013" s="9">
        <v>0</v>
      </c>
      <c r="C3013" s="259" t="s">
        <v>32678</v>
      </c>
      <c r="D3013" s="9">
        <v>106742348591.24921</v>
      </c>
      <c r="E3013" s="9">
        <v>17258998.467498779</v>
      </c>
      <c r="F3013" s="259" t="s">
        <v>35033</v>
      </c>
      <c r="G3013" s="9">
        <v>1</v>
      </c>
      <c r="H3013" s="259" t="s">
        <v>38554</v>
      </c>
      <c r="I3013" s="9">
        <v>3</v>
      </c>
    </row>
    <row r="3014">
      <c r="A3014" s="259" t="s">
        <v>29710</v>
      </c>
      <c r="B3014" s="9">
        <v>0</v>
      </c>
      <c r="C3014" s="259" t="s">
        <v>32679</v>
      </c>
      <c r="D3014" s="9">
        <v>1</v>
      </c>
      <c r="E3014" s="9">
        <v>17258998.467498779</v>
      </c>
      <c r="F3014" s="259" t="s">
        <v>35033</v>
      </c>
      <c r="G3014" s="9">
        <v>1</v>
      </c>
      <c r="H3014" s="259" t="s">
        <v>38555</v>
      </c>
      <c r="I3014" s="9">
        <v>3</v>
      </c>
    </row>
    <row r="3015">
      <c r="A3015" s="259" t="s">
        <v>29711</v>
      </c>
      <c r="B3015" s="9">
        <v>0</v>
      </c>
      <c r="C3015" s="259" t="s">
        <v>32680</v>
      </c>
      <c r="D3015" s="9">
        <v>6184.7359678639914</v>
      </c>
      <c r="E3015" s="9">
        <v>17258998.467498779</v>
      </c>
      <c r="F3015" s="259" t="s">
        <v>35033</v>
      </c>
      <c r="G3015" s="9">
        <v>1</v>
      </c>
      <c r="H3015" s="259" t="s">
        <v>38556</v>
      </c>
      <c r="I3015" s="9">
        <v>3</v>
      </c>
    </row>
    <row r="3016">
      <c r="A3016" s="259" t="s">
        <v>29712</v>
      </c>
      <c r="B3016" s="9">
        <v>0</v>
      </c>
      <c r="C3016" s="259" t="s">
        <v>32681</v>
      </c>
      <c r="D3016" s="9">
        <v>2497465.6202354431</v>
      </c>
      <c r="E3016" s="9">
        <v>17258998.467498779</v>
      </c>
      <c r="F3016" s="259" t="s">
        <v>35034</v>
      </c>
      <c r="G3016" s="9">
        <v>1</v>
      </c>
      <c r="H3016" s="259" t="s">
        <v>38557</v>
      </c>
      <c r="I3016" s="9">
        <v>3</v>
      </c>
    </row>
    <row r="3017">
      <c r="A3017" s="259" t="s">
        <v>29713</v>
      </c>
      <c r="B3017" s="9">
        <v>0</v>
      </c>
      <c r="C3017" s="259" t="s">
        <v>32682</v>
      </c>
      <c r="D3017" s="9">
        <v>7109032181.5184231</v>
      </c>
      <c r="E3017" s="9">
        <v>17258998.467498779</v>
      </c>
      <c r="F3017" s="259" t="s">
        <v>35034</v>
      </c>
      <c r="G3017" s="9">
        <v>1</v>
      </c>
      <c r="H3017" s="259" t="s">
        <v>38558</v>
      </c>
      <c r="I3017" s="9">
        <v>3</v>
      </c>
    </row>
    <row r="3018">
      <c r="A3018" s="259" t="s">
        <v>29714</v>
      </c>
      <c r="B3018" s="9">
        <v>0</v>
      </c>
      <c r="C3018" s="259" t="s">
        <v>32683</v>
      </c>
      <c r="D3018" s="9">
        <v>0.14470513019272449</v>
      </c>
      <c r="E3018" s="9">
        <v>17258998.467498779</v>
      </c>
      <c r="F3018" s="259" t="s">
        <v>35034</v>
      </c>
      <c r="G3018" s="9">
        <v>1</v>
      </c>
      <c r="H3018" s="259" t="s">
        <v>38559</v>
      </c>
      <c r="I3018" s="9">
        <v>3</v>
      </c>
    </row>
    <row r="3019">
      <c r="A3019" s="259" t="s">
        <v>29715</v>
      </c>
      <c r="B3019" s="9">
        <v>0</v>
      </c>
      <c r="C3019" s="259" t="s">
        <v>32684</v>
      </c>
      <c r="D3019" s="9">
        <v>411.90293833710984</v>
      </c>
      <c r="E3019" s="9">
        <v>17258998.467498779</v>
      </c>
      <c r="F3019" s="259" t="s">
        <v>35034</v>
      </c>
      <c r="G3019" s="9">
        <v>1</v>
      </c>
      <c r="H3019" s="259" t="s">
        <v>38560</v>
      </c>
      <c r="I3019" s="9">
        <v>3</v>
      </c>
    </row>
    <row r="3020">
      <c r="A3020" s="259" t="s">
        <v>29716</v>
      </c>
      <c r="B3020" s="9">
        <v>0</v>
      </c>
      <c r="C3020" s="259" t="s">
        <v>32685</v>
      </c>
      <c r="D3020" s="9">
        <v>9358875.1424636841</v>
      </c>
      <c r="E3020" s="9">
        <v>17258998.467498779</v>
      </c>
      <c r="F3020" s="259" t="s">
        <v>35035</v>
      </c>
      <c r="G3020" s="9">
        <v>1</v>
      </c>
      <c r="H3020" s="259" t="s">
        <v>38561</v>
      </c>
      <c r="I3020" s="9">
        <v>3</v>
      </c>
    </row>
    <row r="3021">
      <c r="A3021" s="259" t="s">
        <v>29717</v>
      </c>
      <c r="B3021" s="9">
        <v>0</v>
      </c>
      <c r="C3021" s="259" t="s">
        <v>32686</v>
      </c>
      <c r="D3021" s="9">
        <v>33967053076.933857</v>
      </c>
      <c r="E3021" s="9">
        <v>17258998.467498779</v>
      </c>
      <c r="F3021" s="259" t="s">
        <v>35035</v>
      </c>
      <c r="G3021" s="9">
        <v>1</v>
      </c>
      <c r="H3021" s="259" t="s">
        <v>38562</v>
      </c>
      <c r="I3021" s="9">
        <v>3</v>
      </c>
    </row>
    <row r="3022">
      <c r="A3022" s="259" t="s">
        <v>29718</v>
      </c>
      <c r="B3022" s="9">
        <v>0</v>
      </c>
      <c r="C3022" s="259" t="s">
        <v>32687</v>
      </c>
      <c r="D3022" s="9">
        <v>0.54226061611210041</v>
      </c>
      <c r="E3022" s="9">
        <v>17258998.467498779</v>
      </c>
      <c r="F3022" s="259" t="s">
        <v>35035</v>
      </c>
      <c r="G3022" s="9">
        <v>1</v>
      </c>
      <c r="H3022" s="259" t="s">
        <v>38563</v>
      </c>
      <c r="I3022" s="9">
        <v>3</v>
      </c>
    </row>
    <row r="3023">
      <c r="A3023" s="259" t="s">
        <v>29719</v>
      </c>
      <c r="B3023" s="9">
        <v>0</v>
      </c>
      <c r="C3023" s="259" t="s">
        <v>32688</v>
      </c>
      <c r="D3023" s="9">
        <v>1968.0778778037898</v>
      </c>
      <c r="E3023" s="9">
        <v>17258998.467498779</v>
      </c>
      <c r="F3023" s="259" t="s">
        <v>35035</v>
      </c>
      <c r="G3023" s="9">
        <v>1</v>
      </c>
      <c r="H3023" s="259" t="s">
        <v>38564</v>
      </c>
      <c r="I3023" s="9">
        <v>3</v>
      </c>
    </row>
    <row r="3024">
      <c r="A3024" s="259" t="s">
        <v>29720</v>
      </c>
      <c r="B3024" s="9">
        <v>0</v>
      </c>
      <c r="C3024" s="259" t="s">
        <v>32689</v>
      </c>
      <c r="D3024" s="9">
        <v>17258998.467498779</v>
      </c>
      <c r="E3024" s="9">
        <v>17258998.467498779</v>
      </c>
      <c r="F3024" s="259" t="s">
        <v>35036</v>
      </c>
      <c r="G3024" s="9">
        <v>1</v>
      </c>
      <c r="H3024" s="259" t="s">
        <v>38565</v>
      </c>
      <c r="I3024" s="9">
        <v>3</v>
      </c>
    </row>
    <row r="3025">
      <c r="A3025" s="259" t="s">
        <v>29721</v>
      </c>
      <c r="B3025" s="9">
        <v>0</v>
      </c>
      <c r="C3025" s="259" t="s">
        <v>32690</v>
      </c>
      <c r="D3025" s="9">
        <v>228019683358.50906</v>
      </c>
      <c r="E3025" s="9">
        <v>17258998.467498779</v>
      </c>
      <c r="F3025" s="259" t="s">
        <v>35036</v>
      </c>
      <c r="G3025" s="9">
        <v>1</v>
      </c>
      <c r="H3025" s="259" t="s">
        <v>38566</v>
      </c>
      <c r="I3025" s="9">
        <v>3</v>
      </c>
    </row>
    <row r="3026">
      <c r="A3026" s="259" t="s">
        <v>29722</v>
      </c>
      <c r="B3026" s="9">
        <v>0</v>
      </c>
      <c r="C3026" s="259" t="s">
        <v>32691</v>
      </c>
      <c r="D3026" s="9">
        <v>1</v>
      </c>
      <c r="E3026" s="9">
        <v>17258998.467498779</v>
      </c>
      <c r="F3026" s="259" t="s">
        <v>35036</v>
      </c>
      <c r="G3026" s="9">
        <v>1</v>
      </c>
      <c r="H3026" s="259" t="s">
        <v>38567</v>
      </c>
      <c r="I3026" s="9">
        <v>3</v>
      </c>
    </row>
    <row r="3027">
      <c r="A3027" s="259" t="s">
        <v>29723</v>
      </c>
      <c r="B3027" s="9">
        <v>0</v>
      </c>
      <c r="C3027" s="259" t="s">
        <v>32692</v>
      </c>
      <c r="D3027" s="9">
        <v>13211.640512507345</v>
      </c>
      <c r="E3027" s="9">
        <v>17258998.467498779</v>
      </c>
      <c r="F3027" s="259" t="s">
        <v>35036</v>
      </c>
      <c r="G3027" s="9">
        <v>1</v>
      </c>
      <c r="H3027" s="259" t="s">
        <v>38568</v>
      </c>
      <c r="I3027" s="9">
        <v>3</v>
      </c>
    </row>
    <row r="3028">
      <c r="A3028" s="259" t="s">
        <v>29724</v>
      </c>
      <c r="B3028" s="9">
        <v>0</v>
      </c>
      <c r="C3028" s="259" t="s">
        <v>32693</v>
      </c>
      <c r="D3028" s="9">
        <v>0.37851069999999998</v>
      </c>
      <c r="E3028" s="9">
        <v>17258998.467498779</v>
      </c>
      <c r="F3028" s="259" t="s">
        <v>35037</v>
      </c>
      <c r="G3028" s="9">
        <v>1</v>
      </c>
      <c r="H3028" s="259" t="s">
        <v>38569</v>
      </c>
      <c r="I3028" s="9">
        <v>3</v>
      </c>
    </row>
    <row r="3029">
      <c r="A3029" s="259" t="s">
        <v>29725</v>
      </c>
      <c r="B3029" s="9">
        <v>0</v>
      </c>
      <c r="C3029" s="259" t="s">
        <v>32694</v>
      </c>
      <c r="D3029" s="9">
        <v>0.2590112</v>
      </c>
      <c r="E3029" s="9">
        <v>17258998.467498779</v>
      </c>
      <c r="F3029" s="259" t="s">
        <v>35037</v>
      </c>
      <c r="G3029" s="9">
        <v>1</v>
      </c>
      <c r="H3029" s="259" t="s">
        <v>38570</v>
      </c>
      <c r="I3029" s="9">
        <v>3</v>
      </c>
    </row>
    <row r="3030">
      <c r="A3030" s="259" t="s">
        <v>29726</v>
      </c>
      <c r="B3030" s="9">
        <v>0</v>
      </c>
      <c r="C3030" s="259" t="s">
        <v>32695</v>
      </c>
      <c r="D3030" s="9">
        <v>0.38087720000000003</v>
      </c>
      <c r="E3030" s="9">
        <v>17258998.467498779</v>
      </c>
      <c r="F3030" s="259" t="s">
        <v>35038</v>
      </c>
      <c r="G3030" s="9">
        <v>1</v>
      </c>
      <c r="H3030" s="259" t="s">
        <v>38571</v>
      </c>
      <c r="I3030" s="9">
        <v>3</v>
      </c>
    </row>
    <row r="3031">
      <c r="A3031" s="259" t="s">
        <v>29727</v>
      </c>
      <c r="B3031" s="9">
        <v>0</v>
      </c>
      <c r="C3031" s="259" t="s">
        <v>32696</v>
      </c>
      <c r="D3031" s="9">
        <v>0.26182369999999999</v>
      </c>
      <c r="E3031" s="9">
        <v>17258998.467498779</v>
      </c>
      <c r="F3031" s="259" t="s">
        <v>35038</v>
      </c>
      <c r="G3031" s="9">
        <v>1</v>
      </c>
      <c r="H3031" s="259" t="s">
        <v>38572</v>
      </c>
      <c r="I3031" s="9">
        <v>3</v>
      </c>
    </row>
    <row r="3032">
      <c r="A3032" s="259" t="s">
        <v>29728</v>
      </c>
      <c r="B3032" s="9">
        <v>0</v>
      </c>
      <c r="C3032" s="259" t="s">
        <v>32697</v>
      </c>
      <c r="D3032" s="9">
        <v>0.37345618207323428</v>
      </c>
      <c r="E3032" s="9">
        <v>17258998.467498779</v>
      </c>
      <c r="F3032" s="259" t="s">
        <v>35038</v>
      </c>
      <c r="G3032" s="9">
        <v>1</v>
      </c>
      <c r="H3032" s="259" t="s">
        <v>38573</v>
      </c>
      <c r="I3032" s="9">
        <v>3</v>
      </c>
    </row>
    <row r="3033">
      <c r="A3033" s="259" t="s">
        <v>29729</v>
      </c>
      <c r="B3033" s="9">
        <v>0</v>
      </c>
      <c r="C3033" s="259" t="s">
        <v>32698</v>
      </c>
      <c r="D3033" s="9">
        <v>0.11021188630608797</v>
      </c>
      <c r="E3033" s="9">
        <v>17258998.467498779</v>
      </c>
      <c r="F3033" s="259" t="s">
        <v>35038</v>
      </c>
      <c r="G3033" s="9">
        <v>1</v>
      </c>
      <c r="H3033" s="259" t="s">
        <v>38573</v>
      </c>
      <c r="I3033" s="9">
        <v>3</v>
      </c>
    </row>
    <row r="3034">
      <c r="A3034" s="259" t="s">
        <v>29730</v>
      </c>
      <c r="B3034" s="9">
        <v>0</v>
      </c>
      <c r="C3034" s="259" t="s">
        <v>32699</v>
      </c>
      <c r="D3034" s="9">
        <v>0.045492962266690563</v>
      </c>
      <c r="E3034" s="9">
        <v>17258998.467498779</v>
      </c>
      <c r="F3034" s="259" t="s">
        <v>35038</v>
      </c>
      <c r="G3034" s="9">
        <v>1</v>
      </c>
      <c r="H3034" s="259" t="s">
        <v>38573</v>
      </c>
      <c r="I3034" s="9">
        <v>3</v>
      </c>
    </row>
    <row r="3035">
      <c r="A3035" s="259" t="s">
        <v>29731</v>
      </c>
      <c r="B3035" s="9">
        <v>0</v>
      </c>
      <c r="C3035" s="259" t="s">
        <v>32700</v>
      </c>
      <c r="D3035" s="9">
        <v>0.37764920000000002</v>
      </c>
      <c r="E3035" s="9">
        <v>17258998.467498779</v>
      </c>
      <c r="F3035" s="259" t="s">
        <v>35039</v>
      </c>
      <c r="G3035" s="9">
        <v>1</v>
      </c>
      <c r="H3035" s="259" t="s">
        <v>38574</v>
      </c>
      <c r="I3035" s="9">
        <v>3</v>
      </c>
    </row>
    <row r="3036">
      <c r="A3036" s="259" t="s">
        <v>29732</v>
      </c>
      <c r="B3036" s="9">
        <v>0</v>
      </c>
      <c r="C3036" s="259" t="s">
        <v>32701</v>
      </c>
      <c r="D3036" s="9">
        <v>0.25750390000000001</v>
      </c>
      <c r="E3036" s="9">
        <v>17258998.467498779</v>
      </c>
      <c r="F3036" s="259" t="s">
        <v>35039</v>
      </c>
      <c r="G3036" s="9">
        <v>1</v>
      </c>
      <c r="H3036" s="259" t="s">
        <v>38575</v>
      </c>
      <c r="I3036" s="9">
        <v>3</v>
      </c>
    </row>
    <row r="3037">
      <c r="A3037" s="259" t="s">
        <v>29733</v>
      </c>
      <c r="B3037" s="9">
        <v>0</v>
      </c>
      <c r="C3037" s="259" t="s">
        <v>32702</v>
      </c>
      <c r="D3037" s="9">
        <v>0.38662692779092672</v>
      </c>
      <c r="E3037" s="9">
        <v>17258998.467498779</v>
      </c>
      <c r="F3037" s="259" t="s">
        <v>35039</v>
      </c>
      <c r="G3037" s="9">
        <v>1</v>
      </c>
      <c r="H3037" s="259" t="s">
        <v>38576</v>
      </c>
      <c r="I3037" s="9">
        <v>3</v>
      </c>
    </row>
    <row r="3038">
      <c r="A3038" s="259" t="s">
        <v>29734</v>
      </c>
      <c r="B3038" s="9">
        <v>0</v>
      </c>
      <c r="C3038" s="259" t="s">
        <v>32703</v>
      </c>
      <c r="D3038" s="9">
        <v>0.11413009282772031</v>
      </c>
      <c r="E3038" s="9">
        <v>17258998.467498779</v>
      </c>
      <c r="F3038" s="259" t="s">
        <v>35039</v>
      </c>
      <c r="G3038" s="9">
        <v>1</v>
      </c>
      <c r="H3038" s="259" t="s">
        <v>38576</v>
      </c>
      <c r="I3038" s="9">
        <v>3</v>
      </c>
    </row>
    <row r="3039">
      <c r="A3039" s="259" t="s">
        <v>29735</v>
      </c>
      <c r="B3039" s="9">
        <v>0</v>
      </c>
      <c r="C3039" s="259" t="s">
        <v>32704</v>
      </c>
      <c r="D3039" s="9">
        <v>0.047202372208454302</v>
      </c>
      <c r="E3039" s="9">
        <v>17258998.467498779</v>
      </c>
      <c r="F3039" s="259" t="s">
        <v>35039</v>
      </c>
      <c r="G3039" s="9">
        <v>1</v>
      </c>
      <c r="H3039" s="259" t="s">
        <v>38576</v>
      </c>
      <c r="I3039" s="9">
        <v>3</v>
      </c>
    </row>
    <row r="3040">
      <c r="A3040" s="259" t="s">
        <v>29736</v>
      </c>
      <c r="B3040" s="9">
        <v>0</v>
      </c>
      <c r="C3040" s="259" t="s">
        <v>32705</v>
      </c>
      <c r="D3040" s="9">
        <v>0.38173220000000002</v>
      </c>
      <c r="E3040" s="9">
        <v>17258998.467498779</v>
      </c>
      <c r="F3040" s="259" t="s">
        <v>35040</v>
      </c>
      <c r="G3040" s="9">
        <v>1</v>
      </c>
      <c r="H3040" s="259" t="s">
        <v>38577</v>
      </c>
      <c r="I3040" s="9">
        <v>3</v>
      </c>
    </row>
    <row r="3041">
      <c r="A3041" s="259" t="s">
        <v>29737</v>
      </c>
      <c r="B3041" s="9">
        <v>0</v>
      </c>
      <c r="C3041" s="259" t="s">
        <v>32706</v>
      </c>
      <c r="D3041" s="9">
        <v>0.2633298</v>
      </c>
      <c r="E3041" s="9">
        <v>17258998.467498779</v>
      </c>
      <c r="F3041" s="259" t="s">
        <v>35040</v>
      </c>
      <c r="G3041" s="9">
        <v>1</v>
      </c>
      <c r="H3041" s="259" t="s">
        <v>38578</v>
      </c>
      <c r="I3041" s="9">
        <v>3</v>
      </c>
    </row>
    <row r="3042">
      <c r="A3042" s="259" t="s">
        <v>29738</v>
      </c>
      <c r="B3042" s="9">
        <v>0</v>
      </c>
      <c r="C3042" s="259" t="s">
        <v>32707</v>
      </c>
      <c r="D3042" s="9">
        <v>0.37184383651709868</v>
      </c>
      <c r="E3042" s="9">
        <v>17258998.467498779</v>
      </c>
      <c r="F3042" s="259" t="s">
        <v>35040</v>
      </c>
      <c r="G3042" s="9">
        <v>1</v>
      </c>
      <c r="H3042" s="259" t="s">
        <v>38579</v>
      </c>
      <c r="I3042" s="9">
        <v>3</v>
      </c>
    </row>
    <row r="3043">
      <c r="A3043" s="259" t="s">
        <v>29739</v>
      </c>
      <c r="B3043" s="9">
        <v>0</v>
      </c>
      <c r="C3043" s="259" t="s">
        <v>32708</v>
      </c>
      <c r="D3043" s="9">
        <v>0.10977287190594585</v>
      </c>
      <c r="E3043" s="9">
        <v>17258998.467498779</v>
      </c>
      <c r="F3043" s="259" t="s">
        <v>35040</v>
      </c>
      <c r="G3043" s="9">
        <v>1</v>
      </c>
      <c r="H3043" s="259" t="s">
        <v>38579</v>
      </c>
      <c r="I3043" s="9">
        <v>3</v>
      </c>
    </row>
    <row r="3044">
      <c r="A3044" s="259" t="s">
        <v>29740</v>
      </c>
      <c r="B3044" s="9">
        <v>0</v>
      </c>
      <c r="C3044" s="259" t="s">
        <v>32709</v>
      </c>
      <c r="D3044" s="9">
        <v>0.045288401616296395</v>
      </c>
      <c r="E3044" s="9">
        <v>17258998.467498779</v>
      </c>
      <c r="F3044" s="259" t="s">
        <v>35040</v>
      </c>
      <c r="G3044" s="9">
        <v>1</v>
      </c>
      <c r="H3044" s="259" t="s">
        <v>38579</v>
      </c>
      <c r="I3044" s="9">
        <v>3</v>
      </c>
    </row>
    <row r="3045">
      <c r="A3045" s="259" t="s">
        <v>29741</v>
      </c>
      <c r="B3045" s="9">
        <v>0</v>
      </c>
      <c r="C3045" s="259" t="s">
        <v>32710</v>
      </c>
      <c r="D3045" s="9">
        <v>0.37968679999999999</v>
      </c>
      <c r="E3045" s="9">
        <v>17258998.467498779</v>
      </c>
      <c r="F3045" s="259" t="s">
        <v>35041</v>
      </c>
      <c r="G3045" s="9">
        <v>1</v>
      </c>
      <c r="H3045" s="259" t="s">
        <v>38580</v>
      </c>
      <c r="I3045" s="9">
        <v>3</v>
      </c>
    </row>
    <row r="3046">
      <c r="A3046" s="259" t="s">
        <v>29742</v>
      </c>
      <c r="B3046" s="9">
        <v>0</v>
      </c>
      <c r="C3046" s="259" t="s">
        <v>32711</v>
      </c>
      <c r="D3046" s="9">
        <v>0.26034980000000002</v>
      </c>
      <c r="E3046" s="9">
        <v>17258998.467498779</v>
      </c>
      <c r="F3046" s="259" t="s">
        <v>35041</v>
      </c>
      <c r="G3046" s="9">
        <v>1</v>
      </c>
      <c r="H3046" s="259" t="s">
        <v>38581</v>
      </c>
      <c r="I3046" s="9">
        <v>3</v>
      </c>
    </row>
    <row r="3047">
      <c r="A3047" s="259" t="s">
        <v>29743</v>
      </c>
      <c r="B3047" s="9">
        <v>0</v>
      </c>
      <c r="C3047" s="259" t="s">
        <v>32712</v>
      </c>
      <c r="D3047" s="9">
        <v>0.38120565089012054</v>
      </c>
      <c r="E3047" s="9">
        <v>17258998.467498779</v>
      </c>
      <c r="F3047" s="259" t="s">
        <v>35041</v>
      </c>
      <c r="G3047" s="9">
        <v>1</v>
      </c>
      <c r="H3047" s="259" t="s">
        <v>38582</v>
      </c>
      <c r="I3047" s="9">
        <v>3</v>
      </c>
    </row>
    <row r="3048">
      <c r="A3048" s="259" t="s">
        <v>29744</v>
      </c>
      <c r="B3048" s="9">
        <v>0</v>
      </c>
      <c r="C3048" s="259" t="s">
        <v>32713</v>
      </c>
      <c r="D3048" s="9">
        <v>0.11232143765150605</v>
      </c>
      <c r="E3048" s="9">
        <v>17258998.467498779</v>
      </c>
      <c r="F3048" s="259" t="s">
        <v>35041</v>
      </c>
      <c r="G3048" s="9">
        <v>1</v>
      </c>
      <c r="H3048" s="259" t="s">
        <v>38582</v>
      </c>
      <c r="I3048" s="9">
        <v>3</v>
      </c>
    </row>
    <row r="3049">
      <c r="A3049" s="259" t="s">
        <v>29745</v>
      </c>
      <c r="B3049" s="9">
        <v>0</v>
      </c>
      <c r="C3049" s="259" t="s">
        <v>32714</v>
      </c>
      <c r="D3049" s="9">
        <v>0.046440534038991323</v>
      </c>
      <c r="E3049" s="9">
        <v>17258998.467498779</v>
      </c>
      <c r="F3049" s="259" t="s">
        <v>35041</v>
      </c>
      <c r="G3049" s="9">
        <v>1</v>
      </c>
      <c r="H3049" s="259" t="s">
        <v>38582</v>
      </c>
      <c r="I3049" s="9">
        <v>3</v>
      </c>
    </row>
    <row r="3050">
      <c r="A3050" s="259" t="s">
        <v>29746</v>
      </c>
      <c r="B3050" s="9">
        <v>0</v>
      </c>
      <c r="C3050" s="259" t="s">
        <v>32715</v>
      </c>
      <c r="D3050" s="9">
        <v>0.37971490000000002</v>
      </c>
      <c r="E3050" s="9">
        <v>17258998.467498779</v>
      </c>
      <c r="F3050" s="259" t="s">
        <v>35042</v>
      </c>
      <c r="G3050" s="9">
        <v>1</v>
      </c>
      <c r="H3050" s="259" t="s">
        <v>38583</v>
      </c>
      <c r="I3050" s="9">
        <v>3</v>
      </c>
    </row>
    <row r="3051">
      <c r="A3051" s="259" t="s">
        <v>29747</v>
      </c>
      <c r="B3051" s="9">
        <v>0</v>
      </c>
      <c r="C3051" s="259" t="s">
        <v>32716</v>
      </c>
      <c r="D3051" s="9">
        <v>0.26049689999999998</v>
      </c>
      <c r="E3051" s="9">
        <v>17258998.467498779</v>
      </c>
      <c r="F3051" s="259" t="s">
        <v>35042</v>
      </c>
      <c r="G3051" s="9">
        <v>1</v>
      </c>
      <c r="H3051" s="259" t="s">
        <v>38584</v>
      </c>
      <c r="I3051" s="9">
        <v>3</v>
      </c>
    </row>
    <row r="3052">
      <c r="A3052" s="259" t="s">
        <v>29748</v>
      </c>
      <c r="B3052" s="9">
        <v>0</v>
      </c>
      <c r="C3052" s="259" t="s">
        <v>32717</v>
      </c>
      <c r="D3052" s="9">
        <v>0.37881500724246231</v>
      </c>
      <c r="E3052" s="9">
        <v>17258998.467498779</v>
      </c>
      <c r="F3052" s="259" t="s">
        <v>35042</v>
      </c>
      <c r="G3052" s="9">
        <v>1</v>
      </c>
      <c r="H3052" s="259" t="s">
        <v>38585</v>
      </c>
      <c r="I3052" s="9">
        <v>3</v>
      </c>
    </row>
    <row r="3053">
      <c r="A3053" s="259" t="s">
        <v>29749</v>
      </c>
      <c r="B3053" s="9">
        <v>0</v>
      </c>
      <c r="C3053" s="259" t="s">
        <v>32718</v>
      </c>
      <c r="D3053" s="9">
        <v>0.11147301756761753</v>
      </c>
      <c r="E3053" s="9">
        <v>17258998.467498779</v>
      </c>
      <c r="F3053" s="259" t="s">
        <v>35042</v>
      </c>
      <c r="G3053" s="9">
        <v>1</v>
      </c>
      <c r="H3053" s="259" t="s">
        <v>38585</v>
      </c>
      <c r="I3053" s="9">
        <v>3</v>
      </c>
    </row>
    <row r="3054">
      <c r="A3054" s="259" t="s">
        <v>29750</v>
      </c>
      <c r="B3054" s="9">
        <v>0</v>
      </c>
      <c r="C3054" s="259" t="s">
        <v>32719</v>
      </c>
      <c r="D3054" s="9">
        <v>0.045999502933602353</v>
      </c>
      <c r="E3054" s="9">
        <v>17258998.467498779</v>
      </c>
      <c r="F3054" s="259" t="s">
        <v>35042</v>
      </c>
      <c r="G3054" s="9">
        <v>1</v>
      </c>
      <c r="H3054" s="259" t="s">
        <v>38585</v>
      </c>
      <c r="I3054" s="9">
        <v>3</v>
      </c>
    </row>
    <row r="3055">
      <c r="A3055" s="259" t="s">
        <v>29751</v>
      </c>
      <c r="B3055" s="9">
        <v>0</v>
      </c>
      <c r="C3055" s="259" t="s">
        <v>32720</v>
      </c>
      <c r="D3055" s="9">
        <v>0.38494498958556933</v>
      </c>
      <c r="E3055" s="9">
        <v>17258998.467498779</v>
      </c>
      <c r="F3055" s="259" t="s">
        <v>35043</v>
      </c>
      <c r="G3055" s="9">
        <v>1</v>
      </c>
      <c r="H3055" s="259" t="s">
        <v>38585</v>
      </c>
      <c r="I3055" s="9">
        <v>3</v>
      </c>
    </row>
    <row r="3056">
      <c r="A3056" s="259" t="s">
        <v>29752</v>
      </c>
      <c r="B3056" s="9">
        <v>0</v>
      </c>
      <c r="C3056" s="259" t="s">
        <v>32721</v>
      </c>
      <c r="D3056" s="9">
        <v>0.1136472713939958</v>
      </c>
      <c r="E3056" s="9">
        <v>17258998.467498779</v>
      </c>
      <c r="F3056" s="259" t="s">
        <v>35043</v>
      </c>
      <c r="G3056" s="9">
        <v>1</v>
      </c>
      <c r="H3056" s="259" t="s">
        <v>38585</v>
      </c>
      <c r="I3056" s="9">
        <v>3</v>
      </c>
    </row>
    <row r="3057">
      <c r="A3057" s="259" t="s">
        <v>29753</v>
      </c>
      <c r="B3057" s="9">
        <v>0</v>
      </c>
      <c r="C3057" s="259" t="s">
        <v>32722</v>
      </c>
      <c r="D3057" s="9">
        <v>0.046971522504119109</v>
      </c>
      <c r="E3057" s="9">
        <v>17258998.467498779</v>
      </c>
      <c r="F3057" s="259" t="s">
        <v>35043</v>
      </c>
      <c r="G3057" s="9">
        <v>1</v>
      </c>
      <c r="H3057" s="259" t="s">
        <v>38585</v>
      </c>
      <c r="I3057" s="9">
        <v>3</v>
      </c>
    </row>
    <row r="3058">
      <c r="A3058" s="259" t="s">
        <v>29754</v>
      </c>
      <c r="B3058" s="9">
        <v>0</v>
      </c>
      <c r="C3058" s="259" t="s">
        <v>32723</v>
      </c>
      <c r="D3058" s="9">
        <v>0.37825120000000001</v>
      </c>
      <c r="E3058" s="9">
        <v>17258998.467498779</v>
      </c>
      <c r="F3058" s="259" t="s">
        <v>35044</v>
      </c>
      <c r="G3058" s="9">
        <v>1</v>
      </c>
      <c r="H3058" s="259" t="s">
        <v>38586</v>
      </c>
      <c r="I3058" s="9">
        <v>3</v>
      </c>
    </row>
    <row r="3059">
      <c r="A3059" s="259" t="s">
        <v>29755</v>
      </c>
      <c r="B3059" s="9">
        <v>0</v>
      </c>
      <c r="C3059" s="259" t="s">
        <v>32724</v>
      </c>
      <c r="D3059" s="9">
        <v>0.25846750000000002</v>
      </c>
      <c r="E3059" s="9">
        <v>17258998.467498779</v>
      </c>
      <c r="F3059" s="259" t="s">
        <v>35044</v>
      </c>
      <c r="G3059" s="9">
        <v>1</v>
      </c>
      <c r="H3059" s="259" t="s">
        <v>38587</v>
      </c>
      <c r="I3059" s="9">
        <v>3</v>
      </c>
    </row>
    <row r="3060">
      <c r="A3060" s="259" t="s">
        <v>29756</v>
      </c>
      <c r="B3060" s="9">
        <v>0</v>
      </c>
      <c r="C3060" s="259" t="s">
        <v>32725</v>
      </c>
      <c r="D3060" s="9">
        <v>0.38517819713341844</v>
      </c>
      <c r="E3060" s="9">
        <v>17258998.467498779</v>
      </c>
      <c r="F3060" s="259" t="s">
        <v>35044</v>
      </c>
      <c r="G3060" s="9">
        <v>1</v>
      </c>
      <c r="H3060" s="259" t="s">
        <v>38588</v>
      </c>
      <c r="I3060" s="9">
        <v>3</v>
      </c>
    </row>
    <row r="3061">
      <c r="A3061" s="259" t="s">
        <v>29757</v>
      </c>
      <c r="B3061" s="9">
        <v>0</v>
      </c>
      <c r="C3061" s="259" t="s">
        <v>32726</v>
      </c>
      <c r="D3061" s="9">
        <v>0.11368326300457932</v>
      </c>
      <c r="E3061" s="9">
        <v>17258998.467498779</v>
      </c>
      <c r="F3061" s="259" t="s">
        <v>35044</v>
      </c>
      <c r="G3061" s="9">
        <v>1</v>
      </c>
      <c r="H3061" s="259" t="s">
        <v>38588</v>
      </c>
      <c r="I3061" s="9">
        <v>3</v>
      </c>
    </row>
    <row r="3062">
      <c r="A3062" s="259" t="s">
        <v>29758</v>
      </c>
      <c r="B3062" s="9">
        <v>0</v>
      </c>
      <c r="C3062" s="259" t="s">
        <v>32727</v>
      </c>
      <c r="D3062" s="9">
        <v>0.046987090923476672</v>
      </c>
      <c r="E3062" s="9">
        <v>17258998.467498779</v>
      </c>
      <c r="F3062" s="259" t="s">
        <v>35044</v>
      </c>
      <c r="G3062" s="9">
        <v>1</v>
      </c>
      <c r="H3062" s="259" t="s">
        <v>38588</v>
      </c>
      <c r="I3062" s="9">
        <v>3</v>
      </c>
    </row>
    <row r="3063">
      <c r="A3063" s="259" t="s">
        <v>29759</v>
      </c>
      <c r="B3063" s="9">
        <v>0</v>
      </c>
      <c r="C3063" s="259" t="s">
        <v>32728</v>
      </c>
      <c r="D3063" s="9">
        <v>0.37790990000000002</v>
      </c>
      <c r="E3063" s="9">
        <v>17258998.467498779</v>
      </c>
      <c r="F3063" s="259" t="s">
        <v>35045</v>
      </c>
      <c r="G3063" s="9">
        <v>1</v>
      </c>
      <c r="H3063" s="259" t="s">
        <v>38589</v>
      </c>
      <c r="I3063" s="9">
        <v>3</v>
      </c>
    </row>
    <row r="3064">
      <c r="A3064" s="259" t="s">
        <v>29760</v>
      </c>
      <c r="B3064" s="9">
        <v>0</v>
      </c>
      <c r="C3064" s="259" t="s">
        <v>32729</v>
      </c>
      <c r="D3064" s="9">
        <v>0.25804890000000003</v>
      </c>
      <c r="E3064" s="9">
        <v>17258998.467498779</v>
      </c>
      <c r="F3064" s="259" t="s">
        <v>35045</v>
      </c>
      <c r="G3064" s="9">
        <v>1</v>
      </c>
      <c r="H3064" s="259" t="s">
        <v>38590</v>
      </c>
      <c r="I3064" s="9">
        <v>3</v>
      </c>
    </row>
    <row r="3065">
      <c r="A3065" s="259" t="s">
        <v>29761</v>
      </c>
      <c r="B3065" s="9">
        <v>0</v>
      </c>
      <c r="C3065" s="259" t="s">
        <v>32730</v>
      </c>
      <c r="D3065" s="9">
        <v>0.38639372024307761</v>
      </c>
      <c r="E3065" s="9">
        <v>17258998.467498779</v>
      </c>
      <c r="F3065" s="259" t="s">
        <v>35045</v>
      </c>
      <c r="G3065" s="9">
        <v>1</v>
      </c>
      <c r="H3065" s="259" t="s">
        <v>38591</v>
      </c>
      <c r="I3065" s="9">
        <v>3</v>
      </c>
    </row>
    <row r="3066">
      <c r="A3066" s="259" t="s">
        <v>29762</v>
      </c>
      <c r="B3066" s="9">
        <v>0</v>
      </c>
      <c r="C3066" s="259" t="s">
        <v>32731</v>
      </c>
      <c r="D3066" s="9">
        <v>0.11409410121713678</v>
      </c>
      <c r="E3066" s="9">
        <v>17258998.467498779</v>
      </c>
      <c r="F3066" s="259" t="s">
        <v>35045</v>
      </c>
      <c r="G3066" s="9">
        <v>1</v>
      </c>
      <c r="H3066" s="259" t="s">
        <v>38591</v>
      </c>
      <c r="I3066" s="9">
        <v>3</v>
      </c>
    </row>
    <row r="3067">
      <c r="A3067" s="259" t="s">
        <v>29763</v>
      </c>
      <c r="B3067" s="9">
        <v>0</v>
      </c>
      <c r="C3067" s="259" t="s">
        <v>32732</v>
      </c>
      <c r="D3067" s="9">
        <v>0.047186701460667307</v>
      </c>
      <c r="E3067" s="9">
        <v>17258998.467498779</v>
      </c>
      <c r="F3067" s="259" t="s">
        <v>35045</v>
      </c>
      <c r="G3067" s="9">
        <v>1</v>
      </c>
      <c r="H3067" s="259" t="s">
        <v>38591</v>
      </c>
      <c r="I3067" s="9">
        <v>3</v>
      </c>
    </row>
    <row r="3068">
      <c r="A3068" s="259" t="s">
        <v>29764</v>
      </c>
      <c r="B3068" s="9">
        <v>0</v>
      </c>
      <c r="C3068" s="259" t="s">
        <v>32733</v>
      </c>
      <c r="D3068" s="9">
        <v>0.37995099999999998</v>
      </c>
      <c r="E3068" s="9">
        <v>17258998.467498779</v>
      </c>
      <c r="F3068" s="259" t="s">
        <v>35046</v>
      </c>
      <c r="G3068" s="9">
        <v>1</v>
      </c>
      <c r="H3068" s="259" t="s">
        <v>38592</v>
      </c>
      <c r="I3068" s="9">
        <v>3</v>
      </c>
    </row>
    <row r="3069">
      <c r="A3069" s="259" t="s">
        <v>29765</v>
      </c>
      <c r="B3069" s="9">
        <v>0</v>
      </c>
      <c r="C3069" s="259" t="s">
        <v>32734</v>
      </c>
      <c r="D3069" s="9">
        <v>0.26097789999999998</v>
      </c>
      <c r="E3069" s="9">
        <v>17258998.467498779</v>
      </c>
      <c r="F3069" s="259" t="s">
        <v>35046</v>
      </c>
      <c r="G3069" s="9">
        <v>1</v>
      </c>
      <c r="H3069" s="259" t="s">
        <v>38593</v>
      </c>
      <c r="I3069" s="9">
        <v>3</v>
      </c>
    </row>
    <row r="3070">
      <c r="A3070" s="259" t="s">
        <v>29766</v>
      </c>
      <c r="B3070" s="9">
        <v>0</v>
      </c>
      <c r="C3070" s="259" t="s">
        <v>32735</v>
      </c>
      <c r="D3070" s="9">
        <v>0.38259218030458053</v>
      </c>
      <c r="E3070" s="9">
        <v>17258998.467498779</v>
      </c>
      <c r="F3070" s="259" t="s">
        <v>35046</v>
      </c>
      <c r="G3070" s="9">
        <v>1</v>
      </c>
      <c r="H3070" s="259" t="s">
        <v>38594</v>
      </c>
      <c r="I3070" s="9">
        <v>3</v>
      </c>
    </row>
    <row r="3071">
      <c r="A3071" s="259" t="s">
        <v>29767</v>
      </c>
      <c r="B3071" s="9">
        <v>0</v>
      </c>
      <c r="C3071" s="259" t="s">
        <v>32736</v>
      </c>
      <c r="D3071" s="9">
        <v>0.11270912778235488</v>
      </c>
      <c r="E3071" s="9">
        <v>17258998.467498779</v>
      </c>
      <c r="F3071" s="259" t="s">
        <v>35046</v>
      </c>
      <c r="G3071" s="9">
        <v>1</v>
      </c>
      <c r="H3071" s="259" t="s">
        <v>38594</v>
      </c>
      <c r="I3071" s="9">
        <v>3</v>
      </c>
    </row>
    <row r="3072">
      <c r="A3072" s="259" t="s">
        <v>29768</v>
      </c>
      <c r="B3072" s="9">
        <v>0</v>
      </c>
      <c r="C3072" s="259" t="s">
        <v>32737</v>
      </c>
      <c r="D3072" s="9">
        <v>0.046575912359229463</v>
      </c>
      <c r="E3072" s="9">
        <v>17258998.467498779</v>
      </c>
      <c r="F3072" s="259" t="s">
        <v>35046</v>
      </c>
      <c r="G3072" s="9">
        <v>1</v>
      </c>
      <c r="H3072" s="259" t="s">
        <v>38594</v>
      </c>
      <c r="I3072" s="9">
        <v>3</v>
      </c>
    </row>
    <row r="3073">
      <c r="A3073" s="259" t="s">
        <v>29769</v>
      </c>
      <c r="B3073" s="9">
        <v>0</v>
      </c>
      <c r="C3073" s="259" t="s">
        <v>32738</v>
      </c>
      <c r="D3073" s="9">
        <v>0.37889539999999999</v>
      </c>
      <c r="E3073" s="9">
        <v>17258998.467498779</v>
      </c>
      <c r="F3073" s="259" t="s">
        <v>35047</v>
      </c>
      <c r="G3073" s="9">
        <v>1</v>
      </c>
      <c r="H3073" s="259" t="s">
        <v>38595</v>
      </c>
      <c r="I3073" s="9">
        <v>3</v>
      </c>
    </row>
    <row r="3074">
      <c r="A3074" s="259" t="s">
        <v>29770</v>
      </c>
      <c r="B3074" s="9">
        <v>0</v>
      </c>
      <c r="C3074" s="259" t="s">
        <v>32739</v>
      </c>
      <c r="D3074" s="9">
        <v>0.25952520000000001</v>
      </c>
      <c r="E3074" s="9">
        <v>17258998.467498779</v>
      </c>
      <c r="F3074" s="259" t="s">
        <v>35047</v>
      </c>
      <c r="G3074" s="9">
        <v>1</v>
      </c>
      <c r="H3074" s="259" t="s">
        <v>38596</v>
      </c>
      <c r="I3074" s="9">
        <v>3</v>
      </c>
    </row>
    <row r="3075">
      <c r="A3075" s="259" t="s">
        <v>29771</v>
      </c>
      <c r="B3075" s="9">
        <v>0</v>
      </c>
      <c r="C3075" s="259" t="s">
        <v>32740</v>
      </c>
      <c r="D3075" s="9">
        <v>0.38069764300351366</v>
      </c>
      <c r="E3075" s="9">
        <v>17258998.467498779</v>
      </c>
      <c r="F3075" s="259" t="s">
        <v>35047</v>
      </c>
      <c r="G3075" s="9">
        <v>1</v>
      </c>
      <c r="H3075" s="259" t="s">
        <v>38597</v>
      </c>
      <c r="I3075" s="9">
        <v>3</v>
      </c>
    </row>
    <row r="3076">
      <c r="A3076" s="259" t="s">
        <v>29772</v>
      </c>
      <c r="B3076" s="9">
        <v>0</v>
      </c>
      <c r="C3076" s="259" t="s">
        <v>32741</v>
      </c>
      <c r="D3076" s="9">
        <v>0.11196969846854808</v>
      </c>
      <c r="E3076" s="9">
        <v>17258998.467498779</v>
      </c>
      <c r="F3076" s="259" t="s">
        <v>35047</v>
      </c>
      <c r="G3076" s="9">
        <v>1</v>
      </c>
      <c r="H3076" s="259" t="s">
        <v>38597</v>
      </c>
      <c r="I3076" s="9">
        <v>3</v>
      </c>
    </row>
    <row r="3077">
      <c r="A3077" s="259" t="s">
        <v>29773</v>
      </c>
      <c r="B3077" s="9">
        <v>0</v>
      </c>
      <c r="C3077" s="259" t="s">
        <v>32742</v>
      </c>
      <c r="D3077" s="9">
        <v>0.046188922990996417</v>
      </c>
      <c r="E3077" s="9">
        <v>17258998.467498779</v>
      </c>
      <c r="F3077" s="259" t="s">
        <v>35047</v>
      </c>
      <c r="G3077" s="9">
        <v>1</v>
      </c>
      <c r="H3077" s="259" t="s">
        <v>38597</v>
      </c>
      <c r="I3077" s="9">
        <v>3</v>
      </c>
    </row>
    <row r="3078">
      <c r="A3078" s="259" t="s">
        <v>29774</v>
      </c>
      <c r="B3078" s="9">
        <v>0</v>
      </c>
      <c r="C3078" s="259" t="s">
        <v>32743</v>
      </c>
      <c r="D3078" s="9">
        <v>0.38032490000000002</v>
      </c>
      <c r="E3078" s="9">
        <v>17258998.467498779</v>
      </c>
      <c r="F3078" s="259" t="s">
        <v>35048</v>
      </c>
      <c r="G3078" s="9">
        <v>1</v>
      </c>
      <c r="H3078" s="259" t="s">
        <v>38598</v>
      </c>
      <c r="I3078" s="9">
        <v>3</v>
      </c>
    </row>
    <row r="3079">
      <c r="A3079" s="259" t="s">
        <v>29775</v>
      </c>
      <c r="B3079" s="9">
        <v>0</v>
      </c>
      <c r="C3079" s="259" t="s">
        <v>32744</v>
      </c>
      <c r="D3079" s="9">
        <v>0.26147819999999999</v>
      </c>
      <c r="E3079" s="9">
        <v>17258998.467498779</v>
      </c>
      <c r="F3079" s="259" t="s">
        <v>35048</v>
      </c>
      <c r="G3079" s="9">
        <v>1</v>
      </c>
      <c r="H3079" s="259" t="s">
        <v>38599</v>
      </c>
      <c r="I3079" s="9">
        <v>3</v>
      </c>
    </row>
    <row r="3080">
      <c r="A3080" s="259" t="s">
        <v>29776</v>
      </c>
      <c r="B3080" s="9">
        <v>0</v>
      </c>
      <c r="C3080" s="259" t="s">
        <v>32745</v>
      </c>
      <c r="D3080" s="9">
        <v>0.37737905505408226</v>
      </c>
      <c r="E3080" s="9">
        <v>17258998.467498779</v>
      </c>
      <c r="F3080" s="259" t="s">
        <v>35048</v>
      </c>
      <c r="G3080" s="9">
        <v>1</v>
      </c>
      <c r="H3080" s="259" t="s">
        <v>38600</v>
      </c>
      <c r="I3080" s="9">
        <v>3</v>
      </c>
    </row>
    <row r="3081">
      <c r="A3081" s="259" t="s">
        <v>29777</v>
      </c>
      <c r="B3081" s="9">
        <v>0</v>
      </c>
      <c r="C3081" s="259" t="s">
        <v>32746</v>
      </c>
      <c r="D3081" s="9">
        <v>0.1110569997694584</v>
      </c>
      <c r="E3081" s="9">
        <v>17258998.467498779</v>
      </c>
      <c r="F3081" s="259" t="s">
        <v>35048</v>
      </c>
      <c r="G3081" s="9">
        <v>1</v>
      </c>
      <c r="H3081" s="259" t="s">
        <v>38600</v>
      </c>
      <c r="I3081" s="9">
        <v>3</v>
      </c>
    </row>
    <row r="3082">
      <c r="A3082" s="259" t="s">
        <v>29778</v>
      </c>
      <c r="B3082" s="9">
        <v>0</v>
      </c>
      <c r="C3082" s="259" t="s">
        <v>32747</v>
      </c>
      <c r="D3082" s="9">
        <v>0.045804229805065121</v>
      </c>
      <c r="E3082" s="9">
        <v>17258998.467498779</v>
      </c>
      <c r="F3082" s="259" t="s">
        <v>35048</v>
      </c>
      <c r="G3082" s="9">
        <v>1</v>
      </c>
      <c r="H3082" s="259" t="s">
        <v>38600</v>
      </c>
      <c r="I3082" s="9">
        <v>3</v>
      </c>
    </row>
    <row r="3083">
      <c r="A3083" s="259" t="s">
        <v>29779</v>
      </c>
      <c r="B3083" s="9">
        <v>0</v>
      </c>
      <c r="C3083" s="259" t="s">
        <v>32748</v>
      </c>
      <c r="D3083" s="9">
        <v>0.37994529999999999</v>
      </c>
      <c r="E3083" s="9">
        <v>17258998.467498779</v>
      </c>
      <c r="F3083" s="259" t="s">
        <v>35049</v>
      </c>
      <c r="G3083" s="9">
        <v>1</v>
      </c>
      <c r="H3083" s="259" t="s">
        <v>38601</v>
      </c>
      <c r="I3083" s="9">
        <v>3</v>
      </c>
    </row>
    <row r="3084">
      <c r="A3084" s="259" t="s">
        <v>29780</v>
      </c>
      <c r="B3084" s="9">
        <v>0</v>
      </c>
      <c r="C3084" s="259" t="s">
        <v>32749</v>
      </c>
      <c r="D3084" s="9">
        <v>0.26089299999999999</v>
      </c>
      <c r="E3084" s="9">
        <v>17258998.467498779</v>
      </c>
      <c r="F3084" s="259" t="s">
        <v>35049</v>
      </c>
      <c r="G3084" s="9">
        <v>1</v>
      </c>
      <c r="H3084" s="259" t="s">
        <v>38602</v>
      </c>
      <c r="I3084" s="9">
        <v>3</v>
      </c>
    </row>
    <row r="3085">
      <c r="A3085" s="259" t="s">
        <v>29781</v>
      </c>
      <c r="B3085" s="9">
        <v>0</v>
      </c>
      <c r="C3085" s="259" t="s">
        <v>32750</v>
      </c>
      <c r="D3085" s="9">
        <v>0.3810554409206548</v>
      </c>
      <c r="E3085" s="9">
        <v>17258998.467498779</v>
      </c>
      <c r="F3085" s="259" t="s">
        <v>35049</v>
      </c>
      <c r="G3085" s="9">
        <v>1</v>
      </c>
      <c r="H3085" s="259" t="s">
        <v>38603</v>
      </c>
      <c r="I3085" s="9">
        <v>3</v>
      </c>
    </row>
    <row r="3086">
      <c r="A3086" s="259" t="s">
        <v>29782</v>
      </c>
      <c r="B3086" s="9">
        <v>0</v>
      </c>
      <c r="C3086" s="259" t="s">
        <v>32751</v>
      </c>
      <c r="D3086" s="9">
        <v>0.11229216762424236</v>
      </c>
      <c r="E3086" s="9">
        <v>17258998.467498779</v>
      </c>
      <c r="F3086" s="259" t="s">
        <v>35049</v>
      </c>
      <c r="G3086" s="9">
        <v>1</v>
      </c>
      <c r="H3086" s="259" t="s">
        <v>38603</v>
      </c>
      <c r="I3086" s="9">
        <v>3</v>
      </c>
    </row>
    <row r="3087">
      <c r="A3087" s="259" t="s">
        <v>29783</v>
      </c>
      <c r="B3087" s="9">
        <v>0</v>
      </c>
      <c r="C3087" s="259" t="s">
        <v>32752</v>
      </c>
      <c r="D3087" s="9">
        <v>0.046429447548208824</v>
      </c>
      <c r="E3087" s="9">
        <v>17258998.467498779</v>
      </c>
      <c r="F3087" s="259" t="s">
        <v>35049</v>
      </c>
      <c r="G3087" s="9">
        <v>1</v>
      </c>
      <c r="H3087" s="259" t="s">
        <v>38603</v>
      </c>
      <c r="I3087" s="9">
        <v>3</v>
      </c>
    </row>
    <row r="3088">
      <c r="A3088" s="259" t="s">
        <v>29784</v>
      </c>
      <c r="B3088" s="9">
        <v>0</v>
      </c>
      <c r="C3088" s="259" t="s">
        <v>32753</v>
      </c>
      <c r="D3088" s="9">
        <v>0.37851129999999999</v>
      </c>
      <c r="E3088" s="9">
        <v>17258998.467498779</v>
      </c>
      <c r="F3088" s="259" t="s">
        <v>35050</v>
      </c>
      <c r="G3088" s="9">
        <v>1</v>
      </c>
      <c r="H3088" s="259" t="s">
        <v>38604</v>
      </c>
      <c r="I3088" s="9">
        <v>3</v>
      </c>
    </row>
    <row r="3089">
      <c r="A3089" s="259" t="s">
        <v>29785</v>
      </c>
      <c r="B3089" s="9">
        <v>0</v>
      </c>
      <c r="C3089" s="259" t="s">
        <v>32754</v>
      </c>
      <c r="D3089" s="9">
        <v>0.25901210000000002</v>
      </c>
      <c r="E3089" s="9">
        <v>17258998.467498779</v>
      </c>
      <c r="F3089" s="259" t="s">
        <v>35050</v>
      </c>
      <c r="G3089" s="9">
        <v>1</v>
      </c>
      <c r="H3089" s="259" t="s">
        <v>38605</v>
      </c>
      <c r="I3089" s="9">
        <v>3</v>
      </c>
    </row>
    <row r="3090">
      <c r="A3090" s="259" t="s">
        <v>29786</v>
      </c>
      <c r="B3090" s="9">
        <v>0</v>
      </c>
      <c r="C3090" s="259" t="s">
        <v>32755</v>
      </c>
      <c r="D3090" s="9">
        <v>0.38494498958556933</v>
      </c>
      <c r="E3090" s="9">
        <v>17258998.467498779</v>
      </c>
      <c r="F3090" s="259" t="s">
        <v>35050</v>
      </c>
      <c r="G3090" s="9">
        <v>1</v>
      </c>
      <c r="H3090" s="259" t="s">
        <v>38606</v>
      </c>
      <c r="I3090" s="9">
        <v>3</v>
      </c>
    </row>
    <row r="3091">
      <c r="A3091" s="259" t="s">
        <v>29787</v>
      </c>
      <c r="B3091" s="9">
        <v>0</v>
      </c>
      <c r="C3091" s="259" t="s">
        <v>32756</v>
      </c>
      <c r="D3091" s="9">
        <v>0.11364187004598104</v>
      </c>
      <c r="E3091" s="9">
        <v>17258998.467498779</v>
      </c>
      <c r="F3091" s="259" t="s">
        <v>35050</v>
      </c>
      <c r="G3091" s="9">
        <v>1</v>
      </c>
      <c r="H3091" s="259" t="s">
        <v>38606</v>
      </c>
      <c r="I3091" s="9">
        <v>3</v>
      </c>
    </row>
    <row r="3092">
      <c r="A3092" s="259" t="s">
        <v>29788</v>
      </c>
      <c r="B3092" s="9">
        <v>0</v>
      </c>
      <c r="C3092" s="259" t="s">
        <v>32757</v>
      </c>
      <c r="D3092" s="9">
        <v>0.046968936365008748</v>
      </c>
      <c r="E3092" s="9">
        <v>17258998.467498779</v>
      </c>
      <c r="F3092" s="259" t="s">
        <v>35050</v>
      </c>
      <c r="G3092" s="9">
        <v>1</v>
      </c>
      <c r="H3092" s="259" t="s">
        <v>38606</v>
      </c>
      <c r="I3092" s="9">
        <v>3</v>
      </c>
    </row>
    <row r="3093">
      <c r="A3093" s="259" t="s">
        <v>29789</v>
      </c>
      <c r="B3093" s="9">
        <v>0</v>
      </c>
      <c r="C3093" s="259" t="s">
        <v>32758</v>
      </c>
      <c r="D3093" s="9">
        <v>0.3799459</v>
      </c>
      <c r="E3093" s="9">
        <v>17258998.467498779</v>
      </c>
      <c r="F3093" s="259" t="s">
        <v>35051</v>
      </c>
      <c r="G3093" s="9">
        <v>1</v>
      </c>
      <c r="H3093" s="259" t="s">
        <v>38607</v>
      </c>
      <c r="I3093" s="9">
        <v>3</v>
      </c>
    </row>
    <row r="3094">
      <c r="A3094" s="259" t="s">
        <v>29790</v>
      </c>
      <c r="B3094" s="9">
        <v>0</v>
      </c>
      <c r="C3094" s="259" t="s">
        <v>32759</v>
      </c>
      <c r="D3094" s="9">
        <v>0.26089380000000001</v>
      </c>
      <c r="E3094" s="9">
        <v>17258998.467498779</v>
      </c>
      <c r="F3094" s="259" t="s">
        <v>35051</v>
      </c>
      <c r="G3094" s="9">
        <v>1</v>
      </c>
      <c r="H3094" s="259" t="s">
        <v>38608</v>
      </c>
      <c r="I3094" s="9">
        <v>3</v>
      </c>
    </row>
    <row r="3095">
      <c r="A3095" s="259" t="s">
        <v>29791</v>
      </c>
      <c r="B3095" s="9">
        <v>0</v>
      </c>
      <c r="C3095" s="259" t="s">
        <v>32760</v>
      </c>
      <c r="D3095" s="9">
        <v>0.3810554409206548</v>
      </c>
      <c r="E3095" s="9">
        <v>17258998.467498779</v>
      </c>
      <c r="F3095" s="259" t="s">
        <v>35051</v>
      </c>
      <c r="G3095" s="9">
        <v>1</v>
      </c>
      <c r="H3095" s="259" t="s">
        <v>38609</v>
      </c>
      <c r="I3095" s="9">
        <v>3</v>
      </c>
    </row>
    <row r="3096">
      <c r="A3096" s="259" t="s">
        <v>29792</v>
      </c>
      <c r="B3096" s="9">
        <v>0</v>
      </c>
      <c r="C3096" s="259" t="s">
        <v>32761</v>
      </c>
      <c r="D3096" s="9">
        <v>0.11228684675451886</v>
      </c>
      <c r="E3096" s="9">
        <v>17258998.467498779</v>
      </c>
      <c r="F3096" s="259" t="s">
        <v>35051</v>
      </c>
      <c r="G3096" s="9">
        <v>1</v>
      </c>
      <c r="H3096" s="259" t="s">
        <v>38609</v>
      </c>
      <c r="I3096" s="9">
        <v>3</v>
      </c>
    </row>
    <row r="3097">
      <c r="A3097" s="259" t="s">
        <v>29793</v>
      </c>
      <c r="B3097" s="9">
        <v>0</v>
      </c>
      <c r="C3097" s="259" t="s">
        <v>32762</v>
      </c>
      <c r="D3097" s="9">
        <v>0.046426905556979557</v>
      </c>
      <c r="E3097" s="9">
        <v>17258998.467498779</v>
      </c>
      <c r="F3097" s="259" t="s">
        <v>35051</v>
      </c>
      <c r="G3097" s="9">
        <v>1</v>
      </c>
      <c r="H3097" s="259" t="s">
        <v>38609</v>
      </c>
      <c r="I3097" s="9">
        <v>3</v>
      </c>
    </row>
    <row r="3098">
      <c r="A3098" s="259" t="s">
        <v>29794</v>
      </c>
      <c r="B3098" s="9">
        <v>1</v>
      </c>
      <c r="C3098" s="259" t="s">
        <v>32763</v>
      </c>
      <c r="D3098" s="9">
        <v>231369.07879638672</v>
      </c>
      <c r="E3098" s="9">
        <v>1716646.7221679688</v>
      </c>
      <c r="F3098" s="259" t="s">
        <v>35052</v>
      </c>
      <c r="G3098" s="9"/>
      <c r="H3098" s="259" t="s">
        <v>38610</v>
      </c>
      <c r="I3098" s="9">
        <v>4</v>
      </c>
    </row>
    <row r="3099">
      <c r="A3099" s="259" t="s">
        <v>29795</v>
      </c>
      <c r="B3099" s="9">
        <v>1</v>
      </c>
      <c r="C3099" s="259" t="s">
        <v>32764</v>
      </c>
      <c r="D3099" s="9">
        <v>911256344.06470239</v>
      </c>
      <c r="E3099" s="9">
        <v>1716646.7221679688</v>
      </c>
      <c r="F3099" s="259" t="s">
        <v>35052</v>
      </c>
      <c r="G3099" s="9"/>
      <c r="H3099" s="259" t="s">
        <v>38611</v>
      </c>
      <c r="I3099" s="9">
        <v>4</v>
      </c>
    </row>
    <row r="3100">
      <c r="A3100" s="259" t="s">
        <v>29796</v>
      </c>
      <c r="B3100" s="9">
        <v>1</v>
      </c>
      <c r="C3100" s="259" t="s">
        <v>32765</v>
      </c>
      <c r="D3100" s="9">
        <v>0.13477967004427596</v>
      </c>
      <c r="E3100" s="9">
        <v>1716646.7221679688</v>
      </c>
      <c r="F3100" s="259" t="s">
        <v>35052</v>
      </c>
      <c r="G3100" s="9"/>
      <c r="H3100" s="259" t="s">
        <v>38612</v>
      </c>
      <c r="I3100" s="9">
        <v>4</v>
      </c>
    </row>
    <row r="3101">
      <c r="A3101" s="259" t="s">
        <v>29797</v>
      </c>
      <c r="B3101" s="9">
        <v>1</v>
      </c>
      <c r="C3101" s="259" t="s">
        <v>32766</v>
      </c>
      <c r="D3101" s="9">
        <v>530.83510561443211</v>
      </c>
      <c r="E3101" s="9">
        <v>1716646.7221679688</v>
      </c>
      <c r="F3101" s="259" t="s">
        <v>35052</v>
      </c>
      <c r="G3101" s="9"/>
      <c r="H3101" s="259" t="s">
        <v>38613</v>
      </c>
      <c r="I3101" s="9">
        <v>4</v>
      </c>
    </row>
    <row r="3102">
      <c r="A3102" s="259" t="s">
        <v>29798</v>
      </c>
      <c r="B3102" s="9">
        <v>1</v>
      </c>
      <c r="C3102" s="259" t="s">
        <v>32767</v>
      </c>
      <c r="D3102" s="9">
        <v>240333.54522705078</v>
      </c>
      <c r="E3102" s="9">
        <v>1716646.7221679688</v>
      </c>
      <c r="F3102" s="259" t="s">
        <v>35053</v>
      </c>
      <c r="G3102" s="9"/>
      <c r="H3102" s="259" t="s">
        <v>38614</v>
      </c>
      <c r="I3102" s="9">
        <v>4</v>
      </c>
    </row>
    <row r="3103">
      <c r="A3103" s="259" t="s">
        <v>29799</v>
      </c>
      <c r="B3103" s="9">
        <v>1</v>
      </c>
      <c r="C3103" s="259" t="s">
        <v>32768</v>
      </c>
      <c r="D3103" s="9">
        <v>344811240.23221278</v>
      </c>
      <c r="E3103" s="9">
        <v>1716646.7221679688</v>
      </c>
      <c r="F3103" s="259" t="s">
        <v>35053</v>
      </c>
      <c r="G3103" s="9"/>
      <c r="H3103" s="259" t="s">
        <v>38615</v>
      </c>
      <c r="I3103" s="9">
        <v>4</v>
      </c>
    </row>
    <row r="3104">
      <c r="A3104" s="259" t="s">
        <v>29800</v>
      </c>
      <c r="B3104" s="9">
        <v>1</v>
      </c>
      <c r="C3104" s="259" t="s">
        <v>32769</v>
      </c>
      <c r="D3104" s="9">
        <v>0.14000174999520656</v>
      </c>
      <c r="E3104" s="9">
        <v>1716646.7221679688</v>
      </c>
      <c r="F3104" s="259" t="s">
        <v>35053</v>
      </c>
      <c r="G3104" s="9"/>
      <c r="H3104" s="259" t="s">
        <v>38616</v>
      </c>
      <c r="I3104" s="9">
        <v>4</v>
      </c>
    </row>
    <row r="3105">
      <c r="A3105" s="259" t="s">
        <v>29801</v>
      </c>
      <c r="B3105" s="9">
        <v>1</v>
      </c>
      <c r="C3105" s="259" t="s">
        <v>32770</v>
      </c>
      <c r="D3105" s="9">
        <v>200.86325030041564</v>
      </c>
      <c r="E3105" s="9">
        <v>1716646.7221679688</v>
      </c>
      <c r="F3105" s="259" t="s">
        <v>35053</v>
      </c>
      <c r="G3105" s="9"/>
      <c r="H3105" s="259" t="s">
        <v>38617</v>
      </c>
      <c r="I3105" s="9">
        <v>4</v>
      </c>
    </row>
    <row r="3106">
      <c r="A3106" s="259" t="s">
        <v>29802</v>
      </c>
      <c r="B3106" s="9">
        <v>1</v>
      </c>
      <c r="C3106" s="259" t="s">
        <v>32771</v>
      </c>
      <c r="D3106" s="9">
        <v>1716646.7221679688</v>
      </c>
      <c r="E3106" s="9">
        <v>1716646.7221679688</v>
      </c>
      <c r="F3106" s="259" t="s">
        <v>35054</v>
      </c>
      <c r="G3106" s="9"/>
      <c r="H3106" s="259" t="s">
        <v>38618</v>
      </c>
      <c r="I3106" s="9">
        <v>4</v>
      </c>
    </row>
    <row r="3107">
      <c r="A3107" s="259" t="s">
        <v>29803</v>
      </c>
      <c r="B3107" s="9">
        <v>1</v>
      </c>
      <c r="C3107" s="259" t="s">
        <v>32772</v>
      </c>
      <c r="D3107" s="9">
        <v>4495248044.2174416</v>
      </c>
      <c r="E3107" s="9">
        <v>1716646.7221679688</v>
      </c>
      <c r="F3107" s="259" t="s">
        <v>35054</v>
      </c>
      <c r="G3107" s="9"/>
      <c r="H3107" s="259" t="s">
        <v>38619</v>
      </c>
      <c r="I3107" s="9">
        <v>4</v>
      </c>
    </row>
    <row r="3108">
      <c r="A3108" s="259" t="s">
        <v>29804</v>
      </c>
      <c r="B3108" s="9">
        <v>1</v>
      </c>
      <c r="C3108" s="259" t="s">
        <v>32773</v>
      </c>
      <c r="D3108" s="9">
        <v>1</v>
      </c>
      <c r="E3108" s="9">
        <v>1716646.7221679688</v>
      </c>
      <c r="F3108" s="259" t="s">
        <v>35054</v>
      </c>
      <c r="G3108" s="9"/>
      <c r="H3108" s="259" t="s">
        <v>38620</v>
      </c>
      <c r="I3108" s="9">
        <v>4</v>
      </c>
    </row>
    <row r="3109">
      <c r="A3109" s="259" t="s">
        <v>29805</v>
      </c>
      <c r="B3109" s="9">
        <v>1</v>
      </c>
      <c r="C3109" s="259" t="s">
        <v>32774</v>
      </c>
      <c r="D3109" s="9">
        <v>2618.6215172684756</v>
      </c>
      <c r="E3109" s="9">
        <v>1716646.7221679688</v>
      </c>
      <c r="F3109" s="259" t="s">
        <v>35054</v>
      </c>
      <c r="G3109" s="9"/>
      <c r="H3109" s="259" t="s">
        <v>38621</v>
      </c>
      <c r="I3109" s="9">
        <v>4</v>
      </c>
    </row>
    <row r="3110">
      <c r="A3110" s="259" t="s">
        <v>29806</v>
      </c>
      <c r="B3110" s="9">
        <v>1</v>
      </c>
      <c r="C3110" s="259" t="s">
        <v>32775</v>
      </c>
      <c r="D3110" s="9">
        <v>1716646.7221679688</v>
      </c>
      <c r="E3110" s="9">
        <v>1716646.7221679688</v>
      </c>
      <c r="F3110" s="259" t="s">
        <v>35055</v>
      </c>
      <c r="G3110" s="9"/>
      <c r="H3110" s="259" t="s">
        <v>38622</v>
      </c>
      <c r="I3110" s="9">
        <v>4</v>
      </c>
    </row>
    <row r="3111">
      <c r="A3111" s="259" t="s">
        <v>29807</v>
      </c>
      <c r="B3111" s="9">
        <v>1</v>
      </c>
      <c r="C3111" s="259" t="s">
        <v>32776</v>
      </c>
      <c r="D3111" s="9">
        <v>1437147135.1484923</v>
      </c>
      <c r="E3111" s="9">
        <v>1716646.7221679688</v>
      </c>
      <c r="F3111" s="259" t="s">
        <v>35055</v>
      </c>
      <c r="G3111" s="9"/>
      <c r="H3111" s="259" t="s">
        <v>38623</v>
      </c>
      <c r="I3111" s="9">
        <v>4</v>
      </c>
    </row>
    <row r="3112">
      <c r="A3112" s="259" t="s">
        <v>29808</v>
      </c>
      <c r="B3112" s="9">
        <v>1</v>
      </c>
      <c r="C3112" s="259" t="s">
        <v>32777</v>
      </c>
      <c r="D3112" s="9">
        <v>1</v>
      </c>
      <c r="E3112" s="9">
        <v>1716646.7221679688</v>
      </c>
      <c r="F3112" s="259" t="s">
        <v>35055</v>
      </c>
      <c r="G3112" s="9"/>
      <c r="H3112" s="259" t="s">
        <v>38624</v>
      </c>
      <c r="I3112" s="9">
        <v>4</v>
      </c>
    </row>
    <row r="3113">
      <c r="A3113" s="259" t="s">
        <v>29809</v>
      </c>
      <c r="B3113" s="9">
        <v>1</v>
      </c>
      <c r="C3113" s="259" t="s">
        <v>32778</v>
      </c>
      <c r="D3113" s="9">
        <v>837.1828149553719</v>
      </c>
      <c r="E3113" s="9">
        <v>1716646.7221679688</v>
      </c>
      <c r="F3113" s="259" t="s">
        <v>35055</v>
      </c>
      <c r="G3113" s="9"/>
      <c r="H3113" s="259" t="s">
        <v>38625</v>
      </c>
      <c r="I3113" s="9">
        <v>4</v>
      </c>
    </row>
    <row r="3114">
      <c r="A3114" s="259" t="s">
        <v>29810</v>
      </c>
      <c r="B3114" s="9">
        <v>1</v>
      </c>
      <c r="C3114" s="259" t="s">
        <v>32779</v>
      </c>
      <c r="D3114" s="9">
        <v>1716646.7221679688</v>
      </c>
      <c r="E3114" s="9">
        <v>1716646.7221679688</v>
      </c>
      <c r="F3114" s="259" t="s">
        <v>35056</v>
      </c>
      <c r="G3114" s="9"/>
      <c r="H3114" s="259" t="s">
        <v>38626</v>
      </c>
      <c r="I3114" s="9">
        <v>4</v>
      </c>
    </row>
    <row r="3115">
      <c r="A3115" s="259" t="s">
        <v>29811</v>
      </c>
      <c r="B3115" s="9">
        <v>1</v>
      </c>
      <c r="C3115" s="259" t="s">
        <v>32780</v>
      </c>
      <c r="D3115" s="9">
        <v>2713289668.8367362</v>
      </c>
      <c r="E3115" s="9">
        <v>1716646.7221679688</v>
      </c>
      <c r="F3115" s="259" t="s">
        <v>35056</v>
      </c>
      <c r="G3115" s="9"/>
      <c r="H3115" s="259" t="s">
        <v>38627</v>
      </c>
      <c r="I3115" s="9">
        <v>4</v>
      </c>
    </row>
    <row r="3116">
      <c r="A3116" s="259" t="s">
        <v>29812</v>
      </c>
      <c r="B3116" s="9">
        <v>1</v>
      </c>
      <c r="C3116" s="259" t="s">
        <v>32781</v>
      </c>
      <c r="D3116" s="9">
        <v>1</v>
      </c>
      <c r="E3116" s="9">
        <v>1716646.7221679688</v>
      </c>
      <c r="F3116" s="259" t="s">
        <v>35056</v>
      </c>
      <c r="G3116" s="9"/>
      <c r="H3116" s="259" t="s">
        <v>38628</v>
      </c>
      <c r="I3116" s="9">
        <v>4</v>
      </c>
    </row>
    <row r="3117">
      <c r="A3117" s="259" t="s">
        <v>29813</v>
      </c>
      <c r="B3117" s="9">
        <v>1</v>
      </c>
      <c r="C3117" s="259" t="s">
        <v>32782</v>
      </c>
      <c r="D3117" s="9">
        <v>1580.5754520126879</v>
      </c>
      <c r="E3117" s="9">
        <v>1716646.7221679688</v>
      </c>
      <c r="F3117" s="259" t="s">
        <v>35056</v>
      </c>
      <c r="G3117" s="9"/>
      <c r="H3117" s="259" t="s">
        <v>38629</v>
      </c>
      <c r="I3117" s="9">
        <v>4</v>
      </c>
    </row>
    <row r="3118">
      <c r="A3118" s="259" t="s">
        <v>29814</v>
      </c>
      <c r="B3118" s="9">
        <v>1</v>
      </c>
      <c r="C3118" s="259" t="s">
        <v>32783</v>
      </c>
      <c r="D3118" s="9">
        <v>1716646.7221679688</v>
      </c>
      <c r="E3118" s="9">
        <v>1716646.7221679688</v>
      </c>
      <c r="F3118" s="259" t="s">
        <v>35057</v>
      </c>
      <c r="G3118" s="9"/>
      <c r="H3118" s="259" t="s">
        <v>38630</v>
      </c>
      <c r="I3118" s="9">
        <v>4</v>
      </c>
    </row>
    <row r="3119">
      <c r="A3119" s="259" t="s">
        <v>29815</v>
      </c>
      <c r="B3119" s="9">
        <v>1</v>
      </c>
      <c r="C3119" s="259" t="s">
        <v>32784</v>
      </c>
      <c r="D3119" s="9">
        <v>2139459478.6362298</v>
      </c>
      <c r="E3119" s="9">
        <v>1716646.7221679688</v>
      </c>
      <c r="F3119" s="259" t="s">
        <v>35057</v>
      </c>
      <c r="G3119" s="9"/>
      <c r="H3119" s="259" t="s">
        <v>38631</v>
      </c>
      <c r="I3119" s="9">
        <v>4</v>
      </c>
    </row>
    <row r="3120">
      <c r="A3120" s="259" t="s">
        <v>29816</v>
      </c>
      <c r="B3120" s="9">
        <v>1</v>
      </c>
      <c r="C3120" s="259" t="s">
        <v>32785</v>
      </c>
      <c r="D3120" s="9">
        <v>1</v>
      </c>
      <c r="E3120" s="9">
        <v>1716646.7221679688</v>
      </c>
      <c r="F3120" s="259" t="s">
        <v>35057</v>
      </c>
      <c r="G3120" s="9"/>
      <c r="H3120" s="259" t="s">
        <v>38632</v>
      </c>
      <c r="I3120" s="9">
        <v>4</v>
      </c>
    </row>
    <row r="3121">
      <c r="A3121" s="259" t="s">
        <v>29817</v>
      </c>
      <c r="B3121" s="9">
        <v>1</v>
      </c>
      <c r="C3121" s="259" t="s">
        <v>32786</v>
      </c>
      <c r="D3121" s="9">
        <v>1246.3015546578431</v>
      </c>
      <c r="E3121" s="9">
        <v>1716646.7221679688</v>
      </c>
      <c r="F3121" s="259" t="s">
        <v>35057</v>
      </c>
      <c r="G3121" s="9"/>
      <c r="H3121" s="259" t="s">
        <v>38633</v>
      </c>
      <c r="I3121" s="9">
        <v>4</v>
      </c>
    </row>
    <row r="3122">
      <c r="A3122" s="259" t="s">
        <v>29818</v>
      </c>
      <c r="B3122" s="9">
        <v>1</v>
      </c>
      <c r="C3122" s="259" t="s">
        <v>32787</v>
      </c>
      <c r="D3122" s="9">
        <v>1716646.7221679688</v>
      </c>
      <c r="E3122" s="9">
        <v>1716646.7221679688</v>
      </c>
      <c r="F3122" s="259" t="s">
        <v>35058</v>
      </c>
      <c r="G3122" s="9"/>
      <c r="H3122" s="259" t="s">
        <v>38634</v>
      </c>
      <c r="I3122" s="9">
        <v>4</v>
      </c>
    </row>
    <row r="3123">
      <c r="A3123" s="259" t="s">
        <v>29819</v>
      </c>
      <c r="B3123" s="9">
        <v>1</v>
      </c>
      <c r="C3123" s="259" t="s">
        <v>32788</v>
      </c>
      <c r="D3123" s="9">
        <v>3050715822.700932</v>
      </c>
      <c r="E3123" s="9">
        <v>1716646.7221679688</v>
      </c>
      <c r="F3123" s="259" t="s">
        <v>35058</v>
      </c>
      <c r="G3123" s="9"/>
      <c r="H3123" s="259" t="s">
        <v>38635</v>
      </c>
      <c r="I3123" s="9">
        <v>4</v>
      </c>
    </row>
    <row r="3124">
      <c r="A3124" s="259" t="s">
        <v>29820</v>
      </c>
      <c r="B3124" s="9">
        <v>1</v>
      </c>
      <c r="C3124" s="259" t="s">
        <v>32789</v>
      </c>
      <c r="D3124" s="9">
        <v>1</v>
      </c>
      <c r="E3124" s="9">
        <v>1716646.7221679688</v>
      </c>
      <c r="F3124" s="259" t="s">
        <v>35058</v>
      </c>
      <c r="G3124" s="9"/>
      <c r="H3124" s="259" t="s">
        <v>38636</v>
      </c>
      <c r="I3124" s="9">
        <v>4</v>
      </c>
    </row>
    <row r="3125">
      <c r="A3125" s="259" t="s">
        <v>29821</v>
      </c>
      <c r="B3125" s="9">
        <v>1</v>
      </c>
      <c r="C3125" s="259" t="s">
        <v>32790</v>
      </c>
      <c r="D3125" s="9">
        <v>1777.1366602722751</v>
      </c>
      <c r="E3125" s="9">
        <v>1716646.7221679688</v>
      </c>
      <c r="F3125" s="259" t="s">
        <v>35058</v>
      </c>
      <c r="G3125" s="9"/>
      <c r="H3125" s="259" t="s">
        <v>38637</v>
      </c>
      <c r="I3125" s="9">
        <v>4</v>
      </c>
    </row>
    <row r="3126">
      <c r="A3126" s="259" t="s">
        <v>29822</v>
      </c>
      <c r="B3126" s="9">
        <v>1</v>
      </c>
      <c r="C3126" s="259" t="s">
        <v>32791</v>
      </c>
      <c r="D3126" s="9">
        <v>284764.52172851563</v>
      </c>
      <c r="E3126" s="9">
        <v>1716646.7221679688</v>
      </c>
      <c r="F3126" s="259" t="s">
        <v>35059</v>
      </c>
      <c r="G3126" s="9"/>
      <c r="H3126" s="259" t="s">
        <v>38638</v>
      </c>
      <c r="I3126" s="9">
        <v>4</v>
      </c>
    </row>
    <row r="3127">
      <c r="A3127" s="259" t="s">
        <v>29823</v>
      </c>
      <c r="B3127" s="9">
        <v>1</v>
      </c>
      <c r="C3127" s="259" t="s">
        <v>32792</v>
      </c>
      <c r="D3127" s="9">
        <v>932012659.3805126</v>
      </c>
      <c r="E3127" s="9">
        <v>1716646.7221679688</v>
      </c>
      <c r="F3127" s="259" t="s">
        <v>35059</v>
      </c>
      <c r="G3127" s="9"/>
      <c r="H3127" s="259" t="s">
        <v>38639</v>
      </c>
      <c r="I3127" s="9">
        <v>4</v>
      </c>
    </row>
    <row r="3128">
      <c r="A3128" s="259" t="s">
        <v>29824</v>
      </c>
      <c r="B3128" s="9">
        <v>1</v>
      </c>
      <c r="C3128" s="259" t="s">
        <v>32793</v>
      </c>
      <c r="D3128" s="9">
        <v>0.16588417293506022</v>
      </c>
      <c r="E3128" s="9">
        <v>1716646.7221679688</v>
      </c>
      <c r="F3128" s="259" t="s">
        <v>35059</v>
      </c>
      <c r="G3128" s="9"/>
      <c r="H3128" s="259" t="s">
        <v>38640</v>
      </c>
      <c r="I3128" s="9">
        <v>4</v>
      </c>
    </row>
    <row r="3129">
      <c r="A3129" s="259" t="s">
        <v>29825</v>
      </c>
      <c r="B3129" s="9">
        <v>1</v>
      </c>
      <c r="C3129" s="259" t="s">
        <v>32794</v>
      </c>
      <c r="D3129" s="9">
        <v>542.92630355735935</v>
      </c>
      <c r="E3129" s="9">
        <v>1716646.7221679688</v>
      </c>
      <c r="F3129" s="259" t="s">
        <v>35059</v>
      </c>
      <c r="G3129" s="9"/>
      <c r="H3129" s="259" t="s">
        <v>38641</v>
      </c>
      <c r="I3129" s="9">
        <v>4</v>
      </c>
    </row>
    <row r="3130">
      <c r="A3130" s="259" t="s">
        <v>29826</v>
      </c>
      <c r="B3130" s="9">
        <v>1</v>
      </c>
      <c r="C3130" s="259" t="s">
        <v>32795</v>
      </c>
      <c r="D3130" s="9">
        <v>1716646.7221679688</v>
      </c>
      <c r="E3130" s="9">
        <v>1716646.7221679688</v>
      </c>
      <c r="F3130" s="259" t="s">
        <v>35060</v>
      </c>
      <c r="G3130" s="9"/>
      <c r="H3130" s="259" t="s">
        <v>38642</v>
      </c>
      <c r="I3130" s="9">
        <v>4</v>
      </c>
    </row>
    <row r="3131">
      <c r="A3131" s="259" t="s">
        <v>29827</v>
      </c>
      <c r="B3131" s="9">
        <v>1</v>
      </c>
      <c r="C3131" s="259" t="s">
        <v>32796</v>
      </c>
      <c r="D3131" s="9">
        <v>512519562.13599664</v>
      </c>
      <c r="E3131" s="9">
        <v>1716646.7221679688</v>
      </c>
      <c r="F3131" s="259" t="s">
        <v>35060</v>
      </c>
      <c r="G3131" s="9"/>
      <c r="H3131" s="259" t="s">
        <v>38643</v>
      </c>
      <c r="I3131" s="9">
        <v>4</v>
      </c>
    </row>
    <row r="3132">
      <c r="A3132" s="259" t="s">
        <v>29828</v>
      </c>
      <c r="B3132" s="9">
        <v>1</v>
      </c>
      <c r="C3132" s="259" t="s">
        <v>32797</v>
      </c>
      <c r="D3132" s="9">
        <v>1</v>
      </c>
      <c r="E3132" s="9">
        <v>1716646.7221679688</v>
      </c>
      <c r="F3132" s="259" t="s">
        <v>35060</v>
      </c>
      <c r="G3132" s="9"/>
      <c r="H3132" s="259" t="s">
        <v>38644</v>
      </c>
      <c r="I3132" s="9">
        <v>4</v>
      </c>
    </row>
    <row r="3133">
      <c r="A3133" s="259" t="s">
        <v>29829</v>
      </c>
      <c r="B3133" s="9">
        <v>1</v>
      </c>
      <c r="C3133" s="259" t="s">
        <v>32798</v>
      </c>
      <c r="D3133" s="9">
        <v>298.55855343884093</v>
      </c>
      <c r="E3133" s="9">
        <v>1716646.7221679688</v>
      </c>
      <c r="F3133" s="259" t="s">
        <v>35060</v>
      </c>
      <c r="G3133" s="9"/>
      <c r="H3133" s="259" t="s">
        <v>38645</v>
      </c>
      <c r="I3133" s="9">
        <v>4</v>
      </c>
    </row>
    <row r="3134">
      <c r="A3134" s="259" t="s">
        <v>29830</v>
      </c>
      <c r="B3134" s="9">
        <v>1</v>
      </c>
      <c r="C3134" s="259" t="s">
        <v>32799</v>
      </c>
      <c r="D3134" s="9">
        <v>1716646.7221679688</v>
      </c>
      <c r="E3134" s="9">
        <v>1716646.7221679688</v>
      </c>
      <c r="F3134" s="259" t="s">
        <v>35061</v>
      </c>
      <c r="G3134" s="9"/>
      <c r="H3134" s="259" t="s">
        <v>38646</v>
      </c>
      <c r="I3134" s="9">
        <v>4</v>
      </c>
    </row>
    <row r="3135">
      <c r="A3135" s="259" t="s">
        <v>29831</v>
      </c>
      <c r="B3135" s="9">
        <v>1</v>
      </c>
      <c r="C3135" s="259" t="s">
        <v>32800</v>
      </c>
      <c r="D3135" s="9">
        <v>1444532221.5165093</v>
      </c>
      <c r="E3135" s="9">
        <v>1716646.7221679688</v>
      </c>
      <c r="F3135" s="259" t="s">
        <v>35061</v>
      </c>
      <c r="G3135" s="9"/>
      <c r="H3135" s="259" t="s">
        <v>38647</v>
      </c>
      <c r="I3135" s="9">
        <v>4</v>
      </c>
    </row>
    <row r="3136">
      <c r="A3136" s="259" t="s">
        <v>29832</v>
      </c>
      <c r="B3136" s="9">
        <v>1</v>
      </c>
      <c r="C3136" s="259" t="s">
        <v>32801</v>
      </c>
      <c r="D3136" s="9">
        <v>1</v>
      </c>
      <c r="E3136" s="9">
        <v>1716646.7221679688</v>
      </c>
      <c r="F3136" s="259" t="s">
        <v>35061</v>
      </c>
      <c r="G3136" s="9"/>
      <c r="H3136" s="259" t="s">
        <v>38648</v>
      </c>
      <c r="I3136" s="9">
        <v>4</v>
      </c>
    </row>
    <row r="3137">
      <c r="A3137" s="259" t="s">
        <v>29833</v>
      </c>
      <c r="B3137" s="9">
        <v>1</v>
      </c>
      <c r="C3137" s="259" t="s">
        <v>32802</v>
      </c>
      <c r="D3137" s="9">
        <v>841.48485699620039</v>
      </c>
      <c r="E3137" s="9">
        <v>1716646.7221679688</v>
      </c>
      <c r="F3137" s="259" t="s">
        <v>35061</v>
      </c>
      <c r="G3137" s="9"/>
      <c r="H3137" s="259" t="s">
        <v>38649</v>
      </c>
      <c r="I3137" s="9">
        <v>4</v>
      </c>
    </row>
    <row r="3138">
      <c r="A3138" s="259" t="s">
        <v>29834</v>
      </c>
      <c r="B3138" s="9">
        <v>1</v>
      </c>
      <c r="C3138" s="259" t="s">
        <v>32803</v>
      </c>
      <c r="D3138" s="9">
        <v>13207.776977539063</v>
      </c>
      <c r="E3138" s="9">
        <v>1716646.7221679688</v>
      </c>
      <c r="F3138" s="259" t="s">
        <v>35062</v>
      </c>
      <c r="G3138" s="9"/>
      <c r="H3138" s="259" t="s">
        <v>38650</v>
      </c>
      <c r="I3138" s="9">
        <v>4</v>
      </c>
    </row>
    <row r="3139">
      <c r="A3139" s="259" t="s">
        <v>29835</v>
      </c>
      <c r="B3139" s="9">
        <v>1</v>
      </c>
      <c r="C3139" s="259" t="s">
        <v>32804</v>
      </c>
      <c r="D3139" s="9">
        <v>7385086.3680169526</v>
      </c>
      <c r="E3139" s="9">
        <v>1716646.7221679688</v>
      </c>
      <c r="F3139" s="259" t="s">
        <v>35062</v>
      </c>
      <c r="G3139" s="9"/>
      <c r="H3139" s="259" t="s">
        <v>38651</v>
      </c>
      <c r="I3139" s="9">
        <v>4</v>
      </c>
    </row>
    <row r="3140">
      <c r="A3140" s="259" t="s">
        <v>29836</v>
      </c>
      <c r="B3140" s="9">
        <v>1</v>
      </c>
      <c r="C3140" s="259" t="s">
        <v>32805</v>
      </c>
      <c r="D3140" s="9">
        <v>0.0076939400559125183</v>
      </c>
      <c r="E3140" s="9">
        <v>1716646.7221679688</v>
      </c>
      <c r="F3140" s="259" t="s">
        <v>35062</v>
      </c>
      <c r="G3140" s="9"/>
      <c r="H3140" s="259" t="s">
        <v>38652</v>
      </c>
      <c r="I3140" s="9">
        <v>4</v>
      </c>
    </row>
    <row r="3141">
      <c r="A3141" s="259" t="s">
        <v>29837</v>
      </c>
      <c r="B3141" s="9">
        <v>1</v>
      </c>
      <c r="C3141" s="259" t="s">
        <v>32806</v>
      </c>
      <c r="D3141" s="9">
        <v>4.3020420408284474</v>
      </c>
      <c r="E3141" s="9">
        <v>1716646.7221679688</v>
      </c>
      <c r="F3141" s="259" t="s">
        <v>35062</v>
      </c>
      <c r="G3141" s="9"/>
      <c r="H3141" s="259" t="s">
        <v>38653</v>
      </c>
      <c r="I3141" s="9">
        <v>4</v>
      </c>
    </row>
    <row r="3142">
      <c r="A3142" s="259" t="s">
        <v>29838</v>
      </c>
      <c r="B3142" s="9">
        <v>1</v>
      </c>
      <c r="C3142" s="259" t="s">
        <v>32807</v>
      </c>
      <c r="D3142" s="9">
        <v>231369.07879638672</v>
      </c>
      <c r="E3142" s="9">
        <v>1716646.7221679688</v>
      </c>
      <c r="F3142" s="259" t="s">
        <v>35063</v>
      </c>
      <c r="G3142" s="9"/>
      <c r="H3142" s="259" t="s">
        <v>38654</v>
      </c>
      <c r="I3142" s="9">
        <v>4</v>
      </c>
    </row>
    <row r="3143">
      <c r="A3143" s="259" t="s">
        <v>29839</v>
      </c>
      <c r="B3143" s="9">
        <v>1</v>
      </c>
      <c r="C3143" s="259" t="s">
        <v>32808</v>
      </c>
      <c r="D3143" s="9">
        <v>337426153.86419582</v>
      </c>
      <c r="E3143" s="9">
        <v>1716646.7221679688</v>
      </c>
      <c r="F3143" s="259" t="s">
        <v>35063</v>
      </c>
      <c r="G3143" s="9"/>
      <c r="H3143" s="259" t="s">
        <v>38655</v>
      </c>
      <c r="I3143" s="9">
        <v>4</v>
      </c>
    </row>
    <row r="3144">
      <c r="A3144" s="259" t="s">
        <v>29840</v>
      </c>
      <c r="B3144" s="9">
        <v>1</v>
      </c>
      <c r="C3144" s="259" t="s">
        <v>32809</v>
      </c>
      <c r="D3144" s="9">
        <v>0.13477967004427596</v>
      </c>
      <c r="E3144" s="9">
        <v>1716646.7221679688</v>
      </c>
      <c r="F3144" s="259" t="s">
        <v>35063</v>
      </c>
      <c r="G3144" s="9"/>
      <c r="H3144" s="259" t="s">
        <v>38656</v>
      </c>
      <c r="I3144" s="9">
        <v>4</v>
      </c>
    </row>
    <row r="3145">
      <c r="A3145" s="259" t="s">
        <v>29841</v>
      </c>
      <c r="B3145" s="9">
        <v>1</v>
      </c>
      <c r="C3145" s="259" t="s">
        <v>32810</v>
      </c>
      <c r="D3145" s="9">
        <v>196.5612082595872</v>
      </c>
      <c r="E3145" s="9">
        <v>1716646.7221679688</v>
      </c>
      <c r="F3145" s="259" t="s">
        <v>35063</v>
      </c>
      <c r="G3145" s="9"/>
      <c r="H3145" s="259" t="s">
        <v>38657</v>
      </c>
      <c r="I3145" s="9">
        <v>4</v>
      </c>
    </row>
    <row r="3146">
      <c r="A3146" s="259" t="s">
        <v>29842</v>
      </c>
      <c r="B3146" s="9">
        <v>1</v>
      </c>
      <c r="C3146" s="259" t="s">
        <v>32811</v>
      </c>
      <c r="D3146" s="9">
        <v>1716646.7221679688</v>
      </c>
      <c r="E3146" s="9">
        <v>1716646.7221679688</v>
      </c>
      <c r="F3146" s="259" t="s">
        <v>35064</v>
      </c>
      <c r="G3146" s="9"/>
      <c r="H3146" s="259" t="s">
        <v>38658</v>
      </c>
      <c r="I3146" s="9">
        <v>4</v>
      </c>
    </row>
    <row r="3147">
      <c r="A3147" s="259" t="s">
        <v>29843</v>
      </c>
      <c r="B3147" s="9">
        <v>1</v>
      </c>
      <c r="C3147" s="259" t="s">
        <v>32812</v>
      </c>
      <c r="D3147" s="9">
        <v>4150436803.9852285</v>
      </c>
      <c r="E3147" s="9">
        <v>1716646.7221679688</v>
      </c>
      <c r="F3147" s="259" t="s">
        <v>35064</v>
      </c>
      <c r="G3147" s="9"/>
      <c r="H3147" s="259" t="s">
        <v>38659</v>
      </c>
      <c r="I3147" s="9">
        <v>4</v>
      </c>
    </row>
    <row r="3148">
      <c r="A3148" s="259" t="s">
        <v>29844</v>
      </c>
      <c r="B3148" s="9">
        <v>1</v>
      </c>
      <c r="C3148" s="259" t="s">
        <v>32813</v>
      </c>
      <c r="D3148" s="9">
        <v>1</v>
      </c>
      <c r="E3148" s="9">
        <v>1716646.7221679688</v>
      </c>
      <c r="F3148" s="259" t="s">
        <v>35064</v>
      </c>
      <c r="G3148" s="9"/>
      <c r="H3148" s="259" t="s">
        <v>38660</v>
      </c>
      <c r="I3148" s="9">
        <v>4</v>
      </c>
    </row>
    <row r="3149">
      <c r="A3149" s="259" t="s">
        <v>29845</v>
      </c>
      <c r="B3149" s="9">
        <v>1</v>
      </c>
      <c r="C3149" s="259" t="s">
        <v>32814</v>
      </c>
      <c r="D3149" s="9">
        <v>2417.7582669680596</v>
      </c>
      <c r="E3149" s="9">
        <v>1716646.7221679688</v>
      </c>
      <c r="F3149" s="259" t="s">
        <v>35064</v>
      </c>
      <c r="G3149" s="9"/>
      <c r="H3149" s="259" t="s">
        <v>38661</v>
      </c>
      <c r="I3149" s="9">
        <v>4</v>
      </c>
    </row>
    <row r="3150">
      <c r="A3150" s="259" t="s">
        <v>29846</v>
      </c>
      <c r="B3150" s="9">
        <v>2</v>
      </c>
      <c r="C3150" s="259" t="s">
        <v>32815</v>
      </c>
      <c r="D3150" s="9">
        <v>370422.09780883789</v>
      </c>
      <c r="E3150" s="9">
        <v>1733937.8127441406</v>
      </c>
      <c r="F3150" s="259" t="s">
        <v>35065</v>
      </c>
      <c r="G3150" s="9"/>
      <c r="H3150" s="259" t="s">
        <v>38662</v>
      </c>
      <c r="I3150" s="9">
        <v>4</v>
      </c>
    </row>
    <row r="3151">
      <c r="A3151" s="259" t="s">
        <v>29847</v>
      </c>
      <c r="B3151" s="9">
        <v>2</v>
      </c>
      <c r="C3151" s="259" t="s">
        <v>32816</v>
      </c>
      <c r="D3151" s="9">
        <v>2018883572.060102</v>
      </c>
      <c r="E3151" s="9">
        <v>1733937.8127441406</v>
      </c>
      <c r="F3151" s="259" t="s">
        <v>35065</v>
      </c>
      <c r="G3151" s="9"/>
      <c r="H3151" s="259" t="s">
        <v>38663</v>
      </c>
      <c r="I3151" s="9">
        <v>4</v>
      </c>
    </row>
    <row r="3152">
      <c r="A3152" s="259" t="s">
        <v>29848</v>
      </c>
      <c r="B3152" s="9">
        <v>2</v>
      </c>
      <c r="C3152" s="259" t="s">
        <v>32817</v>
      </c>
      <c r="D3152" s="9">
        <v>0.21363055530959649</v>
      </c>
      <c r="E3152" s="9">
        <v>1733937.8127441406</v>
      </c>
      <c r="F3152" s="259" t="s">
        <v>35065</v>
      </c>
      <c r="G3152" s="9"/>
      <c r="H3152" s="259" t="s">
        <v>38664</v>
      </c>
      <c r="I3152" s="9">
        <v>4</v>
      </c>
    </row>
    <row r="3153">
      <c r="A3153" s="259" t="s">
        <v>29849</v>
      </c>
      <c r="B3153" s="9">
        <v>2</v>
      </c>
      <c r="C3153" s="259" t="s">
        <v>32818</v>
      </c>
      <c r="D3153" s="9">
        <v>1164.3344745247839</v>
      </c>
      <c r="E3153" s="9">
        <v>1733937.8127441406</v>
      </c>
      <c r="F3153" s="259" t="s">
        <v>35065</v>
      </c>
      <c r="G3153" s="9"/>
      <c r="H3153" s="259" t="s">
        <v>38665</v>
      </c>
      <c r="I3153" s="9">
        <v>4</v>
      </c>
    </row>
    <row r="3154">
      <c r="A3154" s="259" t="s">
        <v>29850</v>
      </c>
      <c r="B3154" s="9">
        <v>2</v>
      </c>
      <c r="C3154" s="259" t="s">
        <v>32819</v>
      </c>
      <c r="D3154" s="9">
        <v>406666.99868774414</v>
      </c>
      <c r="E3154" s="9">
        <v>1733937.8127441406</v>
      </c>
      <c r="F3154" s="259" t="s">
        <v>35066</v>
      </c>
      <c r="G3154" s="9"/>
      <c r="H3154" s="259" t="s">
        <v>38666</v>
      </c>
      <c r="I3154" s="9">
        <v>4</v>
      </c>
    </row>
    <row r="3155">
      <c r="A3155" s="259" t="s">
        <v>29851</v>
      </c>
      <c r="B3155" s="9">
        <v>2</v>
      </c>
      <c r="C3155" s="259" t="s">
        <v>32820</v>
      </c>
      <c r="D3155" s="9">
        <v>753535456.14499557</v>
      </c>
      <c r="E3155" s="9">
        <v>1733937.8127441406</v>
      </c>
      <c r="F3155" s="259" t="s">
        <v>35066</v>
      </c>
      <c r="G3155" s="9"/>
      <c r="H3155" s="259" t="s">
        <v>38667</v>
      </c>
      <c r="I3155" s="9">
        <v>4</v>
      </c>
    </row>
    <row r="3156">
      <c r="A3156" s="259" t="s">
        <v>29852</v>
      </c>
      <c r="B3156" s="9">
        <v>2</v>
      </c>
      <c r="C3156" s="259" t="s">
        <v>32821</v>
      </c>
      <c r="D3156" s="9">
        <v>0.23453378529426638</v>
      </c>
      <c r="E3156" s="9">
        <v>1733937.8127441406</v>
      </c>
      <c r="F3156" s="259" t="s">
        <v>35066</v>
      </c>
      <c r="G3156" s="9"/>
      <c r="H3156" s="259" t="s">
        <v>38668</v>
      </c>
      <c r="I3156" s="9">
        <v>4</v>
      </c>
    </row>
    <row r="3157">
      <c r="A3157" s="259" t="s">
        <v>29853</v>
      </c>
      <c r="B3157" s="9">
        <v>2</v>
      </c>
      <c r="C3157" s="259" t="s">
        <v>32822</v>
      </c>
      <c r="D3157" s="9">
        <v>434.58043916375857</v>
      </c>
      <c r="E3157" s="9">
        <v>1733937.8127441406</v>
      </c>
      <c r="F3157" s="259" t="s">
        <v>35066</v>
      </c>
      <c r="G3157" s="9"/>
      <c r="H3157" s="259" t="s">
        <v>38669</v>
      </c>
      <c r="I3157" s="9">
        <v>4</v>
      </c>
    </row>
    <row r="3158">
      <c r="A3158" s="259" t="s">
        <v>29854</v>
      </c>
      <c r="B3158" s="9">
        <v>2</v>
      </c>
      <c r="C3158" s="259" t="s">
        <v>32823</v>
      </c>
      <c r="D3158" s="9">
        <v>1733937.8127441406</v>
      </c>
      <c r="E3158" s="9">
        <v>1733937.8127441406</v>
      </c>
      <c r="F3158" s="259" t="s">
        <v>35067</v>
      </c>
      <c r="G3158" s="9"/>
      <c r="H3158" s="259" t="s">
        <v>38670</v>
      </c>
      <c r="I3158" s="9">
        <v>4</v>
      </c>
    </row>
    <row r="3159">
      <c r="A3159" s="259" t="s">
        <v>29855</v>
      </c>
      <c r="B3159" s="9">
        <v>2</v>
      </c>
      <c r="C3159" s="259" t="s">
        <v>32824</v>
      </c>
      <c r="D3159" s="9">
        <v>8272277471.7348118</v>
      </c>
      <c r="E3159" s="9">
        <v>1733937.8127441406</v>
      </c>
      <c r="F3159" s="259" t="s">
        <v>35067</v>
      </c>
      <c r="G3159" s="9"/>
      <c r="H3159" s="259" t="s">
        <v>38671</v>
      </c>
      <c r="I3159" s="9">
        <v>4</v>
      </c>
    </row>
    <row r="3160">
      <c r="A3160" s="259" t="s">
        <v>29856</v>
      </c>
      <c r="B3160" s="9">
        <v>2</v>
      </c>
      <c r="C3160" s="259" t="s">
        <v>32825</v>
      </c>
      <c r="D3160" s="9">
        <v>1</v>
      </c>
      <c r="E3160" s="9">
        <v>1733937.8127441406</v>
      </c>
      <c r="F3160" s="259" t="s">
        <v>35067</v>
      </c>
      <c r="G3160" s="9"/>
      <c r="H3160" s="259" t="s">
        <v>38672</v>
      </c>
      <c r="I3160" s="9">
        <v>4</v>
      </c>
    </row>
    <row r="3161">
      <c r="A3161" s="259" t="s">
        <v>29857</v>
      </c>
      <c r="B3161" s="9">
        <v>2</v>
      </c>
      <c r="C3161" s="259" t="s">
        <v>32826</v>
      </c>
      <c r="D3161" s="9">
        <v>4770.8040109253134</v>
      </c>
      <c r="E3161" s="9">
        <v>1733937.8127441406</v>
      </c>
      <c r="F3161" s="259" t="s">
        <v>35067</v>
      </c>
      <c r="G3161" s="9"/>
      <c r="H3161" s="259" t="s">
        <v>38673</v>
      </c>
      <c r="I3161" s="9">
        <v>4</v>
      </c>
    </row>
    <row r="3162">
      <c r="A3162" s="259" t="s">
        <v>29858</v>
      </c>
      <c r="B3162" s="9">
        <v>2</v>
      </c>
      <c r="C3162" s="259" t="s">
        <v>32827</v>
      </c>
      <c r="D3162" s="9">
        <v>1733937.8127441406</v>
      </c>
      <c r="E3162" s="9">
        <v>1733937.8127441406</v>
      </c>
      <c r="F3162" s="259" t="s">
        <v>35068</v>
      </c>
      <c r="G3162" s="9"/>
      <c r="H3162" s="259" t="s">
        <v>38674</v>
      </c>
      <c r="I3162" s="9">
        <v>4</v>
      </c>
    </row>
    <row r="3163">
      <c r="A3163" s="259" t="s">
        <v>29859</v>
      </c>
      <c r="B3163" s="9">
        <v>2</v>
      </c>
      <c r="C3163" s="259" t="s">
        <v>32828</v>
      </c>
      <c r="D3163" s="9">
        <v>2730822070.688952</v>
      </c>
      <c r="E3163" s="9">
        <v>1733937.8127441406</v>
      </c>
      <c r="F3163" s="259" t="s">
        <v>35068</v>
      </c>
      <c r="G3163" s="9"/>
      <c r="H3163" s="259" t="s">
        <v>38675</v>
      </c>
      <c r="I3163" s="9">
        <v>4</v>
      </c>
    </row>
    <row r="3164">
      <c r="A3164" s="259" t="s">
        <v>29860</v>
      </c>
      <c r="B3164" s="9">
        <v>2</v>
      </c>
      <c r="C3164" s="259" t="s">
        <v>32829</v>
      </c>
      <c r="D3164" s="9">
        <v>1</v>
      </c>
      <c r="E3164" s="9">
        <v>1733937.8127441406</v>
      </c>
      <c r="F3164" s="259" t="s">
        <v>35068</v>
      </c>
      <c r="G3164" s="9"/>
      <c r="H3164" s="259" t="s">
        <v>38676</v>
      </c>
      <c r="I3164" s="9">
        <v>4</v>
      </c>
    </row>
    <row r="3165">
      <c r="A3165" s="259" t="s">
        <v>29861</v>
      </c>
      <c r="B3165" s="9">
        <v>2</v>
      </c>
      <c r="C3165" s="259" t="s">
        <v>32830</v>
      </c>
      <c r="D3165" s="9">
        <v>1574.9250351528676</v>
      </c>
      <c r="E3165" s="9">
        <v>1733937.8127441406</v>
      </c>
      <c r="F3165" s="259" t="s">
        <v>35068</v>
      </c>
      <c r="G3165" s="9"/>
      <c r="H3165" s="259" t="s">
        <v>38677</v>
      </c>
      <c r="I3165" s="9">
        <v>4</v>
      </c>
    </row>
    <row r="3166">
      <c r="A3166" s="259" t="s">
        <v>29862</v>
      </c>
      <c r="B3166" s="9">
        <v>2</v>
      </c>
      <c r="C3166" s="259" t="s">
        <v>32831</v>
      </c>
      <c r="D3166" s="9">
        <v>1733937.8127441406</v>
      </c>
      <c r="E3166" s="9">
        <v>1733937.8127441406</v>
      </c>
      <c r="F3166" s="259" t="s">
        <v>35069</v>
      </c>
      <c r="G3166" s="9"/>
      <c r="H3166" s="259" t="s">
        <v>38678</v>
      </c>
      <c r="I3166" s="9">
        <v>4</v>
      </c>
    </row>
    <row r="3167">
      <c r="A3167" s="259" t="s">
        <v>29863</v>
      </c>
      <c r="B3167" s="9">
        <v>2</v>
      </c>
      <c r="C3167" s="259" t="s">
        <v>32832</v>
      </c>
      <c r="D3167" s="9">
        <v>4787919944.9008646</v>
      </c>
      <c r="E3167" s="9">
        <v>1733937.8127441406</v>
      </c>
      <c r="F3167" s="259" t="s">
        <v>35069</v>
      </c>
      <c r="G3167" s="9"/>
      <c r="H3167" s="259" t="s">
        <v>38679</v>
      </c>
      <c r="I3167" s="9">
        <v>4</v>
      </c>
    </row>
    <row r="3168">
      <c r="A3168" s="259" t="s">
        <v>29864</v>
      </c>
      <c r="B3168" s="9">
        <v>2</v>
      </c>
      <c r="C3168" s="259" t="s">
        <v>32833</v>
      </c>
      <c r="D3168" s="9">
        <v>1</v>
      </c>
      <c r="E3168" s="9">
        <v>1733937.8127441406</v>
      </c>
      <c r="F3168" s="259" t="s">
        <v>35069</v>
      </c>
      <c r="G3168" s="9"/>
      <c r="H3168" s="259" t="s">
        <v>38680</v>
      </c>
      <c r="I3168" s="9">
        <v>4</v>
      </c>
    </row>
    <row r="3169">
      <c r="A3169" s="259" t="s">
        <v>29865</v>
      </c>
      <c r="B3169" s="9">
        <v>2</v>
      </c>
      <c r="C3169" s="259" t="s">
        <v>32834</v>
      </c>
      <c r="D3169" s="9">
        <v>2761.2985366086878</v>
      </c>
      <c r="E3169" s="9">
        <v>1733937.8127441406</v>
      </c>
      <c r="F3169" s="259" t="s">
        <v>35069</v>
      </c>
      <c r="G3169" s="9"/>
      <c r="H3169" s="259" t="s">
        <v>38681</v>
      </c>
      <c r="I3169" s="9">
        <v>4</v>
      </c>
    </row>
    <row r="3170">
      <c r="A3170" s="259" t="s">
        <v>29866</v>
      </c>
      <c r="B3170" s="9">
        <v>2</v>
      </c>
      <c r="C3170" s="259" t="s">
        <v>32835</v>
      </c>
      <c r="D3170" s="9">
        <v>1733937.8127441406</v>
      </c>
      <c r="E3170" s="9">
        <v>1733937.8127441406</v>
      </c>
      <c r="F3170" s="259" t="s">
        <v>35070</v>
      </c>
      <c r="G3170" s="9"/>
      <c r="H3170" s="259" t="s">
        <v>38682</v>
      </c>
      <c r="I3170" s="9">
        <v>4</v>
      </c>
    </row>
    <row r="3171">
      <c r="A3171" s="259" t="s">
        <v>29867</v>
      </c>
      <c r="B3171" s="9">
        <v>2</v>
      </c>
      <c r="C3171" s="259" t="s">
        <v>32836</v>
      </c>
      <c r="D3171" s="9">
        <v>3469819679.438694</v>
      </c>
      <c r="E3171" s="9">
        <v>1733937.8127441406</v>
      </c>
      <c r="F3171" s="259" t="s">
        <v>35070</v>
      </c>
      <c r="G3171" s="9"/>
      <c r="H3171" s="259" t="s">
        <v>38683</v>
      </c>
      <c r="I3171" s="9">
        <v>4</v>
      </c>
    </row>
    <row r="3172">
      <c r="A3172" s="259" t="s">
        <v>29868</v>
      </c>
      <c r="B3172" s="9">
        <v>2</v>
      </c>
      <c r="C3172" s="259" t="s">
        <v>32837</v>
      </c>
      <c r="D3172" s="9">
        <v>1</v>
      </c>
      <c r="E3172" s="9">
        <v>1733937.8127441406</v>
      </c>
      <c r="F3172" s="259" t="s">
        <v>35070</v>
      </c>
      <c r="G3172" s="9"/>
      <c r="H3172" s="259" t="s">
        <v>38684</v>
      </c>
      <c r="I3172" s="9">
        <v>4</v>
      </c>
    </row>
    <row r="3173">
      <c r="A3173" s="259" t="s">
        <v>29869</v>
      </c>
      <c r="B3173" s="9">
        <v>2</v>
      </c>
      <c r="C3173" s="259" t="s">
        <v>32838</v>
      </c>
      <c r="D3173" s="9">
        <v>2001.1211785890614</v>
      </c>
      <c r="E3173" s="9">
        <v>1733937.8127441406</v>
      </c>
      <c r="F3173" s="259" t="s">
        <v>35070</v>
      </c>
      <c r="G3173" s="9"/>
      <c r="H3173" s="259" t="s">
        <v>38685</v>
      </c>
      <c r="I3173" s="9">
        <v>4</v>
      </c>
    </row>
    <row r="3174">
      <c r="A3174" s="259" t="s">
        <v>29870</v>
      </c>
      <c r="B3174" s="9">
        <v>2</v>
      </c>
      <c r="C3174" s="259" t="s">
        <v>32839</v>
      </c>
      <c r="D3174" s="9">
        <v>1733937.8127441406</v>
      </c>
      <c r="E3174" s="9">
        <v>1733937.8127441406</v>
      </c>
      <c r="F3174" s="259" t="s">
        <v>35071</v>
      </c>
      <c r="G3174" s="9"/>
      <c r="H3174" s="259" t="s">
        <v>38686</v>
      </c>
      <c r="I3174" s="9">
        <v>4</v>
      </c>
    </row>
    <row r="3175">
      <c r="A3175" s="259" t="s">
        <v>29871</v>
      </c>
      <c r="B3175" s="9">
        <v>2</v>
      </c>
      <c r="C3175" s="259" t="s">
        <v>32840</v>
      </c>
      <c r="D3175" s="9">
        <v>5488703251.4987965</v>
      </c>
      <c r="E3175" s="9">
        <v>1733937.8127441406</v>
      </c>
      <c r="F3175" s="259" t="s">
        <v>35071</v>
      </c>
      <c r="G3175" s="9"/>
      <c r="H3175" s="259" t="s">
        <v>38687</v>
      </c>
      <c r="I3175" s="9">
        <v>4</v>
      </c>
    </row>
    <row r="3176">
      <c r="A3176" s="259" t="s">
        <v>29872</v>
      </c>
      <c r="B3176" s="9">
        <v>2</v>
      </c>
      <c r="C3176" s="259" t="s">
        <v>32841</v>
      </c>
      <c r="D3176" s="9">
        <v>1</v>
      </c>
      <c r="E3176" s="9">
        <v>1733937.8127441406</v>
      </c>
      <c r="F3176" s="259" t="s">
        <v>35071</v>
      </c>
      <c r="G3176" s="9"/>
      <c r="H3176" s="259" t="s">
        <v>38688</v>
      </c>
      <c r="I3176" s="9">
        <v>4</v>
      </c>
    </row>
    <row r="3177">
      <c r="A3177" s="259" t="s">
        <v>29873</v>
      </c>
      <c r="B3177" s="9">
        <v>2</v>
      </c>
      <c r="C3177" s="259" t="s">
        <v>32842</v>
      </c>
      <c r="D3177" s="9">
        <v>3165.4556531138455</v>
      </c>
      <c r="E3177" s="9">
        <v>1733937.8127441406</v>
      </c>
      <c r="F3177" s="259" t="s">
        <v>35071</v>
      </c>
      <c r="G3177" s="9"/>
      <c r="H3177" s="259" t="s">
        <v>38689</v>
      </c>
      <c r="I3177" s="9">
        <v>4</v>
      </c>
    </row>
    <row r="3178">
      <c r="A3178" s="259" t="s">
        <v>29874</v>
      </c>
      <c r="B3178" s="9">
        <v>2</v>
      </c>
      <c r="C3178" s="259" t="s">
        <v>32843</v>
      </c>
      <c r="D3178" s="9">
        <v>468658.25480651855</v>
      </c>
      <c r="E3178" s="9">
        <v>1733937.8127441406</v>
      </c>
      <c r="F3178" s="259" t="s">
        <v>35072</v>
      </c>
      <c r="G3178" s="9"/>
      <c r="H3178" s="259" t="s">
        <v>38690</v>
      </c>
      <c r="I3178" s="9">
        <v>4</v>
      </c>
    </row>
    <row r="3179">
      <c r="A3179" s="259" t="s">
        <v>29875</v>
      </c>
      <c r="B3179" s="9">
        <v>2</v>
      </c>
      <c r="C3179" s="259" t="s">
        <v>32844</v>
      </c>
      <c r="D3179" s="9">
        <v>1974379108.6839607</v>
      </c>
      <c r="E3179" s="9">
        <v>1733937.8127441406</v>
      </c>
      <c r="F3179" s="259" t="s">
        <v>35072</v>
      </c>
      <c r="G3179" s="9"/>
      <c r="H3179" s="259" t="s">
        <v>38691</v>
      </c>
      <c r="I3179" s="9">
        <v>4</v>
      </c>
    </row>
    <row r="3180">
      <c r="A3180" s="259" t="s">
        <v>29876</v>
      </c>
      <c r="B3180" s="9">
        <v>2</v>
      </c>
      <c r="C3180" s="259" t="s">
        <v>32845</v>
      </c>
      <c r="D3180" s="9">
        <v>0.2702855035295742</v>
      </c>
      <c r="E3180" s="9">
        <v>1733937.8127441406</v>
      </c>
      <c r="F3180" s="259" t="s">
        <v>35072</v>
      </c>
      <c r="G3180" s="9"/>
      <c r="H3180" s="259" t="s">
        <v>38692</v>
      </c>
      <c r="I3180" s="9">
        <v>4</v>
      </c>
    </row>
    <row r="3181">
      <c r="A3181" s="259" t="s">
        <v>29877</v>
      </c>
      <c r="B3181" s="9">
        <v>2</v>
      </c>
      <c r="C3181" s="259" t="s">
        <v>32846</v>
      </c>
      <c r="D3181" s="9">
        <v>1138.6677735341016</v>
      </c>
      <c r="E3181" s="9">
        <v>1733937.8127441406</v>
      </c>
      <c r="F3181" s="259" t="s">
        <v>35072</v>
      </c>
      <c r="G3181" s="9"/>
      <c r="H3181" s="259" t="s">
        <v>38693</v>
      </c>
      <c r="I3181" s="9">
        <v>4</v>
      </c>
    </row>
    <row r="3182">
      <c r="A3182" s="259" t="s">
        <v>29878</v>
      </c>
      <c r="B3182" s="9">
        <v>2</v>
      </c>
      <c r="C3182" s="259" t="s">
        <v>32847</v>
      </c>
      <c r="D3182" s="9">
        <v>1733937.8127441406</v>
      </c>
      <c r="E3182" s="9">
        <v>1733937.8127441406</v>
      </c>
      <c r="F3182" s="259" t="s">
        <v>35073</v>
      </c>
      <c r="G3182" s="9"/>
      <c r="H3182" s="259" t="s">
        <v>38694</v>
      </c>
      <c r="I3182" s="9">
        <v>4</v>
      </c>
    </row>
    <row r="3183">
      <c r="A3183" s="259" t="s">
        <v>29879</v>
      </c>
      <c r="B3183" s="9">
        <v>2</v>
      </c>
      <c r="C3183" s="259" t="s">
        <v>32848</v>
      </c>
      <c r="D3183" s="9">
        <v>809195111.55205548</v>
      </c>
      <c r="E3183" s="9">
        <v>1733937.8127441406</v>
      </c>
      <c r="F3183" s="259" t="s">
        <v>35073</v>
      </c>
      <c r="G3183" s="9"/>
      <c r="H3183" s="259" t="s">
        <v>38695</v>
      </c>
      <c r="I3183" s="9">
        <v>4</v>
      </c>
    </row>
    <row r="3184">
      <c r="A3184" s="259" t="s">
        <v>29880</v>
      </c>
      <c r="B3184" s="9">
        <v>2</v>
      </c>
      <c r="C3184" s="259" t="s">
        <v>32849</v>
      </c>
      <c r="D3184" s="9">
        <v>1</v>
      </c>
      <c r="E3184" s="9">
        <v>1733937.8127441406</v>
      </c>
      <c r="F3184" s="259" t="s">
        <v>35073</v>
      </c>
      <c r="G3184" s="9"/>
      <c r="H3184" s="259" t="s">
        <v>38696</v>
      </c>
      <c r="I3184" s="9">
        <v>4</v>
      </c>
    </row>
    <row r="3185">
      <c r="A3185" s="259" t="s">
        <v>29881</v>
      </c>
      <c r="B3185" s="9">
        <v>2</v>
      </c>
      <c r="C3185" s="259" t="s">
        <v>32850</v>
      </c>
      <c r="D3185" s="9">
        <v>466.68058427736707</v>
      </c>
      <c r="E3185" s="9">
        <v>1733937.8127441406</v>
      </c>
      <c r="F3185" s="259" t="s">
        <v>35073</v>
      </c>
      <c r="G3185" s="9"/>
      <c r="H3185" s="259" t="s">
        <v>38697</v>
      </c>
      <c r="I3185" s="9">
        <v>4</v>
      </c>
    </row>
    <row r="3186">
      <c r="A3186" s="259" t="s">
        <v>29882</v>
      </c>
      <c r="B3186" s="9">
        <v>2</v>
      </c>
      <c r="C3186" s="259" t="s">
        <v>32851</v>
      </c>
      <c r="D3186" s="9">
        <v>1733937.8127441406</v>
      </c>
      <c r="E3186" s="9">
        <v>1733937.8127441406</v>
      </c>
      <c r="F3186" s="259" t="s">
        <v>35074</v>
      </c>
      <c r="G3186" s="9"/>
      <c r="H3186" s="259" t="s">
        <v>38698</v>
      </c>
      <c r="I3186" s="9">
        <v>4</v>
      </c>
    </row>
    <row r="3187">
      <c r="A3187" s="259" t="s">
        <v>29883</v>
      </c>
      <c r="B3187" s="9">
        <v>2</v>
      </c>
      <c r="C3187" s="259" t="s">
        <v>32852</v>
      </c>
      <c r="D3187" s="9">
        <v>2783574220.2360163</v>
      </c>
      <c r="E3187" s="9">
        <v>1733937.8127441406</v>
      </c>
      <c r="F3187" s="259" t="s">
        <v>35074</v>
      </c>
      <c r="G3187" s="9"/>
      <c r="H3187" s="259" t="s">
        <v>38699</v>
      </c>
      <c r="I3187" s="9">
        <v>4</v>
      </c>
    </row>
    <row r="3188">
      <c r="A3188" s="259" t="s">
        <v>29884</v>
      </c>
      <c r="B3188" s="9">
        <v>2</v>
      </c>
      <c r="C3188" s="259" t="s">
        <v>32853</v>
      </c>
      <c r="D3188" s="9">
        <v>1</v>
      </c>
      <c r="E3188" s="9">
        <v>1733937.8127441406</v>
      </c>
      <c r="F3188" s="259" t="s">
        <v>35074</v>
      </c>
      <c r="G3188" s="9"/>
      <c r="H3188" s="259" t="s">
        <v>38700</v>
      </c>
      <c r="I3188" s="9">
        <v>4</v>
      </c>
    </row>
    <row r="3189">
      <c r="A3189" s="259" t="s">
        <v>29885</v>
      </c>
      <c r="B3189" s="9">
        <v>2</v>
      </c>
      <c r="C3189" s="259" t="s">
        <v>32854</v>
      </c>
      <c r="D3189" s="9">
        <v>1605.3483578114688</v>
      </c>
      <c r="E3189" s="9">
        <v>1733937.8127441406</v>
      </c>
      <c r="F3189" s="259" t="s">
        <v>35074</v>
      </c>
      <c r="G3189" s="9"/>
      <c r="H3189" s="259" t="s">
        <v>38701</v>
      </c>
      <c r="I3189" s="9">
        <v>4</v>
      </c>
    </row>
    <row r="3190">
      <c r="A3190" s="259" t="s">
        <v>29886</v>
      </c>
      <c r="B3190" s="9">
        <v>2</v>
      </c>
      <c r="C3190" s="259" t="s">
        <v>32855</v>
      </c>
      <c r="D3190" s="9">
        <v>51071.08203125</v>
      </c>
      <c r="E3190" s="9">
        <v>1733937.8127441406</v>
      </c>
      <c r="F3190" s="259" t="s">
        <v>35075</v>
      </c>
      <c r="G3190" s="9"/>
      <c r="H3190" s="259" t="s">
        <v>38702</v>
      </c>
      <c r="I3190" s="9">
        <v>4</v>
      </c>
    </row>
    <row r="3191">
      <c r="A3191" s="259" t="s">
        <v>29887</v>
      </c>
      <c r="B3191" s="9">
        <v>2</v>
      </c>
      <c r="C3191" s="259" t="s">
        <v>32856</v>
      </c>
      <c r="D3191" s="9">
        <v>52752149.547063999</v>
      </c>
      <c r="E3191" s="9">
        <v>1733937.8127441406</v>
      </c>
      <c r="F3191" s="259" t="s">
        <v>35075</v>
      </c>
      <c r="G3191" s="9"/>
      <c r="H3191" s="259" t="s">
        <v>38703</v>
      </c>
      <c r="I3191" s="9">
        <v>4</v>
      </c>
    </row>
    <row r="3192">
      <c r="A3192" s="259" t="s">
        <v>29888</v>
      </c>
      <c r="B3192" s="9">
        <v>2</v>
      </c>
      <c r="C3192" s="259" t="s">
        <v>32857</v>
      </c>
      <c r="D3192" s="9">
        <v>0.029453814119449067</v>
      </c>
      <c r="E3192" s="9">
        <v>1733937.8127441406</v>
      </c>
      <c r="F3192" s="259" t="s">
        <v>35075</v>
      </c>
      <c r="G3192" s="9"/>
      <c r="H3192" s="259" t="s">
        <v>38704</v>
      </c>
      <c r="I3192" s="9">
        <v>4</v>
      </c>
    </row>
    <row r="3193">
      <c r="A3193" s="259" t="s">
        <v>29889</v>
      </c>
      <c r="B3193" s="9">
        <v>2</v>
      </c>
      <c r="C3193" s="259" t="s">
        <v>32858</v>
      </c>
      <c r="D3193" s="9">
        <v>30.423322658601073</v>
      </c>
      <c r="E3193" s="9">
        <v>1733937.8127441406</v>
      </c>
      <c r="F3193" s="259" t="s">
        <v>35075</v>
      </c>
      <c r="G3193" s="9"/>
      <c r="H3193" s="259" t="s">
        <v>38705</v>
      </c>
      <c r="I3193" s="9">
        <v>4</v>
      </c>
    </row>
    <row r="3194">
      <c r="A3194" s="259" t="s">
        <v>29890</v>
      </c>
      <c r="B3194" s="9">
        <v>2</v>
      </c>
      <c r="C3194" s="259" t="s">
        <v>32859</v>
      </c>
      <c r="D3194" s="9">
        <v>370422.09780883789</v>
      </c>
      <c r="E3194" s="9">
        <v>1733937.8127441406</v>
      </c>
      <c r="F3194" s="259" t="s">
        <v>35076</v>
      </c>
      <c r="G3194" s="9"/>
      <c r="H3194" s="259" t="s">
        <v>38706</v>
      </c>
      <c r="I3194" s="9">
        <v>4</v>
      </c>
    </row>
    <row r="3195">
      <c r="A3195" s="259" t="s">
        <v>29891</v>
      </c>
      <c r="B3195" s="9">
        <v>2</v>
      </c>
      <c r="C3195" s="259" t="s">
        <v>32860</v>
      </c>
      <c r="D3195" s="9">
        <v>700783306.59793162</v>
      </c>
      <c r="E3195" s="9">
        <v>1733937.8127441406</v>
      </c>
      <c r="F3195" s="259" t="s">
        <v>35076</v>
      </c>
      <c r="G3195" s="9"/>
      <c r="H3195" s="259" t="s">
        <v>38707</v>
      </c>
      <c r="I3195" s="9">
        <v>4</v>
      </c>
    </row>
    <row r="3196">
      <c r="A3196" s="259" t="s">
        <v>29892</v>
      </c>
      <c r="B3196" s="9">
        <v>2</v>
      </c>
      <c r="C3196" s="259" t="s">
        <v>32861</v>
      </c>
      <c r="D3196" s="9">
        <v>0.21363055530959649</v>
      </c>
      <c r="E3196" s="9">
        <v>1733937.8127441406</v>
      </c>
      <c r="F3196" s="259" t="s">
        <v>35076</v>
      </c>
      <c r="G3196" s="9"/>
      <c r="H3196" s="259" t="s">
        <v>38708</v>
      </c>
      <c r="I3196" s="9">
        <v>4</v>
      </c>
    </row>
    <row r="3197">
      <c r="A3197" s="259" t="s">
        <v>29893</v>
      </c>
      <c r="B3197" s="9">
        <v>2</v>
      </c>
      <c r="C3197" s="259" t="s">
        <v>32862</v>
      </c>
      <c r="D3197" s="9">
        <v>404.15711650515749</v>
      </c>
      <c r="E3197" s="9">
        <v>1733937.8127441406</v>
      </c>
      <c r="F3197" s="259" t="s">
        <v>35076</v>
      </c>
      <c r="G3197" s="9"/>
      <c r="H3197" s="259" t="s">
        <v>38709</v>
      </c>
      <c r="I3197" s="9">
        <v>4</v>
      </c>
    </row>
    <row r="3198">
      <c r="A3198" s="259" t="s">
        <v>29894</v>
      </c>
      <c r="B3198" s="9">
        <v>2</v>
      </c>
      <c r="C3198" s="259" t="s">
        <v>32863</v>
      </c>
      <c r="D3198" s="9">
        <v>1733937.8127441406</v>
      </c>
      <c r="E3198" s="9">
        <v>1733937.8127441406</v>
      </c>
      <c r="F3198" s="259" t="s">
        <v>35077</v>
      </c>
      <c r="G3198" s="9"/>
      <c r="H3198" s="259" t="s">
        <v>38710</v>
      </c>
      <c r="I3198" s="9">
        <v>4</v>
      </c>
    </row>
    <row r="3199">
      <c r="A3199" s="259" t="s">
        <v>29895</v>
      </c>
      <c r="B3199" s="9">
        <v>2</v>
      </c>
      <c r="C3199" s="259" t="s">
        <v>32864</v>
      </c>
      <c r="D3199" s="9">
        <v>7518742015.5898161</v>
      </c>
      <c r="E3199" s="9">
        <v>1733937.8127441406</v>
      </c>
      <c r="F3199" s="259" t="s">
        <v>35077</v>
      </c>
      <c r="G3199" s="9"/>
      <c r="H3199" s="259" t="s">
        <v>38711</v>
      </c>
      <c r="I3199" s="9">
        <v>4</v>
      </c>
    </row>
    <row r="3200">
      <c r="A3200" s="259" t="s">
        <v>29896</v>
      </c>
      <c r="B3200" s="9">
        <v>2</v>
      </c>
      <c r="C3200" s="259" t="s">
        <v>32865</v>
      </c>
      <c r="D3200" s="9">
        <v>1</v>
      </c>
      <c r="E3200" s="9">
        <v>1733937.8127441406</v>
      </c>
      <c r="F3200" s="259" t="s">
        <v>35077</v>
      </c>
      <c r="G3200" s="9"/>
      <c r="H3200" s="259" t="s">
        <v>38712</v>
      </c>
      <c r="I3200" s="9">
        <v>4</v>
      </c>
    </row>
    <row r="3201">
      <c r="A3201" s="259" t="s">
        <v>29897</v>
      </c>
      <c r="B3201" s="9">
        <v>2</v>
      </c>
      <c r="C3201" s="259" t="s">
        <v>32866</v>
      </c>
      <c r="D3201" s="9">
        <v>4336.2235717615549</v>
      </c>
      <c r="E3201" s="9">
        <v>1733937.8127441406</v>
      </c>
      <c r="F3201" s="259" t="s">
        <v>35077</v>
      </c>
      <c r="G3201" s="9"/>
      <c r="H3201" s="259" t="s">
        <v>38713</v>
      </c>
      <c r="I3201" s="9">
        <v>4</v>
      </c>
    </row>
    <row r="3202">
      <c r="A3202" s="259" t="s">
        <v>29898</v>
      </c>
      <c r="B3202" s="9">
        <v>3</v>
      </c>
      <c r="C3202" s="259" t="s">
        <v>32867</v>
      </c>
      <c r="D3202" s="9">
        <v>560735.39372253418</v>
      </c>
      <c r="E3202" s="9">
        <v>1719001.3589553833</v>
      </c>
      <c r="F3202" s="259" t="s">
        <v>35078</v>
      </c>
      <c r="G3202" s="9"/>
      <c r="H3202" s="259" t="s">
        <v>38714</v>
      </c>
      <c r="I3202" s="9">
        <v>4</v>
      </c>
    </row>
    <row r="3203">
      <c r="A3203" s="259" t="s">
        <v>29899</v>
      </c>
      <c r="B3203" s="9">
        <v>3</v>
      </c>
      <c r="C3203" s="259" t="s">
        <v>32868</v>
      </c>
      <c r="D3203" s="9">
        <v>2289393944.5903335</v>
      </c>
      <c r="E3203" s="9">
        <v>1719001.3589553833</v>
      </c>
      <c r="F3203" s="259" t="s">
        <v>35078</v>
      </c>
      <c r="G3203" s="9"/>
      <c r="H3203" s="259" t="s">
        <v>38715</v>
      </c>
      <c r="I3203" s="9">
        <v>4</v>
      </c>
    </row>
    <row r="3204">
      <c r="A3204" s="259" t="s">
        <v>29900</v>
      </c>
      <c r="B3204" s="9">
        <v>3</v>
      </c>
      <c r="C3204" s="259" t="s">
        <v>32869</v>
      </c>
      <c r="D3204" s="9">
        <v>0.3261983423115421</v>
      </c>
      <c r="E3204" s="9">
        <v>1719001.3589553833</v>
      </c>
      <c r="F3204" s="259" t="s">
        <v>35078</v>
      </c>
      <c r="G3204" s="9"/>
      <c r="H3204" s="259" t="s">
        <v>38716</v>
      </c>
      <c r="I3204" s="9">
        <v>4</v>
      </c>
    </row>
    <row r="3205">
      <c r="A3205" s="259" t="s">
        <v>29901</v>
      </c>
      <c r="B3205" s="9">
        <v>3</v>
      </c>
      <c r="C3205" s="259" t="s">
        <v>32870</v>
      </c>
      <c r="D3205" s="9">
        <v>1331.8162505593195</v>
      </c>
      <c r="E3205" s="9">
        <v>1719001.3589553833</v>
      </c>
      <c r="F3205" s="259" t="s">
        <v>35078</v>
      </c>
      <c r="G3205" s="9"/>
      <c r="H3205" s="259" t="s">
        <v>38717</v>
      </c>
      <c r="I3205" s="9">
        <v>4</v>
      </c>
    </row>
    <row r="3206">
      <c r="A3206" s="259" t="s">
        <v>29902</v>
      </c>
      <c r="B3206" s="9">
        <v>3</v>
      </c>
      <c r="C3206" s="259" t="s">
        <v>32871</v>
      </c>
      <c r="D3206" s="9">
        <v>597312.19090270996</v>
      </c>
      <c r="E3206" s="9">
        <v>1719001.3589553833</v>
      </c>
      <c r="F3206" s="259" t="s">
        <v>35079</v>
      </c>
      <c r="G3206" s="9"/>
      <c r="H3206" s="259" t="s">
        <v>38718</v>
      </c>
      <c r="I3206" s="9">
        <v>4</v>
      </c>
    </row>
    <row r="3207">
      <c r="A3207" s="259" t="s">
        <v>29903</v>
      </c>
      <c r="B3207" s="9">
        <v>3</v>
      </c>
      <c r="C3207" s="259" t="s">
        <v>32872</v>
      </c>
      <c r="D3207" s="9">
        <v>818396264.79215372</v>
      </c>
      <c r="E3207" s="9">
        <v>1719001.3589553833</v>
      </c>
      <c r="F3207" s="259" t="s">
        <v>35079</v>
      </c>
      <c r="G3207" s="9"/>
      <c r="H3207" s="259" t="s">
        <v>38719</v>
      </c>
      <c r="I3207" s="9">
        <v>4</v>
      </c>
    </row>
    <row r="3208">
      <c r="A3208" s="259" t="s">
        <v>29904</v>
      </c>
      <c r="B3208" s="9">
        <v>3</v>
      </c>
      <c r="C3208" s="259" t="s">
        <v>32873</v>
      </c>
      <c r="D3208" s="9">
        <v>0.34747627614773352</v>
      </c>
      <c r="E3208" s="9">
        <v>1719001.3589553833</v>
      </c>
      <c r="F3208" s="259" t="s">
        <v>35079</v>
      </c>
      <c r="G3208" s="9"/>
      <c r="H3208" s="259" t="s">
        <v>38720</v>
      </c>
      <c r="I3208" s="9">
        <v>4</v>
      </c>
    </row>
    <row r="3209">
      <c r="A3209" s="259" t="s">
        <v>29905</v>
      </c>
      <c r="B3209" s="9">
        <v>3</v>
      </c>
      <c r="C3209" s="259" t="s">
        <v>32874</v>
      </c>
      <c r="D3209" s="9">
        <v>476.08820116901092</v>
      </c>
      <c r="E3209" s="9">
        <v>1719001.3589553833</v>
      </c>
      <c r="F3209" s="259" t="s">
        <v>35079</v>
      </c>
      <c r="G3209" s="9"/>
      <c r="H3209" s="259" t="s">
        <v>38721</v>
      </c>
      <c r="I3209" s="9">
        <v>4</v>
      </c>
    </row>
    <row r="3210">
      <c r="A3210" s="259" t="s">
        <v>29906</v>
      </c>
      <c r="B3210" s="9">
        <v>3</v>
      </c>
      <c r="C3210" s="259" t="s">
        <v>32875</v>
      </c>
      <c r="D3210" s="9">
        <v>1719001.3589553833</v>
      </c>
      <c r="E3210" s="9">
        <v>1719001.3589553833</v>
      </c>
      <c r="F3210" s="259" t="s">
        <v>35080</v>
      </c>
      <c r="G3210" s="9"/>
      <c r="H3210" s="259" t="s">
        <v>38722</v>
      </c>
      <c r="I3210" s="9">
        <v>4</v>
      </c>
    </row>
    <row r="3211">
      <c r="A3211" s="259" t="s">
        <v>29907</v>
      </c>
      <c r="B3211" s="9">
        <v>3</v>
      </c>
      <c r="C3211" s="259" t="s">
        <v>32876</v>
      </c>
      <c r="D3211" s="9">
        <v>10796000341.105341</v>
      </c>
      <c r="E3211" s="9">
        <v>1719001.3589553833</v>
      </c>
      <c r="F3211" s="259" t="s">
        <v>35080</v>
      </c>
      <c r="G3211" s="9"/>
      <c r="H3211" s="259" t="s">
        <v>38723</v>
      </c>
      <c r="I3211" s="9">
        <v>4</v>
      </c>
    </row>
    <row r="3212">
      <c r="A3212" s="259" t="s">
        <v>29908</v>
      </c>
      <c r="B3212" s="9">
        <v>3</v>
      </c>
      <c r="C3212" s="259" t="s">
        <v>32877</v>
      </c>
      <c r="D3212" s="9">
        <v>1</v>
      </c>
      <c r="E3212" s="9">
        <v>1719001.3589553833</v>
      </c>
      <c r="F3212" s="259" t="s">
        <v>35080</v>
      </c>
      <c r="G3212" s="9"/>
      <c r="H3212" s="259" t="s">
        <v>38724</v>
      </c>
      <c r="I3212" s="9">
        <v>4</v>
      </c>
    </row>
    <row r="3213">
      <c r="A3213" s="259" t="s">
        <v>29909</v>
      </c>
      <c r="B3213" s="9">
        <v>3</v>
      </c>
      <c r="C3213" s="259" t="s">
        <v>32878</v>
      </c>
      <c r="D3213" s="9">
        <v>6280.3908122946114</v>
      </c>
      <c r="E3213" s="9">
        <v>1719001.3589553833</v>
      </c>
      <c r="F3213" s="259" t="s">
        <v>35080</v>
      </c>
      <c r="G3213" s="9"/>
      <c r="H3213" s="259" t="s">
        <v>38725</v>
      </c>
      <c r="I3213" s="9">
        <v>4</v>
      </c>
    </row>
    <row r="3214">
      <c r="A3214" s="259" t="s">
        <v>29910</v>
      </c>
      <c r="B3214" s="9">
        <v>3</v>
      </c>
      <c r="C3214" s="259" t="s">
        <v>32879</v>
      </c>
      <c r="D3214" s="9">
        <v>1719001.3589553833</v>
      </c>
      <c r="E3214" s="9">
        <v>1719001.3589553833</v>
      </c>
      <c r="F3214" s="259" t="s">
        <v>35081</v>
      </c>
      <c r="G3214" s="9"/>
      <c r="H3214" s="259" t="s">
        <v>38726</v>
      </c>
      <c r="I3214" s="9">
        <v>4</v>
      </c>
    </row>
    <row r="3215">
      <c r="A3215" s="259" t="s">
        <v>29911</v>
      </c>
      <c r="B3215" s="9">
        <v>3</v>
      </c>
      <c r="C3215" s="259" t="s">
        <v>32880</v>
      </c>
      <c r="D3215" s="9">
        <v>3976682102.9258809</v>
      </c>
      <c r="E3215" s="9">
        <v>1719001.3589553833</v>
      </c>
      <c r="F3215" s="259" t="s">
        <v>35081</v>
      </c>
      <c r="G3215" s="9"/>
      <c r="H3215" s="259" t="s">
        <v>38727</v>
      </c>
      <c r="I3215" s="9">
        <v>4</v>
      </c>
    </row>
    <row r="3216">
      <c r="A3216" s="259" t="s">
        <v>29912</v>
      </c>
      <c r="B3216" s="9">
        <v>3</v>
      </c>
      <c r="C3216" s="259" t="s">
        <v>32881</v>
      </c>
      <c r="D3216" s="9">
        <v>1</v>
      </c>
      <c r="E3216" s="9">
        <v>1719001.3589553833</v>
      </c>
      <c r="F3216" s="259" t="s">
        <v>35081</v>
      </c>
      <c r="G3216" s="9"/>
      <c r="H3216" s="259" t="s">
        <v>38728</v>
      </c>
      <c r="I3216" s="9">
        <v>4</v>
      </c>
    </row>
    <row r="3217">
      <c r="A3217" s="259" t="s">
        <v>29913</v>
      </c>
      <c r="B3217" s="9">
        <v>3</v>
      </c>
      <c r="C3217" s="259" t="s">
        <v>32882</v>
      </c>
      <c r="D3217" s="9">
        <v>2313.3676318571752</v>
      </c>
      <c r="E3217" s="9">
        <v>1719001.3589553833</v>
      </c>
      <c r="F3217" s="259" t="s">
        <v>35081</v>
      </c>
      <c r="G3217" s="9"/>
      <c r="H3217" s="259" t="s">
        <v>38729</v>
      </c>
      <c r="I3217" s="9">
        <v>4</v>
      </c>
    </row>
    <row r="3218">
      <c r="A3218" s="259" t="s">
        <v>29914</v>
      </c>
      <c r="B3218" s="9">
        <v>3</v>
      </c>
      <c r="C3218" s="259" t="s">
        <v>32883</v>
      </c>
      <c r="D3218" s="9">
        <v>1719001.3589553833</v>
      </c>
      <c r="E3218" s="9">
        <v>1719001.3589553833</v>
      </c>
      <c r="F3218" s="259" t="s">
        <v>35082</v>
      </c>
      <c r="G3218" s="9"/>
      <c r="H3218" s="259" t="s">
        <v>38730</v>
      </c>
      <c r="I3218" s="9">
        <v>4</v>
      </c>
    </row>
    <row r="3219">
      <c r="A3219" s="259" t="s">
        <v>29915</v>
      </c>
      <c r="B3219" s="9">
        <v>3</v>
      </c>
      <c r="C3219" s="259" t="s">
        <v>32884</v>
      </c>
      <c r="D3219" s="9">
        <v>6000921973.3873072</v>
      </c>
      <c r="E3219" s="9">
        <v>1719001.3589553833</v>
      </c>
      <c r="F3219" s="259" t="s">
        <v>35082</v>
      </c>
      <c r="G3219" s="9"/>
      <c r="H3219" s="259" t="s">
        <v>38731</v>
      </c>
      <c r="I3219" s="9">
        <v>4</v>
      </c>
    </row>
    <row r="3220">
      <c r="A3220" s="259" t="s">
        <v>29916</v>
      </c>
      <c r="B3220" s="9">
        <v>3</v>
      </c>
      <c r="C3220" s="259" t="s">
        <v>32885</v>
      </c>
      <c r="D3220" s="9">
        <v>1</v>
      </c>
      <c r="E3220" s="9">
        <v>1719001.3589553833</v>
      </c>
      <c r="F3220" s="259" t="s">
        <v>35082</v>
      </c>
      <c r="G3220" s="9"/>
      <c r="H3220" s="259" t="s">
        <v>38732</v>
      </c>
      <c r="I3220" s="9">
        <v>4</v>
      </c>
    </row>
    <row r="3221">
      <c r="A3221" s="259" t="s">
        <v>29917</v>
      </c>
      <c r="B3221" s="9">
        <v>3</v>
      </c>
      <c r="C3221" s="259" t="s">
        <v>32886</v>
      </c>
      <c r="D3221" s="9">
        <v>3490.9349792684261</v>
      </c>
      <c r="E3221" s="9">
        <v>1719001.3589553833</v>
      </c>
      <c r="F3221" s="259" t="s">
        <v>35082</v>
      </c>
      <c r="G3221" s="9"/>
      <c r="H3221" s="259" t="s">
        <v>38733</v>
      </c>
      <c r="I3221" s="9">
        <v>4</v>
      </c>
    </row>
    <row r="3222">
      <c r="A3222" s="259" t="s">
        <v>29918</v>
      </c>
      <c r="B3222" s="9">
        <v>3</v>
      </c>
      <c r="C3222" s="259" t="s">
        <v>32887</v>
      </c>
      <c r="D3222" s="9">
        <v>1719001.3589553833</v>
      </c>
      <c r="E3222" s="9">
        <v>1719001.3589553833</v>
      </c>
      <c r="F3222" s="259" t="s">
        <v>35083</v>
      </c>
      <c r="G3222" s="9"/>
      <c r="H3222" s="259" t="s">
        <v>38734</v>
      </c>
      <c r="I3222" s="9">
        <v>4</v>
      </c>
    </row>
    <row r="3223">
      <c r="A3223" s="259" t="s">
        <v>29919</v>
      </c>
      <c r="B3223" s="9">
        <v>3</v>
      </c>
      <c r="C3223" s="259" t="s">
        <v>32888</v>
      </c>
      <c r="D3223" s="9">
        <v>4444049423.5051975</v>
      </c>
      <c r="E3223" s="9">
        <v>1719001.3589553833</v>
      </c>
      <c r="F3223" s="259" t="s">
        <v>35083</v>
      </c>
      <c r="G3223" s="9"/>
      <c r="H3223" s="259" t="s">
        <v>38735</v>
      </c>
      <c r="I3223" s="9">
        <v>4</v>
      </c>
    </row>
    <row r="3224">
      <c r="A3224" s="259" t="s">
        <v>29920</v>
      </c>
      <c r="B3224" s="9">
        <v>3</v>
      </c>
      <c r="C3224" s="259" t="s">
        <v>32889</v>
      </c>
      <c r="D3224" s="9">
        <v>1</v>
      </c>
      <c r="E3224" s="9">
        <v>1719001.3589553833</v>
      </c>
      <c r="F3224" s="259" t="s">
        <v>35083</v>
      </c>
      <c r="G3224" s="9"/>
      <c r="H3224" s="259" t="s">
        <v>38736</v>
      </c>
      <c r="I3224" s="9">
        <v>4</v>
      </c>
    </row>
    <row r="3225">
      <c r="A3225" s="259" t="s">
        <v>29921</v>
      </c>
      <c r="B3225" s="9">
        <v>3</v>
      </c>
      <c r="C3225" s="259" t="s">
        <v>32890</v>
      </c>
      <c r="D3225" s="9">
        <v>2585.2506749650238</v>
      </c>
      <c r="E3225" s="9">
        <v>1719001.3589553833</v>
      </c>
      <c r="F3225" s="259" t="s">
        <v>35083</v>
      </c>
      <c r="G3225" s="9"/>
      <c r="H3225" s="259" t="s">
        <v>38737</v>
      </c>
      <c r="I3225" s="9">
        <v>4</v>
      </c>
    </row>
    <row r="3226">
      <c r="A3226" s="259" t="s">
        <v>29922</v>
      </c>
      <c r="B3226" s="9">
        <v>3</v>
      </c>
      <c r="C3226" s="259" t="s">
        <v>32891</v>
      </c>
      <c r="D3226" s="9">
        <v>1719001.3589553833</v>
      </c>
      <c r="E3226" s="9">
        <v>1719001.3589553833</v>
      </c>
      <c r="F3226" s="259" t="s">
        <v>35084</v>
      </c>
      <c r="G3226" s="9"/>
      <c r="H3226" s="259" t="s">
        <v>38738</v>
      </c>
      <c r="I3226" s="9">
        <v>4</v>
      </c>
    </row>
    <row r="3227">
      <c r="A3227" s="259" t="s">
        <v>29923</v>
      </c>
      <c r="B3227" s="9">
        <v>3</v>
      </c>
      <c r="C3227" s="259" t="s">
        <v>32892</v>
      </c>
      <c r="D3227" s="9">
        <v>6733443368.0955315</v>
      </c>
      <c r="E3227" s="9">
        <v>1719001.3589553833</v>
      </c>
      <c r="F3227" s="259" t="s">
        <v>35084</v>
      </c>
      <c r="G3227" s="9"/>
      <c r="H3227" s="259" t="s">
        <v>38739</v>
      </c>
      <c r="I3227" s="9">
        <v>4</v>
      </c>
    </row>
    <row r="3228">
      <c r="A3228" s="259" t="s">
        <v>29924</v>
      </c>
      <c r="B3228" s="9">
        <v>3</v>
      </c>
      <c r="C3228" s="259" t="s">
        <v>32893</v>
      </c>
      <c r="D3228" s="9">
        <v>1</v>
      </c>
      <c r="E3228" s="9">
        <v>1719001.3589553833</v>
      </c>
      <c r="F3228" s="259" t="s">
        <v>35084</v>
      </c>
      <c r="G3228" s="9"/>
      <c r="H3228" s="259" t="s">
        <v>38740</v>
      </c>
      <c r="I3228" s="9">
        <v>4</v>
      </c>
    </row>
    <row r="3229">
      <c r="A3229" s="259" t="s">
        <v>29925</v>
      </c>
      <c r="B3229" s="9">
        <v>3</v>
      </c>
      <c r="C3229" s="259" t="s">
        <v>32894</v>
      </c>
      <c r="D3229" s="9">
        <v>3917.0669255243433</v>
      </c>
      <c r="E3229" s="9">
        <v>1719001.3589553833</v>
      </c>
      <c r="F3229" s="259" t="s">
        <v>35084</v>
      </c>
      <c r="G3229" s="9"/>
      <c r="H3229" s="259" t="s">
        <v>38741</v>
      </c>
      <c r="I3229" s="9">
        <v>4</v>
      </c>
    </row>
    <row r="3230">
      <c r="A3230" s="259" t="s">
        <v>29926</v>
      </c>
      <c r="B3230" s="9">
        <v>3</v>
      </c>
      <c r="C3230" s="259" t="s">
        <v>32895</v>
      </c>
      <c r="D3230" s="9">
        <v>604957.71780395508</v>
      </c>
      <c r="E3230" s="9">
        <v>1719001.3589553833</v>
      </c>
      <c r="F3230" s="259" t="s">
        <v>35085</v>
      </c>
      <c r="G3230" s="9"/>
      <c r="H3230" s="259" t="s">
        <v>38742</v>
      </c>
      <c r="I3230" s="9">
        <v>4</v>
      </c>
    </row>
    <row r="3231">
      <c r="A3231" s="259" t="s">
        <v>29927</v>
      </c>
      <c r="B3231" s="9">
        <v>3</v>
      </c>
      <c r="C3231" s="259" t="s">
        <v>32896</v>
      </c>
      <c r="D3231" s="9">
        <v>3072611001.5870047</v>
      </c>
      <c r="E3231" s="9">
        <v>1719001.3589553833</v>
      </c>
      <c r="F3231" s="259" t="s">
        <v>35085</v>
      </c>
      <c r="G3231" s="9"/>
      <c r="H3231" s="259" t="s">
        <v>38743</v>
      </c>
      <c r="I3231" s="9">
        <v>4</v>
      </c>
    </row>
    <row r="3232">
      <c r="A3232" s="259" t="s">
        <v>29928</v>
      </c>
      <c r="B3232" s="9">
        <v>3</v>
      </c>
      <c r="C3232" s="259" t="s">
        <v>32897</v>
      </c>
      <c r="D3232" s="9">
        <v>0.35192393226005397</v>
      </c>
      <c r="E3232" s="9">
        <v>1719001.3589553833</v>
      </c>
      <c r="F3232" s="259" t="s">
        <v>35085</v>
      </c>
      <c r="G3232" s="9"/>
      <c r="H3232" s="259" t="s">
        <v>38744</v>
      </c>
      <c r="I3232" s="9">
        <v>4</v>
      </c>
    </row>
    <row r="3233">
      <c r="A3233" s="259" t="s">
        <v>29929</v>
      </c>
      <c r="B3233" s="9">
        <v>3</v>
      </c>
      <c r="C3233" s="259" t="s">
        <v>32898</v>
      </c>
      <c r="D3233" s="9">
        <v>1787.4395419060018</v>
      </c>
      <c r="E3233" s="9">
        <v>1719001.3589553833</v>
      </c>
      <c r="F3233" s="259" t="s">
        <v>35085</v>
      </c>
      <c r="G3233" s="9"/>
      <c r="H3233" s="259" t="s">
        <v>38745</v>
      </c>
      <c r="I3233" s="9">
        <v>4</v>
      </c>
    </row>
    <row r="3234">
      <c r="A3234" s="259" t="s">
        <v>29930</v>
      </c>
      <c r="B3234" s="9">
        <v>3</v>
      </c>
      <c r="C3234" s="259" t="s">
        <v>32899</v>
      </c>
      <c r="D3234" s="9">
        <v>1719001.3589553833</v>
      </c>
      <c r="E3234" s="9">
        <v>1719001.3589553833</v>
      </c>
      <c r="F3234" s="259" t="s">
        <v>35086</v>
      </c>
      <c r="G3234" s="9"/>
      <c r="H3234" s="259" t="s">
        <v>38746</v>
      </c>
      <c r="I3234" s="9">
        <v>4</v>
      </c>
    </row>
    <row r="3235">
      <c r="A3235" s="259" t="s">
        <v>29931</v>
      </c>
      <c r="B3235" s="9">
        <v>3</v>
      </c>
      <c r="C3235" s="259" t="s">
        <v>32900</v>
      </c>
      <c r="D3235" s="9">
        <v>989945971.42280579</v>
      </c>
      <c r="E3235" s="9">
        <v>1719001.3589553833</v>
      </c>
      <c r="F3235" s="259" t="s">
        <v>35086</v>
      </c>
      <c r="G3235" s="9"/>
      <c r="H3235" s="259" t="s">
        <v>38747</v>
      </c>
      <c r="I3235" s="9">
        <v>4</v>
      </c>
    </row>
    <row r="3236">
      <c r="A3236" s="259" t="s">
        <v>29932</v>
      </c>
      <c r="B3236" s="9">
        <v>3</v>
      </c>
      <c r="C3236" s="259" t="s">
        <v>32901</v>
      </c>
      <c r="D3236" s="9">
        <v>1</v>
      </c>
      <c r="E3236" s="9">
        <v>1719001.3589553833</v>
      </c>
      <c r="F3236" s="259" t="s">
        <v>35086</v>
      </c>
      <c r="G3236" s="9"/>
      <c r="H3236" s="259" t="s">
        <v>38748</v>
      </c>
      <c r="I3236" s="9">
        <v>4</v>
      </c>
    </row>
    <row r="3237">
      <c r="A3237" s="259" t="s">
        <v>29933</v>
      </c>
      <c r="B3237" s="9">
        <v>3</v>
      </c>
      <c r="C3237" s="259" t="s">
        <v>32902</v>
      </c>
      <c r="D3237" s="9">
        <v>575.88434486426706</v>
      </c>
      <c r="E3237" s="9">
        <v>1719001.3589553833</v>
      </c>
      <c r="F3237" s="259" t="s">
        <v>35086</v>
      </c>
      <c r="G3237" s="9"/>
      <c r="H3237" s="259" t="s">
        <v>38749</v>
      </c>
      <c r="I3237" s="9">
        <v>4</v>
      </c>
    </row>
    <row r="3238">
      <c r="A3238" s="259" t="s">
        <v>29934</v>
      </c>
      <c r="B3238" s="9">
        <v>3</v>
      </c>
      <c r="C3238" s="259" t="s">
        <v>32903</v>
      </c>
      <c r="D3238" s="9">
        <v>1719001.3589553833</v>
      </c>
      <c r="E3238" s="9">
        <v>1719001.3589553833</v>
      </c>
      <c r="F3238" s="259" t="s">
        <v>35087</v>
      </c>
      <c r="G3238" s="9"/>
      <c r="H3238" s="259" t="s">
        <v>38750</v>
      </c>
      <c r="I3238" s="9">
        <v>4</v>
      </c>
    </row>
    <row r="3239">
      <c r="A3239" s="259" t="s">
        <v>29935</v>
      </c>
      <c r="B3239" s="9">
        <v>3</v>
      </c>
      <c r="C3239" s="259" t="s">
        <v>32904</v>
      </c>
      <c r="D3239" s="9">
        <v>4062556973.0098104</v>
      </c>
      <c r="E3239" s="9">
        <v>1719001.3589553833</v>
      </c>
      <c r="F3239" s="259" t="s">
        <v>35087</v>
      </c>
      <c r="G3239" s="9"/>
      <c r="H3239" s="259" t="s">
        <v>38751</v>
      </c>
      <c r="I3239" s="9">
        <v>4</v>
      </c>
    </row>
    <row r="3240">
      <c r="A3240" s="259" t="s">
        <v>29936</v>
      </c>
      <c r="B3240" s="9">
        <v>3</v>
      </c>
      <c r="C3240" s="259" t="s">
        <v>32905</v>
      </c>
      <c r="D3240" s="9">
        <v>1</v>
      </c>
      <c r="E3240" s="9">
        <v>1719001.3589553833</v>
      </c>
      <c r="F3240" s="259" t="s">
        <v>35087</v>
      </c>
      <c r="G3240" s="9"/>
      <c r="H3240" s="259" t="s">
        <v>38752</v>
      </c>
      <c r="I3240" s="9">
        <v>4</v>
      </c>
    </row>
    <row r="3241">
      <c r="A3241" s="259" t="s">
        <v>29937</v>
      </c>
      <c r="B3241" s="9">
        <v>3</v>
      </c>
      <c r="C3241" s="259" t="s">
        <v>32906</v>
      </c>
      <c r="D3241" s="9">
        <v>2363.3238867702689</v>
      </c>
      <c r="E3241" s="9">
        <v>1719001.3589553833</v>
      </c>
      <c r="F3241" s="259" t="s">
        <v>35087</v>
      </c>
      <c r="G3241" s="9"/>
      <c r="H3241" s="259" t="s">
        <v>38753</v>
      </c>
      <c r="I3241" s="9">
        <v>4</v>
      </c>
    </row>
    <row r="3242">
      <c r="A3242" s="259" t="s">
        <v>29938</v>
      </c>
      <c r="B3242" s="9">
        <v>3</v>
      </c>
      <c r="C3242" s="259" t="s">
        <v>32907</v>
      </c>
      <c r="D3242" s="9">
        <v>77682.314758300781</v>
      </c>
      <c r="E3242" s="9">
        <v>1719001.3589553833</v>
      </c>
      <c r="F3242" s="259" t="s">
        <v>35088</v>
      </c>
      <c r="G3242" s="9"/>
      <c r="H3242" s="259" t="s">
        <v>38754</v>
      </c>
      <c r="I3242" s="9">
        <v>4</v>
      </c>
    </row>
    <row r="3243">
      <c r="A3243" s="259" t="s">
        <v>29939</v>
      </c>
      <c r="B3243" s="9">
        <v>3</v>
      </c>
      <c r="C3243" s="259" t="s">
        <v>32908</v>
      </c>
      <c r="D3243" s="9">
        <v>85874870.083929658</v>
      </c>
      <c r="E3243" s="9">
        <v>1719001.3589553833</v>
      </c>
      <c r="F3243" s="259" t="s">
        <v>35088</v>
      </c>
      <c r="G3243" s="9"/>
      <c r="H3243" s="259" t="s">
        <v>38755</v>
      </c>
      <c r="I3243" s="9">
        <v>4</v>
      </c>
    </row>
    <row r="3244">
      <c r="A3244" s="259" t="s">
        <v>29940</v>
      </c>
      <c r="B3244" s="9">
        <v>3</v>
      </c>
      <c r="C3244" s="259" t="s">
        <v>32909</v>
      </c>
      <c r="D3244" s="9">
        <v>0.045190374256310888</v>
      </c>
      <c r="E3244" s="9">
        <v>1719001.3589553833</v>
      </c>
      <c r="F3244" s="259" t="s">
        <v>35088</v>
      </c>
      <c r="G3244" s="9"/>
      <c r="H3244" s="259" t="s">
        <v>38756</v>
      </c>
      <c r="I3244" s="9">
        <v>4</v>
      </c>
    </row>
    <row r="3245">
      <c r="A3245" s="259" t="s">
        <v>29941</v>
      </c>
      <c r="B3245" s="9">
        <v>3</v>
      </c>
      <c r="C3245" s="259" t="s">
        <v>32910</v>
      </c>
      <c r="D3245" s="9">
        <v>49.956254913093723</v>
      </c>
      <c r="E3245" s="9">
        <v>1719001.3589553833</v>
      </c>
      <c r="F3245" s="259" t="s">
        <v>35088</v>
      </c>
      <c r="G3245" s="9"/>
      <c r="H3245" s="259" t="s">
        <v>38757</v>
      </c>
      <c r="I3245" s="9">
        <v>4</v>
      </c>
    </row>
    <row r="3246">
      <c r="A3246" s="259" t="s">
        <v>29942</v>
      </c>
      <c r="B3246" s="9">
        <v>3</v>
      </c>
      <c r="C3246" s="259" t="s">
        <v>32911</v>
      </c>
      <c r="D3246" s="9">
        <v>560735.39372253418</v>
      </c>
      <c r="E3246" s="9">
        <v>1719001.3589553833</v>
      </c>
      <c r="F3246" s="259" t="s">
        <v>35089</v>
      </c>
      <c r="G3246" s="9"/>
      <c r="H3246" s="259" t="s">
        <v>38758</v>
      </c>
      <c r="I3246" s="9">
        <v>4</v>
      </c>
    </row>
    <row r="3247">
      <c r="A3247" s="259" t="s">
        <v>29943</v>
      </c>
      <c r="B3247" s="9">
        <v>3</v>
      </c>
      <c r="C3247" s="259" t="s">
        <v>32912</v>
      </c>
      <c r="D3247" s="9">
        <v>732521394.70822406</v>
      </c>
      <c r="E3247" s="9">
        <v>1719001.3589553833</v>
      </c>
      <c r="F3247" s="259" t="s">
        <v>35089</v>
      </c>
      <c r="G3247" s="9"/>
      <c r="H3247" s="259" t="s">
        <v>38759</v>
      </c>
      <c r="I3247" s="9">
        <v>4</v>
      </c>
    </row>
    <row r="3248">
      <c r="A3248" s="259" t="s">
        <v>29944</v>
      </c>
      <c r="B3248" s="9">
        <v>3</v>
      </c>
      <c r="C3248" s="259" t="s">
        <v>32913</v>
      </c>
      <c r="D3248" s="9">
        <v>0.3261983423115421</v>
      </c>
      <c r="E3248" s="9">
        <v>1719001.3589553833</v>
      </c>
      <c r="F3248" s="259" t="s">
        <v>35089</v>
      </c>
      <c r="G3248" s="9"/>
      <c r="H3248" s="259" t="s">
        <v>38760</v>
      </c>
      <c r="I3248" s="9">
        <v>4</v>
      </c>
    </row>
    <row r="3249">
      <c r="A3249" s="259" t="s">
        <v>29945</v>
      </c>
      <c r="B3249" s="9">
        <v>3</v>
      </c>
      <c r="C3249" s="259" t="s">
        <v>32914</v>
      </c>
      <c r="D3249" s="9">
        <v>426.13194625591723</v>
      </c>
      <c r="E3249" s="9">
        <v>1719001.3589553833</v>
      </c>
      <c r="F3249" s="259" t="s">
        <v>35089</v>
      </c>
      <c r="G3249" s="9"/>
      <c r="H3249" s="259" t="s">
        <v>38761</v>
      </c>
      <c r="I3249" s="9">
        <v>4</v>
      </c>
    </row>
    <row r="3250">
      <c r="A3250" s="259" t="s">
        <v>29946</v>
      </c>
      <c r="B3250" s="9">
        <v>3</v>
      </c>
      <c r="C3250" s="259" t="s">
        <v>32915</v>
      </c>
      <c r="D3250" s="9">
        <v>1719001.3589553833</v>
      </c>
      <c r="E3250" s="9">
        <v>1719001.3589553833</v>
      </c>
      <c r="F3250" s="259" t="s">
        <v>35090</v>
      </c>
      <c r="G3250" s="9"/>
      <c r="H3250" s="259" t="s">
        <v>38762</v>
      </c>
      <c r="I3250" s="9">
        <v>4</v>
      </c>
    </row>
    <row r="3251">
      <c r="A3251" s="259" t="s">
        <v>29947</v>
      </c>
      <c r="B3251" s="9">
        <v>3</v>
      </c>
      <c r="C3251" s="259" t="s">
        <v>32916</v>
      </c>
      <c r="D3251" s="9">
        <v>9977604076.3131886</v>
      </c>
      <c r="E3251" s="9">
        <v>1719001.3589553833</v>
      </c>
      <c r="F3251" s="259" t="s">
        <v>35090</v>
      </c>
      <c r="G3251" s="9"/>
      <c r="H3251" s="259" t="s">
        <v>38763</v>
      </c>
      <c r="I3251" s="9">
        <v>4</v>
      </c>
    </row>
    <row r="3252">
      <c r="A3252" s="259" t="s">
        <v>29948</v>
      </c>
      <c r="B3252" s="9">
        <v>3</v>
      </c>
      <c r="C3252" s="259" t="s">
        <v>32917</v>
      </c>
      <c r="D3252" s="9">
        <v>1</v>
      </c>
      <c r="E3252" s="9">
        <v>1719001.3589553833</v>
      </c>
      <c r="F3252" s="259" t="s">
        <v>35090</v>
      </c>
      <c r="G3252" s="9"/>
      <c r="H3252" s="259" t="s">
        <v>38764</v>
      </c>
      <c r="I3252" s="9">
        <v>4</v>
      </c>
    </row>
    <row r="3253">
      <c r="A3253" s="259" t="s">
        <v>29949</v>
      </c>
      <c r="B3253" s="9">
        <v>3</v>
      </c>
      <c r="C3253" s="259" t="s">
        <v>32918</v>
      </c>
      <c r="D3253" s="9">
        <v>5804.3026111256013</v>
      </c>
      <c r="E3253" s="9">
        <v>1719001.3589553833</v>
      </c>
      <c r="F3253" s="259" t="s">
        <v>35090</v>
      </c>
      <c r="G3253" s="9"/>
      <c r="H3253" s="259" t="s">
        <v>38765</v>
      </c>
      <c r="I3253" s="9">
        <v>4</v>
      </c>
    </row>
    <row r="3254">
      <c r="A3254" s="259" t="s">
        <v>29950</v>
      </c>
      <c r="B3254" s="9">
        <v>4</v>
      </c>
      <c r="C3254" s="259" t="s">
        <v>32919</v>
      </c>
      <c r="D3254" s="9">
        <v>621783.92935180664</v>
      </c>
      <c r="E3254" s="9">
        <v>1733452.3988800049</v>
      </c>
      <c r="F3254" s="259" t="s">
        <v>35091</v>
      </c>
      <c r="G3254" s="9"/>
      <c r="H3254" s="259" t="s">
        <v>38766</v>
      </c>
      <c r="I3254" s="9">
        <v>4</v>
      </c>
    </row>
    <row r="3255">
      <c r="A3255" s="259" t="s">
        <v>29951</v>
      </c>
      <c r="B3255" s="9">
        <v>4</v>
      </c>
      <c r="C3255" s="259" t="s">
        <v>32920</v>
      </c>
      <c r="D3255" s="9">
        <v>3118649117.4906974</v>
      </c>
      <c r="E3255" s="9">
        <v>1733452.3988800049</v>
      </c>
      <c r="F3255" s="259" t="s">
        <v>35091</v>
      </c>
      <c r="G3255" s="9"/>
      <c r="H3255" s="259" t="s">
        <v>38767</v>
      </c>
      <c r="I3255" s="9">
        <v>4</v>
      </c>
    </row>
    <row r="3256">
      <c r="A3256" s="259" t="s">
        <v>29952</v>
      </c>
      <c r="B3256" s="9">
        <v>4</v>
      </c>
      <c r="C3256" s="259" t="s">
        <v>32921</v>
      </c>
      <c r="D3256" s="9">
        <v>0.35869685821978464</v>
      </c>
      <c r="E3256" s="9">
        <v>1733452.3988800049</v>
      </c>
      <c r="F3256" s="259" t="s">
        <v>35091</v>
      </c>
      <c r="G3256" s="9"/>
      <c r="H3256" s="259" t="s">
        <v>38768</v>
      </c>
      <c r="I3256" s="9">
        <v>4</v>
      </c>
    </row>
    <row r="3257">
      <c r="A3257" s="259" t="s">
        <v>29953</v>
      </c>
      <c r="B3257" s="9">
        <v>4</v>
      </c>
      <c r="C3257" s="259" t="s">
        <v>32922</v>
      </c>
      <c r="D3257" s="9">
        <v>1799.0970617397265</v>
      </c>
      <c r="E3257" s="9">
        <v>1733452.3988800049</v>
      </c>
      <c r="F3257" s="259" t="s">
        <v>35091</v>
      </c>
      <c r="G3257" s="9"/>
      <c r="H3257" s="259" t="s">
        <v>38769</v>
      </c>
      <c r="I3257" s="9">
        <v>4</v>
      </c>
    </row>
    <row r="3258">
      <c r="A3258" s="259" t="s">
        <v>29954</v>
      </c>
      <c r="B3258" s="9">
        <v>4</v>
      </c>
      <c r="C3258" s="259" t="s">
        <v>32923</v>
      </c>
      <c r="D3258" s="9">
        <v>664751.09829711914</v>
      </c>
      <c r="E3258" s="9">
        <v>1733452.3988800049</v>
      </c>
      <c r="F3258" s="259" t="s">
        <v>35092</v>
      </c>
      <c r="G3258" s="9"/>
      <c r="H3258" s="259" t="s">
        <v>38770</v>
      </c>
      <c r="I3258" s="9">
        <v>4</v>
      </c>
    </row>
    <row r="3259">
      <c r="A3259" s="259" t="s">
        <v>29955</v>
      </c>
      <c r="B3259" s="9">
        <v>4</v>
      </c>
      <c r="C3259" s="259" t="s">
        <v>32924</v>
      </c>
      <c r="D3259" s="9">
        <v>1043141094.4521807</v>
      </c>
      <c r="E3259" s="9">
        <v>1733452.3988800049</v>
      </c>
      <c r="F3259" s="259" t="s">
        <v>35092</v>
      </c>
      <c r="G3259" s="9"/>
      <c r="H3259" s="259" t="s">
        <v>38771</v>
      </c>
      <c r="I3259" s="9">
        <v>4</v>
      </c>
    </row>
    <row r="3260">
      <c r="A3260" s="259" t="s">
        <v>29956</v>
      </c>
      <c r="B3260" s="9">
        <v>4</v>
      </c>
      <c r="C3260" s="259" t="s">
        <v>32925</v>
      </c>
      <c r="D3260" s="9">
        <v>0.38348390687083145</v>
      </c>
      <c r="E3260" s="9">
        <v>1733452.3988800049</v>
      </c>
      <c r="F3260" s="259" t="s">
        <v>35092</v>
      </c>
      <c r="G3260" s="9"/>
      <c r="H3260" s="259" t="s">
        <v>38772</v>
      </c>
      <c r="I3260" s="9">
        <v>4</v>
      </c>
    </row>
    <row r="3261">
      <c r="A3261" s="259" t="s">
        <v>29957</v>
      </c>
      <c r="B3261" s="9">
        <v>4</v>
      </c>
      <c r="C3261" s="259" t="s">
        <v>32926</v>
      </c>
      <c r="D3261" s="9">
        <v>601.77083323785598</v>
      </c>
      <c r="E3261" s="9">
        <v>1733452.3988800049</v>
      </c>
      <c r="F3261" s="259" t="s">
        <v>35092</v>
      </c>
      <c r="G3261" s="9"/>
      <c r="H3261" s="259" t="s">
        <v>38773</v>
      </c>
      <c r="I3261" s="9">
        <v>4</v>
      </c>
    </row>
    <row r="3262">
      <c r="A3262" s="259" t="s">
        <v>29958</v>
      </c>
      <c r="B3262" s="9">
        <v>4</v>
      </c>
      <c r="C3262" s="259" t="s">
        <v>32927</v>
      </c>
      <c r="D3262" s="9">
        <v>1733452.3988800049</v>
      </c>
      <c r="E3262" s="9">
        <v>1733452.3988800049</v>
      </c>
      <c r="F3262" s="259" t="s">
        <v>35093</v>
      </c>
      <c r="G3262" s="9"/>
      <c r="H3262" s="259" t="s">
        <v>38774</v>
      </c>
      <c r="I3262" s="9">
        <v>4</v>
      </c>
    </row>
    <row r="3263">
      <c r="A3263" s="259" t="s">
        <v>29959</v>
      </c>
      <c r="B3263" s="9">
        <v>4</v>
      </c>
      <c r="C3263" s="259" t="s">
        <v>32928</v>
      </c>
      <c r="D3263" s="9">
        <v>14612717891.368219</v>
      </c>
      <c r="E3263" s="9">
        <v>1733452.3988800049</v>
      </c>
      <c r="F3263" s="259" t="s">
        <v>35093</v>
      </c>
      <c r="G3263" s="9"/>
      <c r="H3263" s="259" t="s">
        <v>38775</v>
      </c>
      <c r="I3263" s="9">
        <v>4</v>
      </c>
    </row>
    <row r="3264">
      <c r="A3264" s="259" t="s">
        <v>29960</v>
      </c>
      <c r="B3264" s="9">
        <v>4</v>
      </c>
      <c r="C3264" s="259" t="s">
        <v>32929</v>
      </c>
      <c r="D3264" s="9">
        <v>1</v>
      </c>
      <c r="E3264" s="9">
        <v>1733452.3988800049</v>
      </c>
      <c r="F3264" s="259" t="s">
        <v>35093</v>
      </c>
      <c r="G3264" s="9"/>
      <c r="H3264" s="259" t="s">
        <v>38776</v>
      </c>
      <c r="I3264" s="9">
        <v>4</v>
      </c>
    </row>
    <row r="3265">
      <c r="A3265" s="259" t="s">
        <v>29961</v>
      </c>
      <c r="B3265" s="9">
        <v>4</v>
      </c>
      <c r="C3265" s="259" t="s">
        <v>32930</v>
      </c>
      <c r="D3265" s="9">
        <v>8429.8351087169121</v>
      </c>
      <c r="E3265" s="9">
        <v>1733452.3988800049</v>
      </c>
      <c r="F3265" s="259" t="s">
        <v>35093</v>
      </c>
      <c r="G3265" s="9"/>
      <c r="H3265" s="259" t="s">
        <v>38777</v>
      </c>
      <c r="I3265" s="9">
        <v>4</v>
      </c>
    </row>
    <row r="3266">
      <c r="A3266" s="259" t="s">
        <v>29962</v>
      </c>
      <c r="B3266" s="9">
        <v>4</v>
      </c>
      <c r="C3266" s="259" t="s">
        <v>32931</v>
      </c>
      <c r="D3266" s="9">
        <v>1733452.3988800049</v>
      </c>
      <c r="E3266" s="9">
        <v>1733452.3988800049</v>
      </c>
      <c r="F3266" s="259" t="s">
        <v>35094</v>
      </c>
      <c r="G3266" s="9"/>
      <c r="H3266" s="259" t="s">
        <v>38778</v>
      </c>
      <c r="I3266" s="9">
        <v>4</v>
      </c>
    </row>
    <row r="3267">
      <c r="A3267" s="259" t="s">
        <v>29963</v>
      </c>
      <c r="B3267" s="9">
        <v>4</v>
      </c>
      <c r="C3267" s="259" t="s">
        <v>32932</v>
      </c>
      <c r="D3267" s="9">
        <v>5817194808.8794756</v>
      </c>
      <c r="E3267" s="9">
        <v>1733452.3988800049</v>
      </c>
      <c r="F3267" s="259" t="s">
        <v>35094</v>
      </c>
      <c r="G3267" s="9"/>
      <c r="H3267" s="259" t="s">
        <v>38779</v>
      </c>
      <c r="I3267" s="9">
        <v>4</v>
      </c>
    </row>
    <row r="3268">
      <c r="A3268" s="259" t="s">
        <v>29964</v>
      </c>
      <c r="B3268" s="9">
        <v>4</v>
      </c>
      <c r="C3268" s="259" t="s">
        <v>32933</v>
      </c>
      <c r="D3268" s="9">
        <v>1</v>
      </c>
      <c r="E3268" s="9">
        <v>1733452.3988800049</v>
      </c>
      <c r="F3268" s="259" t="s">
        <v>35094</v>
      </c>
      <c r="G3268" s="9"/>
      <c r="H3268" s="259" t="s">
        <v>38780</v>
      </c>
      <c r="I3268" s="9">
        <v>4</v>
      </c>
    </row>
    <row r="3269">
      <c r="A3269" s="259" t="s">
        <v>29965</v>
      </c>
      <c r="B3269" s="9">
        <v>4</v>
      </c>
      <c r="C3269" s="259" t="s">
        <v>32934</v>
      </c>
      <c r="D3269" s="9">
        <v>3355.84340974001</v>
      </c>
      <c r="E3269" s="9">
        <v>1733452.3988800049</v>
      </c>
      <c r="F3269" s="259" t="s">
        <v>35094</v>
      </c>
      <c r="G3269" s="9"/>
      <c r="H3269" s="259" t="s">
        <v>38781</v>
      </c>
      <c r="I3269" s="9">
        <v>4</v>
      </c>
    </row>
    <row r="3270">
      <c r="A3270" s="259" t="s">
        <v>29966</v>
      </c>
      <c r="B3270" s="9">
        <v>4</v>
      </c>
      <c r="C3270" s="259" t="s">
        <v>32935</v>
      </c>
      <c r="D3270" s="9">
        <v>1733452.3988800049</v>
      </c>
      <c r="E3270" s="9">
        <v>1733452.3988800049</v>
      </c>
      <c r="F3270" s="259" t="s">
        <v>35095</v>
      </c>
      <c r="G3270" s="9"/>
      <c r="H3270" s="259" t="s">
        <v>38782</v>
      </c>
      <c r="I3270" s="9">
        <v>4</v>
      </c>
    </row>
    <row r="3271">
      <c r="A3271" s="259" t="s">
        <v>29967</v>
      </c>
      <c r="B3271" s="9">
        <v>4</v>
      </c>
      <c r="C3271" s="259" t="s">
        <v>32936</v>
      </c>
      <c r="D3271" s="9">
        <v>7752381988.036562</v>
      </c>
      <c r="E3271" s="9">
        <v>1733452.3988800049</v>
      </c>
      <c r="F3271" s="259" t="s">
        <v>35095</v>
      </c>
      <c r="G3271" s="9"/>
      <c r="H3271" s="259" t="s">
        <v>38783</v>
      </c>
      <c r="I3271" s="9">
        <v>4</v>
      </c>
    </row>
    <row r="3272">
      <c r="A3272" s="259" t="s">
        <v>29968</v>
      </c>
      <c r="B3272" s="9">
        <v>4</v>
      </c>
      <c r="C3272" s="259" t="s">
        <v>32937</v>
      </c>
      <c r="D3272" s="9">
        <v>1</v>
      </c>
      <c r="E3272" s="9">
        <v>1733452.3988800049</v>
      </c>
      <c r="F3272" s="259" t="s">
        <v>35095</v>
      </c>
      <c r="G3272" s="9"/>
      <c r="H3272" s="259" t="s">
        <v>38784</v>
      </c>
      <c r="I3272" s="9">
        <v>4</v>
      </c>
    </row>
    <row r="3273">
      <c r="A3273" s="259" t="s">
        <v>29969</v>
      </c>
      <c r="B3273" s="9">
        <v>4</v>
      </c>
      <c r="C3273" s="259" t="s">
        <v>32938</v>
      </c>
      <c r="D3273" s="9">
        <v>4472.2208657390465</v>
      </c>
      <c r="E3273" s="9">
        <v>1733452.3988800049</v>
      </c>
      <c r="F3273" s="259" t="s">
        <v>35095</v>
      </c>
      <c r="G3273" s="9"/>
      <c r="H3273" s="259" t="s">
        <v>38785</v>
      </c>
      <c r="I3273" s="9">
        <v>4</v>
      </c>
    </row>
    <row r="3274">
      <c r="A3274" s="259" t="s">
        <v>29970</v>
      </c>
      <c r="B3274" s="9">
        <v>4</v>
      </c>
      <c r="C3274" s="259" t="s">
        <v>32939</v>
      </c>
      <c r="D3274" s="9">
        <v>1733452.3988800049</v>
      </c>
      <c r="E3274" s="9">
        <v>1733452.3988800049</v>
      </c>
      <c r="F3274" s="259" t="s">
        <v>35096</v>
      </c>
      <c r="G3274" s="9"/>
      <c r="H3274" s="259" t="s">
        <v>38786</v>
      </c>
      <c r="I3274" s="9">
        <v>4</v>
      </c>
    </row>
    <row r="3275">
      <c r="A3275" s="259" t="s">
        <v>29971</v>
      </c>
      <c r="B3275" s="9">
        <v>4</v>
      </c>
      <c r="C3275" s="259" t="s">
        <v>32940</v>
      </c>
      <c r="D3275" s="9">
        <v>5607103924.5859203</v>
      </c>
      <c r="E3275" s="9">
        <v>1733452.3988800049</v>
      </c>
      <c r="F3275" s="259" t="s">
        <v>35096</v>
      </c>
      <c r="G3275" s="9"/>
      <c r="H3275" s="259" t="s">
        <v>38787</v>
      </c>
      <c r="I3275" s="9">
        <v>4</v>
      </c>
    </row>
    <row r="3276">
      <c r="A3276" s="259" t="s">
        <v>29972</v>
      </c>
      <c r="B3276" s="9">
        <v>4</v>
      </c>
      <c r="C3276" s="259" t="s">
        <v>32941</v>
      </c>
      <c r="D3276" s="9">
        <v>1</v>
      </c>
      <c r="E3276" s="9">
        <v>1733452.3988800049</v>
      </c>
      <c r="F3276" s="259" t="s">
        <v>35096</v>
      </c>
      <c r="G3276" s="9"/>
      <c r="H3276" s="259" t="s">
        <v>38788</v>
      </c>
      <c r="I3276" s="9">
        <v>4</v>
      </c>
    </row>
    <row r="3277">
      <c r="A3277" s="259" t="s">
        <v>29973</v>
      </c>
      <c r="B3277" s="9">
        <v>4</v>
      </c>
      <c r="C3277" s="259" t="s">
        <v>32942</v>
      </c>
      <c r="D3277" s="9">
        <v>3234.6454556287254</v>
      </c>
      <c r="E3277" s="9">
        <v>1733452.3988800049</v>
      </c>
      <c r="F3277" s="259" t="s">
        <v>35096</v>
      </c>
      <c r="G3277" s="9"/>
      <c r="H3277" s="259" t="s">
        <v>38789</v>
      </c>
      <c r="I3277" s="9">
        <v>4</v>
      </c>
    </row>
    <row r="3278">
      <c r="A3278" s="259" t="s">
        <v>29974</v>
      </c>
      <c r="B3278" s="9">
        <v>4</v>
      </c>
      <c r="C3278" s="259" t="s">
        <v>32943</v>
      </c>
      <c r="D3278" s="9">
        <v>1733452.3988800049</v>
      </c>
      <c r="E3278" s="9">
        <v>1733452.3988800049</v>
      </c>
      <c r="F3278" s="259" t="s">
        <v>35097</v>
      </c>
      <c r="G3278" s="9"/>
      <c r="H3278" s="259" t="s">
        <v>38790</v>
      </c>
      <c r="I3278" s="9">
        <v>4</v>
      </c>
    </row>
    <row r="3279">
      <c r="A3279" s="259" t="s">
        <v>29975</v>
      </c>
      <c r="B3279" s="9">
        <v>4</v>
      </c>
      <c r="C3279" s="259" t="s">
        <v>32944</v>
      </c>
      <c r="D3279" s="9">
        <v>8725753042.0766182</v>
      </c>
      <c r="E3279" s="9">
        <v>1733452.3988800049</v>
      </c>
      <c r="F3279" s="259" t="s">
        <v>35097</v>
      </c>
      <c r="G3279" s="9"/>
      <c r="H3279" s="259" t="s">
        <v>38791</v>
      </c>
      <c r="I3279" s="9">
        <v>4</v>
      </c>
    </row>
    <row r="3280">
      <c r="A3280" s="259" t="s">
        <v>29976</v>
      </c>
      <c r="B3280" s="9">
        <v>4</v>
      </c>
      <c r="C3280" s="259" t="s">
        <v>32945</v>
      </c>
      <c r="D3280" s="9">
        <v>1</v>
      </c>
      <c r="E3280" s="9">
        <v>1733452.3988800049</v>
      </c>
      <c r="F3280" s="259" t="s">
        <v>35097</v>
      </c>
      <c r="G3280" s="9"/>
      <c r="H3280" s="259" t="s">
        <v>38792</v>
      </c>
      <c r="I3280" s="9">
        <v>4</v>
      </c>
    </row>
    <row r="3281">
      <c r="A3281" s="259" t="s">
        <v>29977</v>
      </c>
      <c r="B3281" s="9">
        <v>4</v>
      </c>
      <c r="C3281" s="259" t="s">
        <v>32946</v>
      </c>
      <c r="D3281" s="9">
        <v>5033.7425173684524</v>
      </c>
      <c r="E3281" s="9">
        <v>1733452.3988800049</v>
      </c>
      <c r="F3281" s="259" t="s">
        <v>35097</v>
      </c>
      <c r="G3281" s="9"/>
      <c r="H3281" s="259" t="s">
        <v>38793</v>
      </c>
      <c r="I3281" s="9">
        <v>4</v>
      </c>
    </row>
    <row r="3282">
      <c r="A3282" s="259" t="s">
        <v>29978</v>
      </c>
      <c r="B3282" s="9">
        <v>4</v>
      </c>
      <c r="C3282" s="259" t="s">
        <v>32947</v>
      </c>
      <c r="D3282" s="9">
        <v>830719.14088439941</v>
      </c>
      <c r="E3282" s="9">
        <v>1733452.3988800049</v>
      </c>
      <c r="F3282" s="259" t="s">
        <v>35098</v>
      </c>
      <c r="G3282" s="9"/>
      <c r="H3282" s="259" t="s">
        <v>38794</v>
      </c>
      <c r="I3282" s="9">
        <v>4</v>
      </c>
    </row>
    <row r="3283">
      <c r="A3283" s="259" t="s">
        <v>29979</v>
      </c>
      <c r="B3283" s="9">
        <v>4</v>
      </c>
      <c r="C3283" s="259" t="s">
        <v>32948</v>
      </c>
      <c r="D3283" s="9">
        <v>4671734221.8208942</v>
      </c>
      <c r="E3283" s="9">
        <v>1733452.3988800049</v>
      </c>
      <c r="F3283" s="259" t="s">
        <v>35098</v>
      </c>
      <c r="G3283" s="9"/>
      <c r="H3283" s="259" t="s">
        <v>38795</v>
      </c>
      <c r="I3283" s="9">
        <v>4</v>
      </c>
    </row>
    <row r="3284">
      <c r="A3284" s="259" t="s">
        <v>29980</v>
      </c>
      <c r="B3284" s="9">
        <v>4</v>
      </c>
      <c r="C3284" s="259" t="s">
        <v>32949</v>
      </c>
      <c r="D3284" s="9">
        <v>0.47922812384183872</v>
      </c>
      <c r="E3284" s="9">
        <v>1733452.3988800049</v>
      </c>
      <c r="F3284" s="259" t="s">
        <v>35098</v>
      </c>
      <c r="G3284" s="9"/>
      <c r="H3284" s="259" t="s">
        <v>38796</v>
      </c>
      <c r="I3284" s="9">
        <v>4</v>
      </c>
    </row>
    <row r="3285">
      <c r="A3285" s="259" t="s">
        <v>29981</v>
      </c>
      <c r="B3285" s="9">
        <v>4</v>
      </c>
      <c r="C3285" s="259" t="s">
        <v>32950</v>
      </c>
      <c r="D3285" s="9">
        <v>2695.0461546214551</v>
      </c>
      <c r="E3285" s="9">
        <v>1733452.3988800049</v>
      </c>
      <c r="F3285" s="259" t="s">
        <v>35098</v>
      </c>
      <c r="G3285" s="9"/>
      <c r="H3285" s="259" t="s">
        <v>38797</v>
      </c>
      <c r="I3285" s="9">
        <v>4</v>
      </c>
    </row>
    <row r="3286">
      <c r="A3286" s="259" t="s">
        <v>29982</v>
      </c>
      <c r="B3286" s="9">
        <v>4</v>
      </c>
      <c r="C3286" s="259" t="s">
        <v>32951</v>
      </c>
      <c r="D3286" s="9">
        <v>1733452.3988800049</v>
      </c>
      <c r="E3286" s="9">
        <v>1733452.3988800049</v>
      </c>
      <c r="F3286" s="259" t="s">
        <v>35099</v>
      </c>
      <c r="G3286" s="9"/>
      <c r="H3286" s="259" t="s">
        <v>38798</v>
      </c>
      <c r="I3286" s="9">
        <v>4</v>
      </c>
    </row>
    <row r="3287">
      <c r="A3287" s="259" t="s">
        <v>29983</v>
      </c>
      <c r="B3287" s="9">
        <v>4</v>
      </c>
      <c r="C3287" s="259" t="s">
        <v>32952</v>
      </c>
      <c r="D3287" s="9">
        <v>1215230627.4707062</v>
      </c>
      <c r="E3287" s="9">
        <v>1733452.3988800049</v>
      </c>
      <c r="F3287" s="259" t="s">
        <v>35099</v>
      </c>
      <c r="G3287" s="9"/>
      <c r="H3287" s="259" t="s">
        <v>38799</v>
      </c>
      <c r="I3287" s="9">
        <v>4</v>
      </c>
    </row>
    <row r="3288">
      <c r="A3288" s="259" t="s">
        <v>29984</v>
      </c>
      <c r="B3288" s="9">
        <v>4</v>
      </c>
      <c r="C3288" s="259" t="s">
        <v>32953</v>
      </c>
      <c r="D3288" s="9">
        <v>1</v>
      </c>
      <c r="E3288" s="9">
        <v>1733452.3988800049</v>
      </c>
      <c r="F3288" s="259" t="s">
        <v>35099</v>
      </c>
      <c r="G3288" s="9"/>
      <c r="H3288" s="259" t="s">
        <v>38800</v>
      </c>
      <c r="I3288" s="9">
        <v>4</v>
      </c>
    </row>
    <row r="3289">
      <c r="A3289" s="259" t="s">
        <v>29985</v>
      </c>
      <c r="B3289" s="9">
        <v>4</v>
      </c>
      <c r="C3289" s="259" t="s">
        <v>32954</v>
      </c>
      <c r="D3289" s="9">
        <v>701.0464367270049</v>
      </c>
      <c r="E3289" s="9">
        <v>1733452.3988800049</v>
      </c>
      <c r="F3289" s="259" t="s">
        <v>35099</v>
      </c>
      <c r="G3289" s="9"/>
      <c r="H3289" s="259" t="s">
        <v>38801</v>
      </c>
      <c r="I3289" s="9">
        <v>4</v>
      </c>
    </row>
    <row r="3290">
      <c r="A3290" s="259" t="s">
        <v>29986</v>
      </c>
      <c r="B3290" s="9">
        <v>4</v>
      </c>
      <c r="C3290" s="259" t="s">
        <v>32955</v>
      </c>
      <c r="D3290" s="9">
        <v>1733452.3988800049</v>
      </c>
      <c r="E3290" s="9">
        <v>1733452.3988800049</v>
      </c>
      <c r="F3290" s="259" t="s">
        <v>35100</v>
      </c>
      <c r="G3290" s="9"/>
      <c r="H3290" s="259" t="s">
        <v>38802</v>
      </c>
      <c r="I3290" s="9">
        <v>4</v>
      </c>
    </row>
    <row r="3291">
      <c r="A3291" s="259" t="s">
        <v>29987</v>
      </c>
      <c r="B3291" s="9">
        <v>4</v>
      </c>
      <c r="C3291" s="259" t="s">
        <v>32956</v>
      </c>
      <c r="D3291" s="9">
        <v>5886964849.2916012</v>
      </c>
      <c r="E3291" s="9">
        <v>1733452.3988800049</v>
      </c>
      <c r="F3291" s="259" t="s">
        <v>35100</v>
      </c>
      <c r="G3291" s="9"/>
      <c r="H3291" s="259" t="s">
        <v>38803</v>
      </c>
      <c r="I3291" s="9">
        <v>4</v>
      </c>
    </row>
    <row r="3292">
      <c r="A3292" s="259" t="s">
        <v>29988</v>
      </c>
      <c r="B3292" s="9">
        <v>4</v>
      </c>
      <c r="C3292" s="259" t="s">
        <v>32957</v>
      </c>
      <c r="D3292" s="9">
        <v>1</v>
      </c>
      <c r="E3292" s="9">
        <v>1733452.3988800049</v>
      </c>
      <c r="F3292" s="259" t="s">
        <v>35100</v>
      </c>
      <c r="G3292" s="9"/>
      <c r="H3292" s="259" t="s">
        <v>38804</v>
      </c>
      <c r="I3292" s="9">
        <v>4</v>
      </c>
    </row>
    <row r="3293">
      <c r="A3293" s="259" t="s">
        <v>29989</v>
      </c>
      <c r="B3293" s="9">
        <v>4</v>
      </c>
      <c r="C3293" s="259" t="s">
        <v>32958</v>
      </c>
      <c r="D3293" s="9">
        <v>3396.0925913484607</v>
      </c>
      <c r="E3293" s="9">
        <v>1733452.3988800049</v>
      </c>
      <c r="F3293" s="259" t="s">
        <v>35100</v>
      </c>
      <c r="G3293" s="9"/>
      <c r="H3293" s="259" t="s">
        <v>38805</v>
      </c>
      <c r="I3293" s="9">
        <v>4</v>
      </c>
    </row>
    <row r="3294">
      <c r="A3294" s="259" t="s">
        <v>29990</v>
      </c>
      <c r="B3294" s="9">
        <v>4</v>
      </c>
      <c r="C3294" s="259" t="s">
        <v>32959</v>
      </c>
      <c r="D3294" s="9">
        <v>126433.35925292969</v>
      </c>
      <c r="E3294" s="9">
        <v>1733452.3988800049</v>
      </c>
      <c r="F3294" s="259" t="s">
        <v>35101</v>
      </c>
      <c r="G3294" s="9"/>
      <c r="H3294" s="259" t="s">
        <v>38806</v>
      </c>
      <c r="I3294" s="9">
        <v>4</v>
      </c>
    </row>
    <row r="3295">
      <c r="A3295" s="259" t="s">
        <v>29991</v>
      </c>
      <c r="B3295" s="9">
        <v>4</v>
      </c>
      <c r="C3295" s="259" t="s">
        <v>32960</v>
      </c>
      <c r="D3295" s="9">
        <v>69770040.412125289</v>
      </c>
      <c r="E3295" s="9">
        <v>1733452.3988800049</v>
      </c>
      <c r="F3295" s="259" t="s">
        <v>35101</v>
      </c>
      <c r="G3295" s="9"/>
      <c r="H3295" s="259" t="s">
        <v>38807</v>
      </c>
      <c r="I3295" s="9">
        <v>4</v>
      </c>
    </row>
    <row r="3296">
      <c r="A3296" s="259" t="s">
        <v>29992</v>
      </c>
      <c r="B3296" s="9">
        <v>4</v>
      </c>
      <c r="C3296" s="259" t="s">
        <v>32961</v>
      </c>
      <c r="D3296" s="9">
        <v>0.072937312460739687</v>
      </c>
      <c r="E3296" s="9">
        <v>1733452.3988800049</v>
      </c>
      <c r="F3296" s="259" t="s">
        <v>35101</v>
      </c>
      <c r="G3296" s="9"/>
      <c r="H3296" s="259" t="s">
        <v>38808</v>
      </c>
      <c r="I3296" s="9">
        <v>4</v>
      </c>
    </row>
    <row r="3297">
      <c r="A3297" s="259" t="s">
        <v>29993</v>
      </c>
      <c r="B3297" s="9">
        <v>4</v>
      </c>
      <c r="C3297" s="259" t="s">
        <v>32962</v>
      </c>
      <c r="D3297" s="9">
        <v>40.249181608450385</v>
      </c>
      <c r="E3297" s="9">
        <v>1733452.3988800049</v>
      </c>
      <c r="F3297" s="259" t="s">
        <v>35101</v>
      </c>
      <c r="G3297" s="9"/>
      <c r="H3297" s="259" t="s">
        <v>38809</v>
      </c>
      <c r="I3297" s="9">
        <v>4</v>
      </c>
    </row>
    <row r="3298">
      <c r="A3298" s="259" t="s">
        <v>29994</v>
      </c>
      <c r="B3298" s="9">
        <v>4</v>
      </c>
      <c r="C3298" s="259" t="s">
        <v>32963</v>
      </c>
      <c r="D3298" s="9">
        <v>621783.92935180664</v>
      </c>
      <c r="E3298" s="9">
        <v>1733452.3988800049</v>
      </c>
      <c r="F3298" s="259" t="s">
        <v>35102</v>
      </c>
      <c r="G3298" s="9"/>
      <c r="H3298" s="259" t="s">
        <v>38810</v>
      </c>
      <c r="I3298" s="9">
        <v>4</v>
      </c>
    </row>
    <row r="3299">
      <c r="A3299" s="259" t="s">
        <v>29995</v>
      </c>
      <c r="B3299" s="9">
        <v>4</v>
      </c>
      <c r="C3299" s="259" t="s">
        <v>32964</v>
      </c>
      <c r="D3299" s="9">
        <v>973371054.04005551</v>
      </c>
      <c r="E3299" s="9">
        <v>1733452.3988800049</v>
      </c>
      <c r="F3299" s="259" t="s">
        <v>35102</v>
      </c>
      <c r="G3299" s="9"/>
      <c r="H3299" s="259" t="s">
        <v>38811</v>
      </c>
      <c r="I3299" s="9">
        <v>4</v>
      </c>
    </row>
    <row r="3300">
      <c r="A3300" s="259" t="s">
        <v>29996</v>
      </c>
      <c r="B3300" s="9">
        <v>4</v>
      </c>
      <c r="C3300" s="259" t="s">
        <v>32965</v>
      </c>
      <c r="D3300" s="9">
        <v>0.35869685821978464</v>
      </c>
      <c r="E3300" s="9">
        <v>1733452.3988800049</v>
      </c>
      <c r="F3300" s="259" t="s">
        <v>35102</v>
      </c>
      <c r="G3300" s="9"/>
      <c r="H3300" s="259" t="s">
        <v>38812</v>
      </c>
      <c r="I3300" s="9">
        <v>4</v>
      </c>
    </row>
    <row r="3301">
      <c r="A3301" s="259" t="s">
        <v>29997</v>
      </c>
      <c r="B3301" s="9">
        <v>4</v>
      </c>
      <c r="C3301" s="259" t="s">
        <v>32966</v>
      </c>
      <c r="D3301" s="9">
        <v>561.5216516294056</v>
      </c>
      <c r="E3301" s="9">
        <v>1733452.3988800049</v>
      </c>
      <c r="F3301" s="259" t="s">
        <v>35102</v>
      </c>
      <c r="G3301" s="9"/>
      <c r="H3301" s="259" t="s">
        <v>38813</v>
      </c>
      <c r="I3301" s="9">
        <v>4</v>
      </c>
    </row>
    <row r="3302">
      <c r="A3302" s="259" t="s">
        <v>29998</v>
      </c>
      <c r="B3302" s="9">
        <v>4</v>
      </c>
      <c r="C3302" s="259" t="s">
        <v>32967</v>
      </c>
      <c r="D3302" s="9">
        <v>1733452.3988800049</v>
      </c>
      <c r="E3302" s="9">
        <v>1733452.3988800049</v>
      </c>
      <c r="F3302" s="259" t="s">
        <v>35103</v>
      </c>
      <c r="G3302" s="9"/>
      <c r="H3302" s="259" t="s">
        <v>38814</v>
      </c>
      <c r="I3302" s="9">
        <v>4</v>
      </c>
    </row>
    <row r="3303">
      <c r="A3303" s="259" t="s">
        <v>29999</v>
      </c>
      <c r="B3303" s="9">
        <v>4</v>
      </c>
      <c r="C3303" s="259" t="s">
        <v>32968</v>
      </c>
      <c r="D3303" s="9">
        <v>13569576796.916039</v>
      </c>
      <c r="E3303" s="9">
        <v>1733452.3988800049</v>
      </c>
      <c r="F3303" s="259" t="s">
        <v>35103</v>
      </c>
      <c r="G3303" s="9"/>
      <c r="H3303" s="259" t="s">
        <v>38815</v>
      </c>
      <c r="I3303" s="9">
        <v>4</v>
      </c>
    </row>
    <row r="3304">
      <c r="A3304" s="259" t="s">
        <v>30000</v>
      </c>
      <c r="B3304" s="9">
        <v>4</v>
      </c>
      <c r="C3304" s="259" t="s">
        <v>32969</v>
      </c>
      <c r="D3304" s="9">
        <v>1</v>
      </c>
      <c r="E3304" s="9">
        <v>1733452.3988800049</v>
      </c>
      <c r="F3304" s="259" t="s">
        <v>35103</v>
      </c>
      <c r="G3304" s="9"/>
      <c r="H3304" s="259" t="s">
        <v>38816</v>
      </c>
      <c r="I3304" s="9">
        <v>4</v>
      </c>
    </row>
    <row r="3305">
      <c r="A3305" s="259" t="s">
        <v>30001</v>
      </c>
      <c r="B3305" s="9">
        <v>4</v>
      </c>
      <c r="C3305" s="259" t="s">
        <v>32970</v>
      </c>
      <c r="D3305" s="9">
        <v>7828.064275479057</v>
      </c>
      <c r="E3305" s="9">
        <v>1733452.3988800049</v>
      </c>
      <c r="F3305" s="259" t="s">
        <v>35103</v>
      </c>
      <c r="G3305" s="9"/>
      <c r="H3305" s="259" t="s">
        <v>38817</v>
      </c>
      <c r="I3305" s="9">
        <v>4</v>
      </c>
    </row>
    <row r="3306">
      <c r="A3306" s="259" t="s">
        <v>30002</v>
      </c>
      <c r="B3306" s="9">
        <v>5</v>
      </c>
      <c r="C3306" s="259" t="s">
        <v>32971</v>
      </c>
      <c r="D3306" s="9">
        <v>857376.8646697998</v>
      </c>
      <c r="E3306" s="9">
        <v>1725920.3910064697</v>
      </c>
      <c r="F3306" s="259" t="s">
        <v>35104</v>
      </c>
      <c r="G3306" s="9"/>
      <c r="H3306" s="259" t="s">
        <v>38818</v>
      </c>
      <c r="I3306" s="9">
        <v>4</v>
      </c>
    </row>
    <row r="3307">
      <c r="A3307" s="259" t="s">
        <v>30003</v>
      </c>
      <c r="B3307" s="9">
        <v>5</v>
      </c>
      <c r="C3307" s="259" t="s">
        <v>32972</v>
      </c>
      <c r="D3307" s="9">
        <v>4504406135.4709959</v>
      </c>
      <c r="E3307" s="9">
        <v>1725920.3910064697</v>
      </c>
      <c r="F3307" s="259" t="s">
        <v>35104</v>
      </c>
      <c r="G3307" s="9"/>
      <c r="H3307" s="259" t="s">
        <v>38819</v>
      </c>
      <c r="I3307" s="9">
        <v>4</v>
      </c>
    </row>
    <row r="3308">
      <c r="A3308" s="259" t="s">
        <v>30004</v>
      </c>
      <c r="B3308" s="9">
        <v>5</v>
      </c>
      <c r="C3308" s="259" t="s">
        <v>32973</v>
      </c>
      <c r="D3308" s="9">
        <v>0.49676501253329586</v>
      </c>
      <c r="E3308" s="9">
        <v>1725920.3910064697</v>
      </c>
      <c r="F3308" s="259" t="s">
        <v>35104</v>
      </c>
      <c r="G3308" s="9"/>
      <c r="H3308" s="259" t="s">
        <v>38820</v>
      </c>
      <c r="I3308" s="9">
        <v>4</v>
      </c>
    </row>
    <row r="3309">
      <c r="A3309" s="259" t="s">
        <v>30005</v>
      </c>
      <c r="B3309" s="9">
        <v>5</v>
      </c>
      <c r="C3309" s="259" t="s">
        <v>32974</v>
      </c>
      <c r="D3309" s="9">
        <v>2609.8574180725991</v>
      </c>
      <c r="E3309" s="9">
        <v>1725920.3910064697</v>
      </c>
      <c r="F3309" s="259" t="s">
        <v>35104</v>
      </c>
      <c r="G3309" s="9"/>
      <c r="H3309" s="259" t="s">
        <v>38821</v>
      </c>
      <c r="I3309" s="9">
        <v>4</v>
      </c>
    </row>
    <row r="3310">
      <c r="A3310" s="259" t="s">
        <v>30006</v>
      </c>
      <c r="B3310" s="9">
        <v>5</v>
      </c>
      <c r="C3310" s="259" t="s">
        <v>32975</v>
      </c>
      <c r="D3310" s="9">
        <v>897527.77201843262</v>
      </c>
      <c r="E3310" s="9">
        <v>1725920.3910064697</v>
      </c>
      <c r="F3310" s="259" t="s">
        <v>35105</v>
      </c>
      <c r="G3310" s="9"/>
      <c r="H3310" s="259" t="s">
        <v>38822</v>
      </c>
      <c r="I3310" s="9">
        <v>4</v>
      </c>
    </row>
    <row r="3311">
      <c r="A3311" s="259" t="s">
        <v>30007</v>
      </c>
      <c r="B3311" s="9">
        <v>5</v>
      </c>
      <c r="C3311" s="259" t="s">
        <v>32976</v>
      </c>
      <c r="D3311" s="9">
        <v>1445198904.6035147</v>
      </c>
      <c r="E3311" s="9">
        <v>1725920.3910064697</v>
      </c>
      <c r="F3311" s="259" t="s">
        <v>35105</v>
      </c>
      <c r="G3311" s="9"/>
      <c r="H3311" s="259" t="s">
        <v>38823</v>
      </c>
      <c r="I3311" s="9">
        <v>4</v>
      </c>
    </row>
    <row r="3312">
      <c r="A3312" s="259" t="s">
        <v>30008</v>
      </c>
      <c r="B3312" s="9">
        <v>5</v>
      </c>
      <c r="C3312" s="259" t="s">
        <v>32977</v>
      </c>
      <c r="D3312" s="9">
        <v>0.52002848839107796</v>
      </c>
      <c r="E3312" s="9">
        <v>1725920.3910064697</v>
      </c>
      <c r="F3312" s="259" t="s">
        <v>35105</v>
      </c>
      <c r="G3312" s="9"/>
      <c r="H3312" s="259" t="s">
        <v>38824</v>
      </c>
      <c r="I3312" s="9">
        <v>4</v>
      </c>
    </row>
    <row r="3313">
      <c r="A3313" s="259" t="s">
        <v>30009</v>
      </c>
      <c r="B3313" s="9">
        <v>5</v>
      </c>
      <c r="C3313" s="259" t="s">
        <v>32978</v>
      </c>
      <c r="D3313" s="9">
        <v>837.34969013301225</v>
      </c>
      <c r="E3313" s="9">
        <v>1725920.3910064697</v>
      </c>
      <c r="F3313" s="259" t="s">
        <v>35105</v>
      </c>
      <c r="G3313" s="9"/>
      <c r="H3313" s="259" t="s">
        <v>38825</v>
      </c>
      <c r="I3313" s="9">
        <v>4</v>
      </c>
    </row>
    <row r="3314">
      <c r="A3314" s="259" t="s">
        <v>30010</v>
      </c>
      <c r="B3314" s="9">
        <v>5</v>
      </c>
      <c r="C3314" s="259" t="s">
        <v>32979</v>
      </c>
      <c r="D3314" s="9">
        <v>1725920.3910064697</v>
      </c>
      <c r="E3314" s="9">
        <v>1725920.3910064697</v>
      </c>
      <c r="F3314" s="259" t="s">
        <v>35106</v>
      </c>
      <c r="G3314" s="9"/>
      <c r="H3314" s="259" t="s">
        <v>38826</v>
      </c>
      <c r="I3314" s="9">
        <v>4</v>
      </c>
    </row>
    <row r="3315">
      <c r="A3315" s="259" t="s">
        <v>30011</v>
      </c>
      <c r="B3315" s="9">
        <v>5</v>
      </c>
      <c r="C3315" s="259" t="s">
        <v>32980</v>
      </c>
      <c r="D3315" s="9">
        <v>18398918121.996719</v>
      </c>
      <c r="E3315" s="9">
        <v>1725920.3910064697</v>
      </c>
      <c r="F3315" s="259" t="s">
        <v>35106</v>
      </c>
      <c r="G3315" s="9"/>
      <c r="H3315" s="259" t="s">
        <v>38827</v>
      </c>
      <c r="I3315" s="9">
        <v>4</v>
      </c>
    </row>
    <row r="3316">
      <c r="A3316" s="259" t="s">
        <v>30012</v>
      </c>
      <c r="B3316" s="9">
        <v>5</v>
      </c>
      <c r="C3316" s="259" t="s">
        <v>32981</v>
      </c>
      <c r="D3316" s="9">
        <v>1</v>
      </c>
      <c r="E3316" s="9">
        <v>1725920.3910064697</v>
      </c>
      <c r="F3316" s="259" t="s">
        <v>35106</v>
      </c>
      <c r="G3316" s="9"/>
      <c r="H3316" s="259" t="s">
        <v>38828</v>
      </c>
      <c r="I3316" s="9">
        <v>4</v>
      </c>
    </row>
    <row r="3317">
      <c r="A3317" s="259" t="s">
        <v>30013</v>
      </c>
      <c r="B3317" s="9">
        <v>5</v>
      </c>
      <c r="C3317" s="259" t="s">
        <v>32982</v>
      </c>
      <c r="D3317" s="9">
        <v>10660.351553797564</v>
      </c>
      <c r="E3317" s="9">
        <v>1725920.3910064697</v>
      </c>
      <c r="F3317" s="259" t="s">
        <v>35106</v>
      </c>
      <c r="G3317" s="9"/>
      <c r="H3317" s="259" t="s">
        <v>38829</v>
      </c>
      <c r="I3317" s="9">
        <v>4</v>
      </c>
    </row>
    <row r="3318">
      <c r="A3318" s="259" t="s">
        <v>30014</v>
      </c>
      <c r="B3318" s="9">
        <v>5</v>
      </c>
      <c r="C3318" s="259" t="s">
        <v>32983</v>
      </c>
      <c r="D3318" s="9">
        <v>1725920.3910064697</v>
      </c>
      <c r="E3318" s="9">
        <v>1725920.3910064697</v>
      </c>
      <c r="F3318" s="259" t="s">
        <v>35107</v>
      </c>
      <c r="G3318" s="9"/>
      <c r="H3318" s="259" t="s">
        <v>38830</v>
      </c>
      <c r="I3318" s="9">
        <v>4</v>
      </c>
    </row>
    <row r="3319">
      <c r="A3319" s="259" t="s">
        <v>30015</v>
      </c>
      <c r="B3319" s="9">
        <v>5</v>
      </c>
      <c r="C3319" s="259" t="s">
        <v>32984</v>
      </c>
      <c r="D3319" s="9">
        <v>7097863900.1939583</v>
      </c>
      <c r="E3319" s="9">
        <v>1725920.3910064697</v>
      </c>
      <c r="F3319" s="259" t="s">
        <v>35107</v>
      </c>
      <c r="G3319" s="9"/>
      <c r="H3319" s="259" t="s">
        <v>38831</v>
      </c>
      <c r="I3319" s="9">
        <v>4</v>
      </c>
    </row>
    <row r="3320">
      <c r="A3320" s="259" t="s">
        <v>30016</v>
      </c>
      <c r="B3320" s="9">
        <v>5</v>
      </c>
      <c r="C3320" s="259" t="s">
        <v>32985</v>
      </c>
      <c r="D3320" s="9">
        <v>1</v>
      </c>
      <c r="E3320" s="9">
        <v>1725920.3910064697</v>
      </c>
      <c r="F3320" s="259" t="s">
        <v>35107</v>
      </c>
      <c r="G3320" s="9"/>
      <c r="H3320" s="259" t="s">
        <v>38832</v>
      </c>
      <c r="I3320" s="9">
        <v>4</v>
      </c>
    </row>
    <row r="3321">
      <c r="A3321" s="259" t="s">
        <v>30017</v>
      </c>
      <c r="B3321" s="9">
        <v>5</v>
      </c>
      <c r="C3321" s="259" t="s">
        <v>32986</v>
      </c>
      <c r="D3321" s="9">
        <v>4112.5094397052935</v>
      </c>
      <c r="E3321" s="9">
        <v>1725920.3910064697</v>
      </c>
      <c r="F3321" s="259" t="s">
        <v>35107</v>
      </c>
      <c r="G3321" s="9"/>
      <c r="H3321" s="259" t="s">
        <v>38833</v>
      </c>
      <c r="I3321" s="9">
        <v>4</v>
      </c>
    </row>
    <row r="3322">
      <c r="A3322" s="259" t="s">
        <v>30018</v>
      </c>
      <c r="B3322" s="9">
        <v>5</v>
      </c>
      <c r="C3322" s="259" t="s">
        <v>32987</v>
      </c>
      <c r="D3322" s="9">
        <v>1725920.3910064697</v>
      </c>
      <c r="E3322" s="9">
        <v>1725920.3910064697</v>
      </c>
      <c r="F3322" s="259" t="s">
        <v>35108</v>
      </c>
      <c r="G3322" s="9"/>
      <c r="H3322" s="259" t="s">
        <v>38834</v>
      </c>
      <c r="I3322" s="9">
        <v>4</v>
      </c>
    </row>
    <row r="3323">
      <c r="A3323" s="259" t="s">
        <v>30019</v>
      </c>
      <c r="B3323" s="9">
        <v>5</v>
      </c>
      <c r="C3323" s="259" t="s">
        <v>32988</v>
      </c>
      <c r="D3323" s="9">
        <v>9855855317.1992455</v>
      </c>
      <c r="E3323" s="9">
        <v>1725920.3910064697</v>
      </c>
      <c r="F3323" s="259" t="s">
        <v>35108</v>
      </c>
      <c r="G3323" s="9"/>
      <c r="H3323" s="259" t="s">
        <v>38835</v>
      </c>
      <c r="I3323" s="9">
        <v>4</v>
      </c>
    </row>
    <row r="3324">
      <c r="A3324" s="259" t="s">
        <v>30020</v>
      </c>
      <c r="B3324" s="9">
        <v>5</v>
      </c>
      <c r="C3324" s="259" t="s">
        <v>32989</v>
      </c>
      <c r="D3324" s="9">
        <v>1</v>
      </c>
      <c r="E3324" s="9">
        <v>1725920.3910064697</v>
      </c>
      <c r="F3324" s="259" t="s">
        <v>35108</v>
      </c>
      <c r="G3324" s="9"/>
      <c r="H3324" s="259" t="s">
        <v>38836</v>
      </c>
      <c r="I3324" s="9">
        <v>4</v>
      </c>
    </row>
    <row r="3325">
      <c r="A3325" s="259" t="s">
        <v>30021</v>
      </c>
      <c r="B3325" s="9">
        <v>5</v>
      </c>
      <c r="C3325" s="259" t="s">
        <v>32990</v>
      </c>
      <c r="D3325" s="9">
        <v>5710.4924239592583</v>
      </c>
      <c r="E3325" s="9">
        <v>1725920.3910064697</v>
      </c>
      <c r="F3325" s="259" t="s">
        <v>35108</v>
      </c>
      <c r="G3325" s="9"/>
      <c r="H3325" s="259" t="s">
        <v>38837</v>
      </c>
      <c r="I3325" s="9">
        <v>4</v>
      </c>
    </row>
    <row r="3326">
      <c r="A3326" s="259" t="s">
        <v>30022</v>
      </c>
      <c r="B3326" s="9">
        <v>5</v>
      </c>
      <c r="C3326" s="259" t="s">
        <v>32991</v>
      </c>
      <c r="D3326" s="9">
        <v>1725920.3910064697</v>
      </c>
      <c r="E3326" s="9">
        <v>1725920.3910064697</v>
      </c>
      <c r="F3326" s="259" t="s">
        <v>35109</v>
      </c>
      <c r="G3326" s="9"/>
      <c r="H3326" s="259" t="s">
        <v>38838</v>
      </c>
      <c r="I3326" s="9">
        <v>4</v>
      </c>
    </row>
    <row r="3327">
      <c r="A3327" s="259" t="s">
        <v>30023</v>
      </c>
      <c r="B3327" s="9">
        <v>5</v>
      </c>
      <c r="C3327" s="259" t="s">
        <v>32992</v>
      </c>
      <c r="D3327" s="9">
        <v>6737133844.1415958</v>
      </c>
      <c r="E3327" s="9">
        <v>1725920.3910064697</v>
      </c>
      <c r="F3327" s="259" t="s">
        <v>35109</v>
      </c>
      <c r="G3327" s="9"/>
      <c r="H3327" s="259" t="s">
        <v>38839</v>
      </c>
      <c r="I3327" s="9">
        <v>4</v>
      </c>
    </row>
    <row r="3328">
      <c r="A3328" s="259" t="s">
        <v>30024</v>
      </c>
      <c r="B3328" s="9">
        <v>5</v>
      </c>
      <c r="C3328" s="259" t="s">
        <v>32993</v>
      </c>
      <c r="D3328" s="9">
        <v>1</v>
      </c>
      <c r="E3328" s="9">
        <v>1725920.3910064697</v>
      </c>
      <c r="F3328" s="259" t="s">
        <v>35109</v>
      </c>
      <c r="G3328" s="9"/>
      <c r="H3328" s="259" t="s">
        <v>38840</v>
      </c>
      <c r="I3328" s="9">
        <v>4</v>
      </c>
    </row>
    <row r="3329">
      <c r="A3329" s="259" t="s">
        <v>30025</v>
      </c>
      <c r="B3329" s="9">
        <v>5</v>
      </c>
      <c r="C3329" s="259" t="s">
        <v>32994</v>
      </c>
      <c r="D3329" s="9">
        <v>3903.502084596636</v>
      </c>
      <c r="E3329" s="9">
        <v>1725920.3910064697</v>
      </c>
      <c r="F3329" s="259" t="s">
        <v>35109</v>
      </c>
      <c r="G3329" s="9"/>
      <c r="H3329" s="259" t="s">
        <v>38841</v>
      </c>
      <c r="I3329" s="9">
        <v>4</v>
      </c>
    </row>
    <row r="3330">
      <c r="A3330" s="259" t="s">
        <v>30026</v>
      </c>
      <c r="B3330" s="9">
        <v>5</v>
      </c>
      <c r="C3330" s="259" t="s">
        <v>32995</v>
      </c>
      <c r="D3330" s="9">
        <v>1725920.3910064697</v>
      </c>
      <c r="E3330" s="9">
        <v>1725920.3910064697</v>
      </c>
      <c r="F3330" s="259" t="s">
        <v>35110</v>
      </c>
      <c r="G3330" s="9"/>
      <c r="H3330" s="259" t="s">
        <v>38842</v>
      </c>
      <c r="I3330" s="9">
        <v>4</v>
      </c>
    </row>
    <row r="3331">
      <c r="A3331" s="259" t="s">
        <v>30027</v>
      </c>
      <c r="B3331" s="9">
        <v>5</v>
      </c>
      <c r="C3331" s="259" t="s">
        <v>32996</v>
      </c>
      <c r="D3331" s="9">
        <v>11241539979.612591</v>
      </c>
      <c r="E3331" s="9">
        <v>1725920.3910064697</v>
      </c>
      <c r="F3331" s="259" t="s">
        <v>35110</v>
      </c>
      <c r="G3331" s="9"/>
      <c r="H3331" s="259" t="s">
        <v>38843</v>
      </c>
      <c r="I3331" s="9">
        <v>4</v>
      </c>
    </row>
    <row r="3332">
      <c r="A3332" s="259" t="s">
        <v>30028</v>
      </c>
      <c r="B3332" s="9">
        <v>5</v>
      </c>
      <c r="C3332" s="259" t="s">
        <v>32997</v>
      </c>
      <c r="D3332" s="9">
        <v>1</v>
      </c>
      <c r="E3332" s="9">
        <v>1725920.3910064697</v>
      </c>
      <c r="F3332" s="259" t="s">
        <v>35110</v>
      </c>
      <c r="G3332" s="9"/>
      <c r="H3332" s="259" t="s">
        <v>38844</v>
      </c>
      <c r="I3332" s="9">
        <v>4</v>
      </c>
    </row>
    <row r="3333">
      <c r="A3333" s="259" t="s">
        <v>30029</v>
      </c>
      <c r="B3333" s="9">
        <v>5</v>
      </c>
      <c r="C3333" s="259" t="s">
        <v>32998</v>
      </c>
      <c r="D3333" s="9">
        <v>6513.3595026692346</v>
      </c>
      <c r="E3333" s="9">
        <v>1725920.3910064697</v>
      </c>
      <c r="F3333" s="259" t="s">
        <v>35110</v>
      </c>
      <c r="G3333" s="9"/>
      <c r="H3333" s="259" t="s">
        <v>38845</v>
      </c>
      <c r="I3333" s="9">
        <v>4</v>
      </c>
    </row>
    <row r="3334">
      <c r="A3334" s="259" t="s">
        <v>30030</v>
      </c>
      <c r="B3334" s="9">
        <v>5</v>
      </c>
      <c r="C3334" s="259" t="s">
        <v>32999</v>
      </c>
      <c r="D3334" s="9">
        <v>940537.10298156738</v>
      </c>
      <c r="E3334" s="9">
        <v>1725920.3910064697</v>
      </c>
      <c r="F3334" s="259" t="s">
        <v>35111</v>
      </c>
      <c r="G3334" s="9"/>
      <c r="H3334" s="259" t="s">
        <v>38846</v>
      </c>
      <c r="I3334" s="9">
        <v>4</v>
      </c>
    </row>
    <row r="3335">
      <c r="A3335" s="259" t="s">
        <v>30031</v>
      </c>
      <c r="B3335" s="9">
        <v>5</v>
      </c>
      <c r="C3335" s="259" t="s">
        <v>33000</v>
      </c>
      <c r="D3335" s="9">
        <v>5667740638.1191635</v>
      </c>
      <c r="E3335" s="9">
        <v>1725920.3910064697</v>
      </c>
      <c r="F3335" s="259" t="s">
        <v>35111</v>
      </c>
      <c r="G3335" s="9"/>
      <c r="H3335" s="259" t="s">
        <v>38847</v>
      </c>
      <c r="I3335" s="9">
        <v>4</v>
      </c>
    </row>
    <row r="3336">
      <c r="A3336" s="259" t="s">
        <v>30032</v>
      </c>
      <c r="B3336" s="9">
        <v>5</v>
      </c>
      <c r="C3336" s="259" t="s">
        <v>33001</v>
      </c>
      <c r="D3336" s="9">
        <v>0.5449481377487484</v>
      </c>
      <c r="E3336" s="9">
        <v>1725920.3910064697</v>
      </c>
      <c r="F3336" s="259" t="s">
        <v>35111</v>
      </c>
      <c r="G3336" s="9"/>
      <c r="H3336" s="259" t="s">
        <v>38848</v>
      </c>
      <c r="I3336" s="9">
        <v>4</v>
      </c>
    </row>
    <row r="3337">
      <c r="A3337" s="259" t="s">
        <v>30033</v>
      </c>
      <c r="B3337" s="9">
        <v>5</v>
      </c>
      <c r="C3337" s="259" t="s">
        <v>33002</v>
      </c>
      <c r="D3337" s="9">
        <v>3283.8945919249632</v>
      </c>
      <c r="E3337" s="9">
        <v>1725920.3910064697</v>
      </c>
      <c r="F3337" s="259" t="s">
        <v>35111</v>
      </c>
      <c r="G3337" s="9"/>
      <c r="H3337" s="259" t="s">
        <v>38849</v>
      </c>
      <c r="I3337" s="9">
        <v>4</v>
      </c>
    </row>
    <row r="3338">
      <c r="A3338" s="259" t="s">
        <v>30034</v>
      </c>
      <c r="B3338" s="9">
        <v>5</v>
      </c>
      <c r="C3338" s="259" t="s">
        <v>33003</v>
      </c>
      <c r="D3338" s="9">
        <v>1725920.3910064697</v>
      </c>
      <c r="E3338" s="9">
        <v>1725920.3910064697</v>
      </c>
      <c r="F3338" s="259" t="s">
        <v>35112</v>
      </c>
      <c r="G3338" s="9"/>
      <c r="H3338" s="259" t="s">
        <v>38850</v>
      </c>
      <c r="I3338" s="9">
        <v>4</v>
      </c>
    </row>
    <row r="3339">
      <c r="A3339" s="259" t="s">
        <v>30035</v>
      </c>
      <c r="B3339" s="9">
        <v>5</v>
      </c>
      <c r="C3339" s="259" t="s">
        <v>33004</v>
      </c>
      <c r="D3339" s="9">
        <v>1489637504.2649641</v>
      </c>
      <c r="E3339" s="9">
        <v>1725920.3910064697</v>
      </c>
      <c r="F3339" s="259" t="s">
        <v>35112</v>
      </c>
      <c r="G3339" s="9"/>
      <c r="H3339" s="259" t="s">
        <v>38851</v>
      </c>
      <c r="I3339" s="9">
        <v>4</v>
      </c>
    </row>
    <row r="3340">
      <c r="A3340" s="259" t="s">
        <v>30036</v>
      </c>
      <c r="B3340" s="9">
        <v>5</v>
      </c>
      <c r="C3340" s="259" t="s">
        <v>33005</v>
      </c>
      <c r="D3340" s="9">
        <v>1</v>
      </c>
      <c r="E3340" s="9">
        <v>1725920.3910064697</v>
      </c>
      <c r="F3340" s="259" t="s">
        <v>35112</v>
      </c>
      <c r="G3340" s="9"/>
      <c r="H3340" s="259" t="s">
        <v>38852</v>
      </c>
      <c r="I3340" s="9">
        <v>4</v>
      </c>
    </row>
    <row r="3341">
      <c r="A3341" s="259" t="s">
        <v>30037</v>
      </c>
      <c r="B3341" s="9">
        <v>5</v>
      </c>
      <c r="C3341" s="259" t="s">
        <v>33006</v>
      </c>
      <c r="D3341" s="9">
        <v>863.09745920336604</v>
      </c>
      <c r="E3341" s="9">
        <v>1725920.3910064697</v>
      </c>
      <c r="F3341" s="259" t="s">
        <v>35112</v>
      </c>
      <c r="G3341" s="9"/>
      <c r="H3341" s="259" t="s">
        <v>38853</v>
      </c>
      <c r="I3341" s="9">
        <v>4</v>
      </c>
    </row>
    <row r="3342">
      <c r="A3342" s="259" t="s">
        <v>30038</v>
      </c>
      <c r="B3342" s="9">
        <v>5</v>
      </c>
      <c r="C3342" s="259" t="s">
        <v>33007</v>
      </c>
      <c r="D3342" s="9">
        <v>1725920.3910064697</v>
      </c>
      <c r="E3342" s="9">
        <v>1725920.3910064697</v>
      </c>
      <c r="F3342" s="259" t="s">
        <v>35113</v>
      </c>
      <c r="G3342" s="9"/>
      <c r="H3342" s="259" t="s">
        <v>38854</v>
      </c>
      <c r="I3342" s="9">
        <v>4</v>
      </c>
    </row>
    <row r="3343">
      <c r="A3343" s="259" t="s">
        <v>30039</v>
      </c>
      <c r="B3343" s="9">
        <v>5</v>
      </c>
      <c r="C3343" s="259" t="s">
        <v>33008</v>
      </c>
      <c r="D3343" s="9">
        <v>7157378142.3841276</v>
      </c>
      <c r="E3343" s="9">
        <v>1725920.3910064697</v>
      </c>
      <c r="F3343" s="259" t="s">
        <v>35113</v>
      </c>
      <c r="G3343" s="9"/>
      <c r="H3343" s="259" t="s">
        <v>38855</v>
      </c>
      <c r="I3343" s="9">
        <v>4</v>
      </c>
    </row>
    <row r="3344">
      <c r="A3344" s="259" t="s">
        <v>30040</v>
      </c>
      <c r="B3344" s="9">
        <v>5</v>
      </c>
      <c r="C3344" s="259" t="s">
        <v>33009</v>
      </c>
      <c r="D3344" s="9">
        <v>1</v>
      </c>
      <c r="E3344" s="9">
        <v>1725920.3910064697</v>
      </c>
      <c r="F3344" s="259" t="s">
        <v>35113</v>
      </c>
      <c r="G3344" s="9"/>
      <c r="H3344" s="259" t="s">
        <v>38856</v>
      </c>
      <c r="I3344" s="9">
        <v>4</v>
      </c>
    </row>
    <row r="3345">
      <c r="A3345" s="259" t="s">
        <v>30041</v>
      </c>
      <c r="B3345" s="9">
        <v>5</v>
      </c>
      <c r="C3345" s="259" t="s">
        <v>33010</v>
      </c>
      <c r="D3345" s="9">
        <v>4146.992051128329</v>
      </c>
      <c r="E3345" s="9">
        <v>1725920.3910064697</v>
      </c>
      <c r="F3345" s="259" t="s">
        <v>35113</v>
      </c>
      <c r="G3345" s="9"/>
      <c r="H3345" s="259" t="s">
        <v>38857</v>
      </c>
      <c r="I3345" s="9">
        <v>4</v>
      </c>
    </row>
    <row r="3346">
      <c r="A3346" s="259" t="s">
        <v>30042</v>
      </c>
      <c r="B3346" s="9">
        <v>5</v>
      </c>
      <c r="C3346" s="259" t="s">
        <v>33011</v>
      </c>
      <c r="D3346" s="9">
        <v>114492.62915039063</v>
      </c>
      <c r="E3346" s="9">
        <v>1725920.3910064697</v>
      </c>
      <c r="F3346" s="259" t="s">
        <v>35114</v>
      </c>
      <c r="G3346" s="9"/>
      <c r="H3346" s="259" t="s">
        <v>38858</v>
      </c>
      <c r="I3346" s="9">
        <v>4</v>
      </c>
    </row>
    <row r="3347">
      <c r="A3347" s="259" t="s">
        <v>30043</v>
      </c>
      <c r="B3347" s="9">
        <v>5</v>
      </c>
      <c r="C3347" s="259" t="s">
        <v>33012</v>
      </c>
      <c r="D3347" s="9">
        <v>59514242.19016929</v>
      </c>
      <c r="E3347" s="9">
        <v>1725920.3910064697</v>
      </c>
      <c r="F3347" s="259" t="s">
        <v>35114</v>
      </c>
      <c r="G3347" s="9"/>
      <c r="H3347" s="259" t="s">
        <v>38859</v>
      </c>
      <c r="I3347" s="9">
        <v>4</v>
      </c>
    </row>
    <row r="3348">
      <c r="A3348" s="259" t="s">
        <v>30044</v>
      </c>
      <c r="B3348" s="9">
        <v>5</v>
      </c>
      <c r="C3348" s="259" t="s">
        <v>33013</v>
      </c>
      <c r="D3348" s="9">
        <v>0.066337143791217565</v>
      </c>
      <c r="E3348" s="9">
        <v>1725920.3910064697</v>
      </c>
      <c r="F3348" s="259" t="s">
        <v>35114</v>
      </c>
      <c r="G3348" s="9"/>
      <c r="H3348" s="259" t="s">
        <v>38860</v>
      </c>
      <c r="I3348" s="9">
        <v>4</v>
      </c>
    </row>
    <row r="3349">
      <c r="A3349" s="259" t="s">
        <v>30045</v>
      </c>
      <c r="B3349" s="9">
        <v>5</v>
      </c>
      <c r="C3349" s="259" t="s">
        <v>33014</v>
      </c>
      <c r="D3349" s="9">
        <v>34.482611423035323</v>
      </c>
      <c r="E3349" s="9">
        <v>1725920.3910064697</v>
      </c>
      <c r="F3349" s="259" t="s">
        <v>35114</v>
      </c>
      <c r="G3349" s="9"/>
      <c r="H3349" s="259" t="s">
        <v>38861</v>
      </c>
      <c r="I3349" s="9">
        <v>4</v>
      </c>
    </row>
    <row r="3350">
      <c r="A3350" s="259" t="s">
        <v>30046</v>
      </c>
      <c r="B3350" s="9">
        <v>5</v>
      </c>
      <c r="C3350" s="259" t="s">
        <v>33015</v>
      </c>
      <c r="D3350" s="9">
        <v>857376.8646697998</v>
      </c>
      <c r="E3350" s="9">
        <v>1725920.3910064697</v>
      </c>
      <c r="F3350" s="259" t="s">
        <v>35115</v>
      </c>
      <c r="G3350" s="9"/>
      <c r="H3350" s="259" t="s">
        <v>38862</v>
      </c>
      <c r="I3350" s="9">
        <v>4</v>
      </c>
    </row>
    <row r="3351">
      <c r="A3351" s="259" t="s">
        <v>30047</v>
      </c>
      <c r="B3351" s="9">
        <v>5</v>
      </c>
      <c r="C3351" s="259" t="s">
        <v>33016</v>
      </c>
      <c r="D3351" s="9">
        <v>1385684662.4133453</v>
      </c>
      <c r="E3351" s="9">
        <v>1725920.3910064697</v>
      </c>
      <c r="F3351" s="259" t="s">
        <v>35115</v>
      </c>
      <c r="G3351" s="9"/>
      <c r="H3351" s="259" t="s">
        <v>38863</v>
      </c>
      <c r="I3351" s="9">
        <v>4</v>
      </c>
    </row>
    <row r="3352">
      <c r="A3352" s="259" t="s">
        <v>30048</v>
      </c>
      <c r="B3352" s="9">
        <v>5</v>
      </c>
      <c r="C3352" s="259" t="s">
        <v>33017</v>
      </c>
      <c r="D3352" s="9">
        <v>0.49676501253329586</v>
      </c>
      <c r="E3352" s="9">
        <v>1725920.3910064697</v>
      </c>
      <c r="F3352" s="259" t="s">
        <v>35115</v>
      </c>
      <c r="G3352" s="9"/>
      <c r="H3352" s="259" t="s">
        <v>38864</v>
      </c>
      <c r="I3352" s="9">
        <v>4</v>
      </c>
    </row>
    <row r="3353">
      <c r="A3353" s="259" t="s">
        <v>30049</v>
      </c>
      <c r="B3353" s="9">
        <v>5</v>
      </c>
      <c r="C3353" s="259" t="s">
        <v>33018</v>
      </c>
      <c r="D3353" s="9">
        <v>802.86707870997679</v>
      </c>
      <c r="E3353" s="9">
        <v>1725920.3910064697</v>
      </c>
      <c r="F3353" s="259" t="s">
        <v>35115</v>
      </c>
      <c r="G3353" s="9"/>
      <c r="H3353" s="259" t="s">
        <v>38865</v>
      </c>
      <c r="I3353" s="9">
        <v>4</v>
      </c>
    </row>
    <row r="3354">
      <c r="A3354" s="259" t="s">
        <v>30050</v>
      </c>
      <c r="B3354" s="9">
        <v>5</v>
      </c>
      <c r="C3354" s="259" t="s">
        <v>33019</v>
      </c>
      <c r="D3354" s="9">
        <v>1725920.3910064697</v>
      </c>
      <c r="E3354" s="9">
        <v>1725920.3910064697</v>
      </c>
      <c r="F3354" s="259" t="s">
        <v>35116</v>
      </c>
      <c r="G3354" s="9"/>
      <c r="H3354" s="259" t="s">
        <v>38866</v>
      </c>
      <c r="I3354" s="9">
        <v>4</v>
      </c>
    </row>
    <row r="3355">
      <c r="A3355" s="259" t="s">
        <v>30051</v>
      </c>
      <c r="B3355" s="9">
        <v>5</v>
      </c>
      <c r="C3355" s="259" t="s">
        <v>33020</v>
      </c>
      <c r="D3355" s="9">
        <v>16953719217.393206</v>
      </c>
      <c r="E3355" s="9">
        <v>1725920.3910064697</v>
      </c>
      <c r="F3355" s="259" t="s">
        <v>35116</v>
      </c>
      <c r="G3355" s="9"/>
      <c r="H3355" s="259" t="s">
        <v>38867</v>
      </c>
      <c r="I3355" s="9">
        <v>4</v>
      </c>
    </row>
    <row r="3356">
      <c r="A3356" s="259" t="s">
        <v>30052</v>
      </c>
      <c r="B3356" s="9">
        <v>5</v>
      </c>
      <c r="C3356" s="259" t="s">
        <v>33021</v>
      </c>
      <c r="D3356" s="9">
        <v>1</v>
      </c>
      <c r="E3356" s="9">
        <v>1725920.3910064697</v>
      </c>
      <c r="F3356" s="259" t="s">
        <v>35116</v>
      </c>
      <c r="G3356" s="9"/>
      <c r="H3356" s="259" t="s">
        <v>38868</v>
      </c>
      <c r="I3356" s="9">
        <v>4</v>
      </c>
    </row>
    <row r="3357">
      <c r="A3357" s="259" t="s">
        <v>30053</v>
      </c>
      <c r="B3357" s="9">
        <v>5</v>
      </c>
      <c r="C3357" s="259" t="s">
        <v>33022</v>
      </c>
      <c r="D3357" s="9">
        <v>9823.0018636645527</v>
      </c>
      <c r="E3357" s="9">
        <v>1725920.3910064697</v>
      </c>
      <c r="F3357" s="259" t="s">
        <v>35116</v>
      </c>
      <c r="G3357" s="9"/>
      <c r="H3357" s="259" t="s">
        <v>38869</v>
      </c>
      <c r="I3357" s="9">
        <v>4</v>
      </c>
    </row>
    <row r="3358">
      <c r="A3358" s="259" t="s">
        <v>30054</v>
      </c>
      <c r="B3358" s="9">
        <v>6</v>
      </c>
      <c r="C3358" s="259" t="s">
        <v>33023</v>
      </c>
      <c r="D3358" s="9">
        <v>1076319.7959442139</v>
      </c>
      <c r="E3358" s="9">
        <v>1726033.9005508423</v>
      </c>
      <c r="F3358" s="259" t="s">
        <v>35117</v>
      </c>
      <c r="G3358" s="9"/>
      <c r="H3358" s="259" t="s">
        <v>38870</v>
      </c>
      <c r="I3358" s="9">
        <v>4</v>
      </c>
    </row>
    <row r="3359">
      <c r="A3359" s="259" t="s">
        <v>30055</v>
      </c>
      <c r="B3359" s="9">
        <v>6</v>
      </c>
      <c r="C3359" s="259" t="s">
        <v>33024</v>
      </c>
      <c r="D3359" s="9">
        <v>6277450978.1717777</v>
      </c>
      <c r="E3359" s="9">
        <v>1726033.9005508423</v>
      </c>
      <c r="F3359" s="259" t="s">
        <v>35117</v>
      </c>
      <c r="G3359" s="9"/>
      <c r="H3359" s="259" t="s">
        <v>38871</v>
      </c>
      <c r="I3359" s="9">
        <v>4</v>
      </c>
    </row>
    <row r="3360">
      <c r="A3360" s="259" t="s">
        <v>30056</v>
      </c>
      <c r="B3360" s="9">
        <v>6</v>
      </c>
      <c r="C3360" s="259" t="s">
        <v>33025</v>
      </c>
      <c r="D3360" s="9">
        <v>0.62357975448843717</v>
      </c>
      <c r="E3360" s="9">
        <v>1726033.9005508423</v>
      </c>
      <c r="F3360" s="259" t="s">
        <v>35117</v>
      </c>
      <c r="G3360" s="9"/>
      <c r="H3360" s="259" t="s">
        <v>38872</v>
      </c>
      <c r="I3360" s="9">
        <v>4</v>
      </c>
    </row>
    <row r="3361">
      <c r="A3361" s="259" t="s">
        <v>30057</v>
      </c>
      <c r="B3361" s="9">
        <v>6</v>
      </c>
      <c r="C3361" s="259" t="s">
        <v>33026</v>
      </c>
      <c r="D3361" s="9">
        <v>3636.9221810582094</v>
      </c>
      <c r="E3361" s="9">
        <v>1726033.9005508423</v>
      </c>
      <c r="F3361" s="259" t="s">
        <v>35117</v>
      </c>
      <c r="G3361" s="9"/>
      <c r="H3361" s="259" t="s">
        <v>38873</v>
      </c>
      <c r="I3361" s="9">
        <v>4</v>
      </c>
    </row>
    <row r="3362">
      <c r="A3362" s="259" t="s">
        <v>30058</v>
      </c>
      <c r="B3362" s="9">
        <v>6</v>
      </c>
      <c r="C3362" s="259" t="s">
        <v>33027</v>
      </c>
      <c r="D3362" s="9">
        <v>1106351.6240081787</v>
      </c>
      <c r="E3362" s="9">
        <v>1726033.9005508423</v>
      </c>
      <c r="F3362" s="259" t="s">
        <v>35118</v>
      </c>
      <c r="G3362" s="9"/>
      <c r="H3362" s="259" t="s">
        <v>38874</v>
      </c>
      <c r="I3362" s="9">
        <v>4</v>
      </c>
    </row>
    <row r="3363">
      <c r="A3363" s="259" t="s">
        <v>30059</v>
      </c>
      <c r="B3363" s="9">
        <v>6</v>
      </c>
      <c r="C3363" s="259" t="s">
        <v>33028</v>
      </c>
      <c r="D3363" s="9">
        <v>2144232293.7250924</v>
      </c>
      <c r="E3363" s="9">
        <v>1726033.9005508423</v>
      </c>
      <c r="F3363" s="259" t="s">
        <v>35118</v>
      </c>
      <c r="G3363" s="9"/>
      <c r="H3363" s="259" t="s">
        <v>38875</v>
      </c>
      <c r="I3363" s="9">
        <v>4</v>
      </c>
    </row>
    <row r="3364">
      <c r="A3364" s="259" t="s">
        <v>30060</v>
      </c>
      <c r="B3364" s="9">
        <v>6</v>
      </c>
      <c r="C3364" s="259" t="s">
        <v>33029</v>
      </c>
      <c r="D3364" s="9">
        <v>0.64097908138136817</v>
      </c>
      <c r="E3364" s="9">
        <v>1726033.9005508423</v>
      </c>
      <c r="F3364" s="259" t="s">
        <v>35118</v>
      </c>
      <c r="G3364" s="9"/>
      <c r="H3364" s="259" t="s">
        <v>38876</v>
      </c>
      <c r="I3364" s="9">
        <v>4</v>
      </c>
    </row>
    <row r="3365">
      <c r="A3365" s="259" t="s">
        <v>30061</v>
      </c>
      <c r="B3365" s="9">
        <v>6</v>
      </c>
      <c r="C3365" s="259" t="s">
        <v>33030</v>
      </c>
      <c r="D3365" s="9">
        <v>1242.2886323616167</v>
      </c>
      <c r="E3365" s="9">
        <v>1726033.9005508423</v>
      </c>
      <c r="F3365" s="259" t="s">
        <v>35118</v>
      </c>
      <c r="G3365" s="9"/>
      <c r="H3365" s="259" t="s">
        <v>38877</v>
      </c>
      <c r="I3365" s="9">
        <v>4</v>
      </c>
    </row>
    <row r="3366">
      <c r="A3366" s="259" t="s">
        <v>30062</v>
      </c>
      <c r="B3366" s="9">
        <v>6</v>
      </c>
      <c r="C3366" s="259" t="s">
        <v>33031</v>
      </c>
      <c r="D3366" s="9">
        <v>1726033.9005508423</v>
      </c>
      <c r="E3366" s="9">
        <v>1726033.9005508423</v>
      </c>
      <c r="F3366" s="259" t="s">
        <v>35119</v>
      </c>
      <c r="G3366" s="9"/>
      <c r="H3366" s="259" t="s">
        <v>38878</v>
      </c>
      <c r="I3366" s="9">
        <v>4</v>
      </c>
    </row>
    <row r="3367">
      <c r="A3367" s="259" t="s">
        <v>30063</v>
      </c>
      <c r="B3367" s="9">
        <v>6</v>
      </c>
      <c r="C3367" s="259" t="s">
        <v>33032</v>
      </c>
      <c r="D3367" s="9">
        <v>24885838368.192379</v>
      </c>
      <c r="E3367" s="9">
        <v>1726033.9005508423</v>
      </c>
      <c r="F3367" s="259" t="s">
        <v>35119</v>
      </c>
      <c r="G3367" s="9"/>
      <c r="H3367" s="259" t="s">
        <v>38879</v>
      </c>
      <c r="I3367" s="9">
        <v>4</v>
      </c>
    </row>
    <row r="3368">
      <c r="A3368" s="259" t="s">
        <v>30064</v>
      </c>
      <c r="B3368" s="9">
        <v>6</v>
      </c>
      <c r="C3368" s="259" t="s">
        <v>33033</v>
      </c>
      <c r="D3368" s="9">
        <v>1</v>
      </c>
      <c r="E3368" s="9">
        <v>1726033.9005508423</v>
      </c>
      <c r="F3368" s="259" t="s">
        <v>35119</v>
      </c>
      <c r="G3368" s="9"/>
      <c r="H3368" s="259" t="s">
        <v>38880</v>
      </c>
      <c r="I3368" s="9">
        <v>4</v>
      </c>
    </row>
    <row r="3369">
      <c r="A3369" s="259" t="s">
        <v>30065</v>
      </c>
      <c r="B3369" s="9">
        <v>6</v>
      </c>
      <c r="C3369" s="259" t="s">
        <v>33034</v>
      </c>
      <c r="D3369" s="9">
        <v>14417.931397668593</v>
      </c>
      <c r="E3369" s="9">
        <v>1726033.9005508423</v>
      </c>
      <c r="F3369" s="259" t="s">
        <v>35119</v>
      </c>
      <c r="G3369" s="9"/>
      <c r="H3369" s="259" t="s">
        <v>38881</v>
      </c>
      <c r="I3369" s="9">
        <v>4</v>
      </c>
    </row>
    <row r="3370">
      <c r="A3370" s="259" t="s">
        <v>30066</v>
      </c>
      <c r="B3370" s="9">
        <v>6</v>
      </c>
      <c r="C3370" s="259" t="s">
        <v>33035</v>
      </c>
      <c r="D3370" s="9">
        <v>1726033.9005508423</v>
      </c>
      <c r="E3370" s="9">
        <v>1726033.9005508423</v>
      </c>
      <c r="F3370" s="259" t="s">
        <v>35120</v>
      </c>
      <c r="G3370" s="9"/>
      <c r="H3370" s="259" t="s">
        <v>38882</v>
      </c>
      <c r="I3370" s="9">
        <v>4</v>
      </c>
    </row>
    <row r="3371">
      <c r="A3371" s="259" t="s">
        <v>30067</v>
      </c>
      <c r="B3371" s="9">
        <v>6</v>
      </c>
      <c r="C3371" s="259" t="s">
        <v>33036</v>
      </c>
      <c r="D3371" s="9">
        <v>10123186316.414055</v>
      </c>
      <c r="E3371" s="9">
        <v>1726033.9005508423</v>
      </c>
      <c r="F3371" s="259" t="s">
        <v>35120</v>
      </c>
      <c r="G3371" s="9"/>
      <c r="H3371" s="259" t="s">
        <v>38883</v>
      </c>
      <c r="I3371" s="9">
        <v>4</v>
      </c>
    </row>
    <row r="3372">
      <c r="A3372" s="259" t="s">
        <v>30068</v>
      </c>
      <c r="B3372" s="9">
        <v>6</v>
      </c>
      <c r="C3372" s="259" t="s">
        <v>33037</v>
      </c>
      <c r="D3372" s="9">
        <v>1</v>
      </c>
      <c r="E3372" s="9">
        <v>1726033.9005508423</v>
      </c>
      <c r="F3372" s="259" t="s">
        <v>35120</v>
      </c>
      <c r="G3372" s="9"/>
      <c r="H3372" s="259" t="s">
        <v>38884</v>
      </c>
      <c r="I3372" s="9">
        <v>4</v>
      </c>
    </row>
    <row r="3373">
      <c r="A3373" s="259" t="s">
        <v>30069</v>
      </c>
      <c r="B3373" s="9">
        <v>6</v>
      </c>
      <c r="C3373" s="259" t="s">
        <v>33038</v>
      </c>
      <c r="D3373" s="9">
        <v>5864.9985456156828</v>
      </c>
      <c r="E3373" s="9">
        <v>1726033.9005508423</v>
      </c>
      <c r="F3373" s="259" t="s">
        <v>35120</v>
      </c>
      <c r="G3373" s="9"/>
      <c r="H3373" s="259" t="s">
        <v>38885</v>
      </c>
      <c r="I3373" s="9">
        <v>4</v>
      </c>
    </row>
    <row r="3374">
      <c r="A3374" s="259" t="s">
        <v>30070</v>
      </c>
      <c r="B3374" s="9">
        <v>6</v>
      </c>
      <c r="C3374" s="259" t="s">
        <v>33039</v>
      </c>
      <c r="D3374" s="9">
        <v>1726033.9005508423</v>
      </c>
      <c r="E3374" s="9">
        <v>1726033.9005508423</v>
      </c>
      <c r="F3374" s="259" t="s">
        <v>35121</v>
      </c>
      <c r="G3374" s="9"/>
      <c r="H3374" s="259" t="s">
        <v>38886</v>
      </c>
      <c r="I3374" s="9">
        <v>4</v>
      </c>
    </row>
    <row r="3375">
      <c r="A3375" s="259" t="s">
        <v>30071</v>
      </c>
      <c r="B3375" s="9">
        <v>6</v>
      </c>
      <c r="C3375" s="259" t="s">
        <v>33040</v>
      </c>
      <c r="D3375" s="9">
        <v>12618419758.053232</v>
      </c>
      <c r="E3375" s="9">
        <v>1726033.9005508423</v>
      </c>
      <c r="F3375" s="259" t="s">
        <v>35121</v>
      </c>
      <c r="G3375" s="9"/>
      <c r="H3375" s="259" t="s">
        <v>38887</v>
      </c>
      <c r="I3375" s="9">
        <v>4</v>
      </c>
    </row>
    <row r="3376">
      <c r="A3376" s="259" t="s">
        <v>30072</v>
      </c>
      <c r="B3376" s="9">
        <v>6</v>
      </c>
      <c r="C3376" s="259" t="s">
        <v>33041</v>
      </c>
      <c r="D3376" s="9">
        <v>1</v>
      </c>
      <c r="E3376" s="9">
        <v>1726033.9005508423</v>
      </c>
      <c r="F3376" s="259" t="s">
        <v>35121</v>
      </c>
      <c r="G3376" s="9"/>
      <c r="H3376" s="259" t="s">
        <v>38888</v>
      </c>
      <c r="I3376" s="9">
        <v>4</v>
      </c>
    </row>
    <row r="3377">
      <c r="A3377" s="259" t="s">
        <v>30073</v>
      </c>
      <c r="B3377" s="9">
        <v>6</v>
      </c>
      <c r="C3377" s="259" t="s">
        <v>33042</v>
      </c>
      <c r="D3377" s="9">
        <v>7310.644219691294</v>
      </c>
      <c r="E3377" s="9">
        <v>1726033.9005508423</v>
      </c>
      <c r="F3377" s="259" t="s">
        <v>35121</v>
      </c>
      <c r="G3377" s="9"/>
      <c r="H3377" s="259" t="s">
        <v>38889</v>
      </c>
      <c r="I3377" s="9">
        <v>4</v>
      </c>
    </row>
    <row r="3378">
      <c r="A3378" s="259" t="s">
        <v>30074</v>
      </c>
      <c r="B3378" s="9">
        <v>6</v>
      </c>
      <c r="C3378" s="259" t="s">
        <v>33043</v>
      </c>
      <c r="D3378" s="9">
        <v>1726033.9005508423</v>
      </c>
      <c r="E3378" s="9">
        <v>1726033.9005508423</v>
      </c>
      <c r="F3378" s="259" t="s">
        <v>35122</v>
      </c>
      <c r="G3378" s="9"/>
      <c r="H3378" s="259" t="s">
        <v>38890</v>
      </c>
      <c r="I3378" s="9">
        <v>4</v>
      </c>
    </row>
    <row r="3379">
      <c r="A3379" s="259" t="s">
        <v>30075</v>
      </c>
      <c r="B3379" s="9">
        <v>6</v>
      </c>
      <c r="C3379" s="259" t="s">
        <v>33044</v>
      </c>
      <c r="D3379" s="9">
        <v>8247629529.1185665</v>
      </c>
      <c r="E3379" s="9">
        <v>1726033.9005508423</v>
      </c>
      <c r="F3379" s="259" t="s">
        <v>35122</v>
      </c>
      <c r="G3379" s="9"/>
      <c r="H3379" s="259" t="s">
        <v>38891</v>
      </c>
      <c r="I3379" s="9">
        <v>4</v>
      </c>
    </row>
    <row r="3380">
      <c r="A3380" s="259" t="s">
        <v>30076</v>
      </c>
      <c r="B3380" s="9">
        <v>6</v>
      </c>
      <c r="C3380" s="259" t="s">
        <v>33045</v>
      </c>
      <c r="D3380" s="9">
        <v>1</v>
      </c>
      <c r="E3380" s="9">
        <v>1726033.9005508423</v>
      </c>
      <c r="F3380" s="259" t="s">
        <v>35122</v>
      </c>
      <c r="G3380" s="9"/>
      <c r="H3380" s="259" t="s">
        <v>38892</v>
      </c>
      <c r="I3380" s="9">
        <v>4</v>
      </c>
    </row>
    <row r="3381">
      <c r="A3381" s="259" t="s">
        <v>30077</v>
      </c>
      <c r="B3381" s="9">
        <v>6</v>
      </c>
      <c r="C3381" s="259" t="s">
        <v>33046</v>
      </c>
      <c r="D3381" s="9">
        <v>4778.3705328652222</v>
      </c>
      <c r="E3381" s="9">
        <v>1726033.9005508423</v>
      </c>
      <c r="F3381" s="259" t="s">
        <v>35122</v>
      </c>
      <c r="G3381" s="9"/>
      <c r="H3381" s="259" t="s">
        <v>38893</v>
      </c>
      <c r="I3381" s="9">
        <v>4</v>
      </c>
    </row>
    <row r="3382">
      <c r="A3382" s="259" t="s">
        <v>30078</v>
      </c>
      <c r="B3382" s="9">
        <v>6</v>
      </c>
      <c r="C3382" s="259" t="s">
        <v>33047</v>
      </c>
      <c r="D3382" s="9">
        <v>1726033.9005508423</v>
      </c>
      <c r="E3382" s="9">
        <v>1726033.9005508423</v>
      </c>
      <c r="F3382" s="259" t="s">
        <v>35123</v>
      </c>
      <c r="G3382" s="9"/>
      <c r="H3382" s="259" t="s">
        <v>38894</v>
      </c>
      <c r="I3382" s="9">
        <v>4</v>
      </c>
    </row>
    <row r="3383">
      <c r="A3383" s="259" t="s">
        <v>30079</v>
      </c>
      <c r="B3383" s="9">
        <v>6</v>
      </c>
      <c r="C3383" s="259" t="s">
        <v>33048</v>
      </c>
      <c r="D3383" s="9">
        <v>14525080507.290344</v>
      </c>
      <c r="E3383" s="9">
        <v>1726033.9005508423</v>
      </c>
      <c r="F3383" s="259" t="s">
        <v>35123</v>
      </c>
      <c r="G3383" s="9"/>
      <c r="H3383" s="259" t="s">
        <v>38895</v>
      </c>
      <c r="I3383" s="9">
        <v>4</v>
      </c>
    </row>
    <row r="3384">
      <c r="A3384" s="259" t="s">
        <v>30080</v>
      </c>
      <c r="B3384" s="9">
        <v>6</v>
      </c>
      <c r="C3384" s="259" t="s">
        <v>33049</v>
      </c>
      <c r="D3384" s="9">
        <v>1</v>
      </c>
      <c r="E3384" s="9">
        <v>1726033.9005508423</v>
      </c>
      <c r="F3384" s="259" t="s">
        <v>35123</v>
      </c>
      <c r="G3384" s="9"/>
      <c r="H3384" s="259" t="s">
        <v>38896</v>
      </c>
      <c r="I3384" s="9">
        <v>4</v>
      </c>
    </row>
    <row r="3385">
      <c r="A3385" s="259" t="s">
        <v>30081</v>
      </c>
      <c r="B3385" s="9">
        <v>6</v>
      </c>
      <c r="C3385" s="259" t="s">
        <v>33050</v>
      </c>
      <c r="D3385" s="9">
        <v>8415.2927139234325</v>
      </c>
      <c r="E3385" s="9">
        <v>1726033.9005508423</v>
      </c>
      <c r="F3385" s="259" t="s">
        <v>35123</v>
      </c>
      <c r="G3385" s="9"/>
      <c r="H3385" s="259" t="s">
        <v>38897</v>
      </c>
      <c r="I3385" s="9">
        <v>4</v>
      </c>
    </row>
    <row r="3386">
      <c r="A3386" s="259" t="s">
        <v>30082</v>
      </c>
      <c r="B3386" s="9">
        <v>6</v>
      </c>
      <c r="C3386" s="259" t="s">
        <v>33051</v>
      </c>
      <c r="D3386" s="9">
        <v>1131949.8701629639</v>
      </c>
      <c r="E3386" s="9">
        <v>1726033.9005508423</v>
      </c>
      <c r="F3386" s="259" t="s">
        <v>35124</v>
      </c>
      <c r="G3386" s="9"/>
      <c r="H3386" s="259" t="s">
        <v>38898</v>
      </c>
      <c r="I3386" s="9">
        <v>4</v>
      </c>
    </row>
    <row r="3387">
      <c r="A3387" s="259" t="s">
        <v>30083</v>
      </c>
      <c r="B3387" s="9">
        <v>6</v>
      </c>
      <c r="C3387" s="259" t="s">
        <v>33052</v>
      </c>
      <c r="D3387" s="9">
        <v>8618991687.5558529</v>
      </c>
      <c r="E3387" s="9">
        <v>1726033.9005508423</v>
      </c>
      <c r="F3387" s="259" t="s">
        <v>35124</v>
      </c>
      <c r="G3387" s="9"/>
      <c r="H3387" s="259" t="s">
        <v>38899</v>
      </c>
      <c r="I3387" s="9">
        <v>4</v>
      </c>
    </row>
    <row r="3388">
      <c r="A3388" s="259" t="s">
        <v>30084</v>
      </c>
      <c r="B3388" s="9">
        <v>6</v>
      </c>
      <c r="C3388" s="259" t="s">
        <v>33053</v>
      </c>
      <c r="D3388" s="9">
        <v>0.65580975541773323</v>
      </c>
      <c r="E3388" s="9">
        <v>1726033.9005508423</v>
      </c>
      <c r="F3388" s="259" t="s">
        <v>35124</v>
      </c>
      <c r="G3388" s="9"/>
      <c r="H3388" s="259" t="s">
        <v>38900</v>
      </c>
      <c r="I3388" s="9">
        <v>4</v>
      </c>
    </row>
    <row r="3389">
      <c r="A3389" s="259" t="s">
        <v>30085</v>
      </c>
      <c r="B3389" s="9">
        <v>6</v>
      </c>
      <c r="C3389" s="259" t="s">
        <v>33054</v>
      </c>
      <c r="D3389" s="9">
        <v>4993.5239886106574</v>
      </c>
      <c r="E3389" s="9">
        <v>1726033.9005508423</v>
      </c>
      <c r="F3389" s="259" t="s">
        <v>35124</v>
      </c>
      <c r="G3389" s="9"/>
      <c r="H3389" s="259" t="s">
        <v>38901</v>
      </c>
      <c r="I3389" s="9">
        <v>4</v>
      </c>
    </row>
    <row r="3390">
      <c r="A3390" s="259" t="s">
        <v>30086</v>
      </c>
      <c r="B3390" s="9">
        <v>6</v>
      </c>
      <c r="C3390" s="259" t="s">
        <v>33055</v>
      </c>
      <c r="D3390" s="9">
        <v>1726033.9005508423</v>
      </c>
      <c r="E3390" s="9">
        <v>1726033.9005508423</v>
      </c>
      <c r="F3390" s="259" t="s">
        <v>35125</v>
      </c>
      <c r="G3390" s="9"/>
      <c r="H3390" s="259" t="s">
        <v>38902</v>
      </c>
      <c r="I3390" s="9">
        <v>4</v>
      </c>
    </row>
    <row r="3391">
      <c r="A3391" s="259" t="s">
        <v>30087</v>
      </c>
      <c r="B3391" s="9">
        <v>6</v>
      </c>
      <c r="C3391" s="259" t="s">
        <v>33056</v>
      </c>
      <c r="D3391" s="9">
        <v>1741766173.3461835</v>
      </c>
      <c r="E3391" s="9">
        <v>1726033.9005508423</v>
      </c>
      <c r="F3391" s="259" t="s">
        <v>35125</v>
      </c>
      <c r="G3391" s="9"/>
      <c r="H3391" s="259" t="s">
        <v>38903</v>
      </c>
      <c r="I3391" s="9">
        <v>4</v>
      </c>
    </row>
    <row r="3392">
      <c r="A3392" s="259" t="s">
        <v>30088</v>
      </c>
      <c r="B3392" s="9">
        <v>6</v>
      </c>
      <c r="C3392" s="259" t="s">
        <v>33057</v>
      </c>
      <c r="D3392" s="9">
        <v>1</v>
      </c>
      <c r="E3392" s="9">
        <v>1726033.9005508423</v>
      </c>
      <c r="F3392" s="259" t="s">
        <v>35125</v>
      </c>
      <c r="G3392" s="9"/>
      <c r="H3392" s="259" t="s">
        <v>38904</v>
      </c>
      <c r="I3392" s="9">
        <v>4</v>
      </c>
    </row>
    <row r="3393">
      <c r="A3393" s="259" t="s">
        <v>30089</v>
      </c>
      <c r="B3393" s="9">
        <v>6</v>
      </c>
      <c r="C3393" s="259" t="s">
        <v>33058</v>
      </c>
      <c r="D3393" s="9">
        <v>1009.1146951345049</v>
      </c>
      <c r="E3393" s="9">
        <v>1726033.9005508423</v>
      </c>
      <c r="F3393" s="259" t="s">
        <v>35125</v>
      </c>
      <c r="G3393" s="9"/>
      <c r="H3393" s="259" t="s">
        <v>38905</v>
      </c>
      <c r="I3393" s="9">
        <v>4</v>
      </c>
    </row>
    <row r="3394">
      <c r="A3394" s="259" t="s">
        <v>30090</v>
      </c>
      <c r="B3394" s="9">
        <v>6</v>
      </c>
      <c r="C3394" s="259" t="s">
        <v>33059</v>
      </c>
      <c r="D3394" s="9">
        <v>1726033.9005508423</v>
      </c>
      <c r="E3394" s="9">
        <v>1726033.9005508423</v>
      </c>
      <c r="F3394" s="259" t="s">
        <v>35126</v>
      </c>
      <c r="G3394" s="9"/>
      <c r="H3394" s="259" t="s">
        <v>38906</v>
      </c>
      <c r="I3394" s="9">
        <v>4</v>
      </c>
    </row>
    <row r="3395">
      <c r="A3395" s="259" t="s">
        <v>30091</v>
      </c>
      <c r="B3395" s="9">
        <v>6</v>
      </c>
      <c r="C3395" s="259" t="s">
        <v>33060</v>
      </c>
      <c r="D3395" s="9">
        <v>10360757860.902037</v>
      </c>
      <c r="E3395" s="9">
        <v>1726033.9005508423</v>
      </c>
      <c r="F3395" s="259" t="s">
        <v>35126</v>
      </c>
      <c r="G3395" s="9"/>
      <c r="H3395" s="259" t="s">
        <v>38907</v>
      </c>
      <c r="I3395" s="9">
        <v>4</v>
      </c>
    </row>
    <row r="3396">
      <c r="A3396" s="259" t="s">
        <v>30092</v>
      </c>
      <c r="B3396" s="9">
        <v>6</v>
      </c>
      <c r="C3396" s="259" t="s">
        <v>33061</v>
      </c>
      <c r="D3396" s="9">
        <v>1</v>
      </c>
      <c r="E3396" s="9">
        <v>1726033.9005508423</v>
      </c>
      <c r="F3396" s="259" t="s">
        <v>35126</v>
      </c>
      <c r="G3396" s="9"/>
      <c r="H3396" s="259" t="s">
        <v>38908</v>
      </c>
      <c r="I3396" s="9">
        <v>4</v>
      </c>
    </row>
    <row r="3397">
      <c r="A3397" s="259" t="s">
        <v>30093</v>
      </c>
      <c r="B3397" s="9">
        <v>6</v>
      </c>
      <c r="C3397" s="259" t="s">
        <v>33062</v>
      </c>
      <c r="D3397" s="9">
        <v>6002.6386837451628</v>
      </c>
      <c r="E3397" s="9">
        <v>1726033.9005508423</v>
      </c>
      <c r="F3397" s="259" t="s">
        <v>35126</v>
      </c>
      <c r="G3397" s="9"/>
      <c r="H3397" s="259" t="s">
        <v>38909</v>
      </c>
      <c r="I3397" s="9">
        <v>4</v>
      </c>
    </row>
    <row r="3398">
      <c r="A3398" s="259" t="s">
        <v>30094</v>
      </c>
      <c r="B3398" s="9">
        <v>6</v>
      </c>
      <c r="C3398" s="259" t="s">
        <v>33063</v>
      </c>
      <c r="D3398" s="9">
        <v>260340.35125732422</v>
      </c>
      <c r="E3398" s="9">
        <v>1726033.9005508423</v>
      </c>
      <c r="F3398" s="259" t="s">
        <v>35127</v>
      </c>
      <c r="G3398" s="9"/>
      <c r="H3398" s="259" t="s">
        <v>38910</v>
      </c>
      <c r="I3398" s="9">
        <v>4</v>
      </c>
    </row>
    <row r="3399">
      <c r="A3399" s="259" t="s">
        <v>30095</v>
      </c>
      <c r="B3399" s="9">
        <v>6</v>
      </c>
      <c r="C3399" s="259" t="s">
        <v>33064</v>
      </c>
      <c r="D3399" s="9">
        <v>237571544.48798144</v>
      </c>
      <c r="E3399" s="9">
        <v>1726033.9005508423</v>
      </c>
      <c r="F3399" s="259" t="s">
        <v>35127</v>
      </c>
      <c r="G3399" s="9"/>
      <c r="H3399" s="259" t="s">
        <v>38911</v>
      </c>
      <c r="I3399" s="9">
        <v>4</v>
      </c>
    </row>
    <row r="3400">
      <c r="A3400" s="259" t="s">
        <v>30096</v>
      </c>
      <c r="B3400" s="9">
        <v>6</v>
      </c>
      <c r="C3400" s="259" t="s">
        <v>33065</v>
      </c>
      <c r="D3400" s="9">
        <v>0.15083153996815463</v>
      </c>
      <c r="E3400" s="9">
        <v>1726033.9005508423</v>
      </c>
      <c r="F3400" s="259" t="s">
        <v>35127</v>
      </c>
      <c r="G3400" s="9"/>
      <c r="H3400" s="259" t="s">
        <v>38912</v>
      </c>
      <c r="I3400" s="9">
        <v>4</v>
      </c>
    </row>
    <row r="3401">
      <c r="A3401" s="259" t="s">
        <v>30097</v>
      </c>
      <c r="B3401" s="9">
        <v>6</v>
      </c>
      <c r="C3401" s="259" t="s">
        <v>33066</v>
      </c>
      <c r="D3401" s="9">
        <v>137.64013812947906</v>
      </c>
      <c r="E3401" s="9">
        <v>1726033.9005508423</v>
      </c>
      <c r="F3401" s="259" t="s">
        <v>35127</v>
      </c>
      <c r="G3401" s="9"/>
      <c r="H3401" s="259" t="s">
        <v>38913</v>
      </c>
      <c r="I3401" s="9">
        <v>4</v>
      </c>
    </row>
    <row r="3402">
      <c r="A3402" s="259" t="s">
        <v>30098</v>
      </c>
      <c r="B3402" s="9">
        <v>6</v>
      </c>
      <c r="C3402" s="259" t="s">
        <v>33067</v>
      </c>
      <c r="D3402" s="9">
        <v>1076319.7959442139</v>
      </c>
      <c r="E3402" s="9">
        <v>1726033.9005508423</v>
      </c>
      <c r="F3402" s="259" t="s">
        <v>35128</v>
      </c>
      <c r="G3402" s="9"/>
      <c r="H3402" s="259" t="s">
        <v>38914</v>
      </c>
      <c r="I3402" s="9">
        <v>4</v>
      </c>
    </row>
    <row r="3403">
      <c r="A3403" s="259" t="s">
        <v>30099</v>
      </c>
      <c r="B3403" s="9">
        <v>6</v>
      </c>
      <c r="C3403" s="259" t="s">
        <v>33068</v>
      </c>
      <c r="D3403" s="9">
        <v>1906660749.2371111</v>
      </c>
      <c r="E3403" s="9">
        <v>1726033.9005508423</v>
      </c>
      <c r="F3403" s="259" t="s">
        <v>35128</v>
      </c>
      <c r="G3403" s="9"/>
      <c r="H3403" s="259" t="s">
        <v>38915</v>
      </c>
      <c r="I3403" s="9">
        <v>4</v>
      </c>
    </row>
    <row r="3404">
      <c r="A3404" s="259" t="s">
        <v>30100</v>
      </c>
      <c r="B3404" s="9">
        <v>6</v>
      </c>
      <c r="C3404" s="259" t="s">
        <v>33069</v>
      </c>
      <c r="D3404" s="9">
        <v>0.62357975448843717</v>
      </c>
      <c r="E3404" s="9">
        <v>1726033.9005508423</v>
      </c>
      <c r="F3404" s="259" t="s">
        <v>35128</v>
      </c>
      <c r="G3404" s="9"/>
      <c r="H3404" s="259" t="s">
        <v>38916</v>
      </c>
      <c r="I3404" s="9">
        <v>4</v>
      </c>
    </row>
    <row r="3405">
      <c r="A3405" s="259" t="s">
        <v>30101</v>
      </c>
      <c r="B3405" s="9">
        <v>6</v>
      </c>
      <c r="C3405" s="259" t="s">
        <v>33070</v>
      </c>
      <c r="D3405" s="9">
        <v>1104.6484942321376</v>
      </c>
      <c r="E3405" s="9">
        <v>1726033.9005508423</v>
      </c>
      <c r="F3405" s="259" t="s">
        <v>35128</v>
      </c>
      <c r="G3405" s="9"/>
      <c r="H3405" s="259" t="s">
        <v>38917</v>
      </c>
      <c r="I3405" s="9">
        <v>4</v>
      </c>
    </row>
    <row r="3406">
      <c r="A3406" s="259" t="s">
        <v>30102</v>
      </c>
      <c r="B3406" s="9">
        <v>6</v>
      </c>
      <c r="C3406" s="259" t="s">
        <v>33071</v>
      </c>
      <c r="D3406" s="9">
        <v>1726033.9005508423</v>
      </c>
      <c r="E3406" s="9">
        <v>1726033.9005508423</v>
      </c>
      <c r="F3406" s="259" t="s">
        <v>35129</v>
      </c>
      <c r="G3406" s="9"/>
      <c r="H3406" s="259" t="s">
        <v>38918</v>
      </c>
      <c r="I3406" s="9">
        <v>4</v>
      </c>
    </row>
    <row r="3407">
      <c r="A3407" s="259" t="s">
        <v>30103</v>
      </c>
      <c r="B3407" s="9">
        <v>6</v>
      </c>
      <c r="C3407" s="259" t="s">
        <v>33072</v>
      </c>
      <c r="D3407" s="9">
        <v>22741606074.467289</v>
      </c>
      <c r="E3407" s="9">
        <v>1726033.9005508423</v>
      </c>
      <c r="F3407" s="259" t="s">
        <v>35129</v>
      </c>
      <c r="G3407" s="9"/>
      <c r="H3407" s="259" t="s">
        <v>38919</v>
      </c>
      <c r="I3407" s="9">
        <v>4</v>
      </c>
    </row>
    <row r="3408">
      <c r="A3408" s="259" t="s">
        <v>30104</v>
      </c>
      <c r="B3408" s="9">
        <v>6</v>
      </c>
      <c r="C3408" s="259" t="s">
        <v>33073</v>
      </c>
      <c r="D3408" s="9">
        <v>1</v>
      </c>
      <c r="E3408" s="9">
        <v>1726033.9005508423</v>
      </c>
      <c r="F3408" s="259" t="s">
        <v>35129</v>
      </c>
      <c r="G3408" s="9"/>
      <c r="H3408" s="259" t="s">
        <v>38920</v>
      </c>
      <c r="I3408" s="9">
        <v>4</v>
      </c>
    </row>
    <row r="3409">
      <c r="A3409" s="259" t="s">
        <v>30105</v>
      </c>
      <c r="B3409" s="9">
        <v>6</v>
      </c>
      <c r="C3409" s="259" t="s">
        <v>33074</v>
      </c>
      <c r="D3409" s="9">
        <v>13175.642765306979</v>
      </c>
      <c r="E3409" s="9">
        <v>1726033.9005508423</v>
      </c>
      <c r="F3409" s="259" t="s">
        <v>35129</v>
      </c>
      <c r="G3409" s="9"/>
      <c r="H3409" s="259" t="s">
        <v>38921</v>
      </c>
      <c r="I3409" s="9">
        <v>4</v>
      </c>
    </row>
    <row r="3410">
      <c r="A3410" s="259" t="s">
        <v>30106</v>
      </c>
      <c r="B3410" s="9">
        <v>7</v>
      </c>
      <c r="C3410" s="259" t="s">
        <v>33075</v>
      </c>
      <c r="D3410" s="9">
        <v>1146683.0809555054</v>
      </c>
      <c r="E3410" s="9">
        <v>1724097.6573486328</v>
      </c>
      <c r="F3410" s="259" t="s">
        <v>35130</v>
      </c>
      <c r="G3410" s="9"/>
      <c r="H3410" s="259" t="s">
        <v>38922</v>
      </c>
      <c r="I3410" s="9">
        <v>4</v>
      </c>
    </row>
    <row r="3411">
      <c r="A3411" s="259" t="s">
        <v>30107</v>
      </c>
      <c r="B3411" s="9">
        <v>7</v>
      </c>
      <c r="C3411" s="259" t="s">
        <v>33076</v>
      </c>
      <c r="D3411" s="9">
        <v>8290782078.3576498</v>
      </c>
      <c r="E3411" s="9">
        <v>1724097.6573486328</v>
      </c>
      <c r="F3411" s="259" t="s">
        <v>35130</v>
      </c>
      <c r="G3411" s="9"/>
      <c r="H3411" s="259" t="s">
        <v>38923</v>
      </c>
      <c r="I3411" s="9">
        <v>4</v>
      </c>
    </row>
    <row r="3412">
      <c r="A3412" s="259" t="s">
        <v>30108</v>
      </c>
      <c r="B3412" s="9">
        <v>7</v>
      </c>
      <c r="C3412" s="259" t="s">
        <v>33077</v>
      </c>
      <c r="D3412" s="9">
        <v>0.66509172265735095</v>
      </c>
      <c r="E3412" s="9">
        <v>1724097.6573486328</v>
      </c>
      <c r="F3412" s="259" t="s">
        <v>35130</v>
      </c>
      <c r="G3412" s="9"/>
      <c r="H3412" s="259" t="s">
        <v>38924</v>
      </c>
      <c r="I3412" s="9">
        <v>4</v>
      </c>
    </row>
    <row r="3413">
      <c r="A3413" s="259" t="s">
        <v>30109</v>
      </c>
      <c r="B3413" s="9">
        <v>7</v>
      </c>
      <c r="C3413" s="259" t="s">
        <v>33078</v>
      </c>
      <c r="D3413" s="9">
        <v>4808.7659321499541</v>
      </c>
      <c r="E3413" s="9">
        <v>1724097.6573486328</v>
      </c>
      <c r="F3413" s="259" t="s">
        <v>35130</v>
      </c>
      <c r="G3413" s="9"/>
      <c r="H3413" s="259" t="s">
        <v>38925</v>
      </c>
      <c r="I3413" s="9">
        <v>4</v>
      </c>
    </row>
    <row r="3414">
      <c r="A3414" s="259" t="s">
        <v>30110</v>
      </c>
      <c r="B3414" s="9">
        <v>7</v>
      </c>
      <c r="C3414" s="259" t="s">
        <v>33079</v>
      </c>
      <c r="D3414" s="9">
        <v>1174051.0831222534</v>
      </c>
      <c r="E3414" s="9">
        <v>1724097.6573486328</v>
      </c>
      <c r="F3414" s="259" t="s">
        <v>35131</v>
      </c>
      <c r="G3414" s="9"/>
      <c r="H3414" s="259" t="s">
        <v>38926</v>
      </c>
      <c r="I3414" s="9">
        <v>4</v>
      </c>
    </row>
    <row r="3415">
      <c r="A3415" s="259" t="s">
        <v>30111</v>
      </c>
      <c r="B3415" s="9">
        <v>7</v>
      </c>
      <c r="C3415" s="259" t="s">
        <v>33080</v>
      </c>
      <c r="D3415" s="9">
        <v>2738638732.2875824</v>
      </c>
      <c r="E3415" s="9">
        <v>1724097.6573486328</v>
      </c>
      <c r="F3415" s="259" t="s">
        <v>35131</v>
      </c>
      <c r="G3415" s="9"/>
      <c r="H3415" s="259" t="s">
        <v>38927</v>
      </c>
      <c r="I3415" s="9">
        <v>4</v>
      </c>
    </row>
    <row r="3416">
      <c r="A3416" s="259" t="s">
        <v>30112</v>
      </c>
      <c r="B3416" s="9">
        <v>7</v>
      </c>
      <c r="C3416" s="259" t="s">
        <v>33081</v>
      </c>
      <c r="D3416" s="9">
        <v>0.68096553470627819</v>
      </c>
      <c r="E3416" s="9">
        <v>1724097.6573486328</v>
      </c>
      <c r="F3416" s="259" t="s">
        <v>35131</v>
      </c>
      <c r="G3416" s="9"/>
      <c r="H3416" s="259" t="s">
        <v>38928</v>
      </c>
      <c r="I3416" s="9">
        <v>4</v>
      </c>
    </row>
    <row r="3417">
      <c r="A3417" s="259" t="s">
        <v>30113</v>
      </c>
      <c r="B3417" s="9">
        <v>7</v>
      </c>
      <c r="C3417" s="259" t="s">
        <v>33082</v>
      </c>
      <c r="D3417" s="9">
        <v>1588.4475688570567</v>
      </c>
      <c r="E3417" s="9">
        <v>1724097.6573486328</v>
      </c>
      <c r="F3417" s="259" t="s">
        <v>35131</v>
      </c>
      <c r="G3417" s="9"/>
      <c r="H3417" s="259" t="s">
        <v>38929</v>
      </c>
      <c r="I3417" s="9">
        <v>4</v>
      </c>
    </row>
    <row r="3418">
      <c r="A3418" s="259" t="s">
        <v>30114</v>
      </c>
      <c r="B3418" s="9">
        <v>7</v>
      </c>
      <c r="C3418" s="259" t="s">
        <v>33083</v>
      </c>
      <c r="D3418" s="9">
        <v>1724097.6573486328</v>
      </c>
      <c r="E3418" s="9">
        <v>1724097.6573486328</v>
      </c>
      <c r="F3418" s="259" t="s">
        <v>35132</v>
      </c>
      <c r="G3418" s="9"/>
      <c r="H3418" s="259" t="s">
        <v>38930</v>
      </c>
      <c r="I3418" s="9">
        <v>4</v>
      </c>
    </row>
    <row r="3419">
      <c r="A3419" s="259" t="s">
        <v>30115</v>
      </c>
      <c r="B3419" s="9">
        <v>7</v>
      </c>
      <c r="C3419" s="259" t="s">
        <v>33084</v>
      </c>
      <c r="D3419" s="9">
        <v>32879856491.241642</v>
      </c>
      <c r="E3419" s="9">
        <v>1724097.6573486328</v>
      </c>
      <c r="F3419" s="259" t="s">
        <v>35132</v>
      </c>
      <c r="G3419" s="9"/>
      <c r="H3419" s="259" t="s">
        <v>38931</v>
      </c>
      <c r="I3419" s="9">
        <v>4</v>
      </c>
    </row>
    <row r="3420">
      <c r="A3420" s="259" t="s">
        <v>30116</v>
      </c>
      <c r="B3420" s="9">
        <v>7</v>
      </c>
      <c r="C3420" s="259" t="s">
        <v>33085</v>
      </c>
      <c r="D3420" s="9">
        <v>1</v>
      </c>
      <c r="E3420" s="9">
        <v>1724097.6573486328</v>
      </c>
      <c r="F3420" s="259" t="s">
        <v>35132</v>
      </c>
      <c r="G3420" s="9"/>
      <c r="H3420" s="259" t="s">
        <v>38932</v>
      </c>
      <c r="I3420" s="9">
        <v>4</v>
      </c>
    </row>
    <row r="3421">
      <c r="A3421" s="259" t="s">
        <v>30117</v>
      </c>
      <c r="B3421" s="9">
        <v>7</v>
      </c>
      <c r="C3421" s="259" t="s">
        <v>33086</v>
      </c>
      <c r="D3421" s="9">
        <v>19070.762233854686</v>
      </c>
      <c r="E3421" s="9">
        <v>1724097.6573486328</v>
      </c>
      <c r="F3421" s="259" t="s">
        <v>35132</v>
      </c>
      <c r="G3421" s="9"/>
      <c r="H3421" s="259" t="s">
        <v>38933</v>
      </c>
      <c r="I3421" s="9">
        <v>4</v>
      </c>
    </row>
    <row r="3422">
      <c r="A3422" s="259" t="s">
        <v>30118</v>
      </c>
      <c r="B3422" s="9">
        <v>7</v>
      </c>
      <c r="C3422" s="259" t="s">
        <v>33087</v>
      </c>
      <c r="D3422" s="9">
        <v>1724097.6573486328</v>
      </c>
      <c r="E3422" s="9">
        <v>1724097.6573486328</v>
      </c>
      <c r="F3422" s="259" t="s">
        <v>35133</v>
      </c>
      <c r="G3422" s="9"/>
      <c r="H3422" s="259" t="s">
        <v>38934</v>
      </c>
      <c r="I3422" s="9">
        <v>4</v>
      </c>
    </row>
    <row r="3423">
      <c r="A3423" s="259" t="s">
        <v>30119</v>
      </c>
      <c r="B3423" s="9">
        <v>7</v>
      </c>
      <c r="C3423" s="259" t="s">
        <v>33088</v>
      </c>
      <c r="D3423" s="9">
        <v>13979641184.917906</v>
      </c>
      <c r="E3423" s="9">
        <v>1724097.6573486328</v>
      </c>
      <c r="F3423" s="259" t="s">
        <v>35133</v>
      </c>
      <c r="G3423" s="9"/>
      <c r="H3423" s="259" t="s">
        <v>38935</v>
      </c>
      <c r="I3423" s="9">
        <v>4</v>
      </c>
    </row>
    <row r="3424">
      <c r="A3424" s="259" t="s">
        <v>30120</v>
      </c>
      <c r="B3424" s="9">
        <v>7</v>
      </c>
      <c r="C3424" s="259" t="s">
        <v>33089</v>
      </c>
      <c r="D3424" s="9">
        <v>1</v>
      </c>
      <c r="E3424" s="9">
        <v>1724097.6573486328</v>
      </c>
      <c r="F3424" s="259" t="s">
        <v>35133</v>
      </c>
      <c r="G3424" s="9"/>
      <c r="H3424" s="259" t="s">
        <v>38936</v>
      </c>
      <c r="I3424" s="9">
        <v>4</v>
      </c>
    </row>
    <row r="3425">
      <c r="A3425" s="259" t="s">
        <v>30121</v>
      </c>
      <c r="B3425" s="9">
        <v>7</v>
      </c>
      <c r="C3425" s="259" t="s">
        <v>33090</v>
      </c>
      <c r="D3425" s="9">
        <v>8108.381288804836</v>
      </c>
      <c r="E3425" s="9">
        <v>1724097.6573486328</v>
      </c>
      <c r="F3425" s="259" t="s">
        <v>35133</v>
      </c>
      <c r="G3425" s="9"/>
      <c r="H3425" s="259" t="s">
        <v>38937</v>
      </c>
      <c r="I3425" s="9">
        <v>4</v>
      </c>
    </row>
    <row r="3426">
      <c r="A3426" s="259" t="s">
        <v>30122</v>
      </c>
      <c r="B3426" s="9">
        <v>7</v>
      </c>
      <c r="C3426" s="259" t="s">
        <v>33091</v>
      </c>
      <c r="D3426" s="9">
        <v>1724097.6573486328</v>
      </c>
      <c r="E3426" s="9">
        <v>1724097.6573486328</v>
      </c>
      <c r="F3426" s="259" t="s">
        <v>35134</v>
      </c>
      <c r="G3426" s="9"/>
      <c r="H3426" s="259" t="s">
        <v>38938</v>
      </c>
      <c r="I3426" s="9">
        <v>4</v>
      </c>
    </row>
    <row r="3427">
      <c r="A3427" s="259" t="s">
        <v>30123</v>
      </c>
      <c r="B3427" s="9">
        <v>7</v>
      </c>
      <c r="C3427" s="259" t="s">
        <v>33092</v>
      </c>
      <c r="D3427" s="9">
        <v>16161576574.036152</v>
      </c>
      <c r="E3427" s="9">
        <v>1724097.6573486328</v>
      </c>
      <c r="F3427" s="259" t="s">
        <v>35134</v>
      </c>
      <c r="G3427" s="9"/>
      <c r="H3427" s="259" t="s">
        <v>38939</v>
      </c>
      <c r="I3427" s="9">
        <v>4</v>
      </c>
    </row>
    <row r="3428">
      <c r="A3428" s="259" t="s">
        <v>30124</v>
      </c>
      <c r="B3428" s="9">
        <v>7</v>
      </c>
      <c r="C3428" s="259" t="s">
        <v>33093</v>
      </c>
      <c r="D3428" s="9">
        <v>1</v>
      </c>
      <c r="E3428" s="9">
        <v>1724097.6573486328</v>
      </c>
      <c r="F3428" s="259" t="s">
        <v>35134</v>
      </c>
      <c r="G3428" s="9"/>
      <c r="H3428" s="259" t="s">
        <v>38940</v>
      </c>
      <c r="I3428" s="9">
        <v>4</v>
      </c>
    </row>
    <row r="3429">
      <c r="A3429" s="259" t="s">
        <v>30125</v>
      </c>
      <c r="B3429" s="9">
        <v>7</v>
      </c>
      <c r="C3429" s="259" t="s">
        <v>33094</v>
      </c>
      <c r="D3429" s="9">
        <v>9373.9333761927919</v>
      </c>
      <c r="E3429" s="9">
        <v>1724097.6573486328</v>
      </c>
      <c r="F3429" s="259" t="s">
        <v>35134</v>
      </c>
      <c r="G3429" s="9"/>
      <c r="H3429" s="259" t="s">
        <v>38941</v>
      </c>
      <c r="I3429" s="9">
        <v>4</v>
      </c>
    </row>
    <row r="3430">
      <c r="A3430" s="259" t="s">
        <v>30126</v>
      </c>
      <c r="B3430" s="9">
        <v>7</v>
      </c>
      <c r="C3430" s="259" t="s">
        <v>33095</v>
      </c>
      <c r="D3430" s="9">
        <v>1724097.6573486328</v>
      </c>
      <c r="E3430" s="9">
        <v>1724097.6573486328</v>
      </c>
      <c r="F3430" s="259" t="s">
        <v>35135</v>
      </c>
      <c r="G3430" s="9"/>
      <c r="H3430" s="259" t="s">
        <v>38942</v>
      </c>
      <c r="I3430" s="9">
        <v>4</v>
      </c>
    </row>
    <row r="3431">
      <c r="A3431" s="259" t="s">
        <v>30127</v>
      </c>
      <c r="B3431" s="9">
        <v>7</v>
      </c>
      <c r="C3431" s="259" t="s">
        <v>33096</v>
      </c>
      <c r="D3431" s="9">
        <v>10293401094.134151</v>
      </c>
      <c r="E3431" s="9">
        <v>1724097.6573486328</v>
      </c>
      <c r="F3431" s="259" t="s">
        <v>35135</v>
      </c>
      <c r="G3431" s="9"/>
      <c r="H3431" s="259" t="s">
        <v>38943</v>
      </c>
      <c r="I3431" s="9">
        <v>4</v>
      </c>
    </row>
    <row r="3432">
      <c r="A3432" s="259" t="s">
        <v>30128</v>
      </c>
      <c r="B3432" s="9">
        <v>7</v>
      </c>
      <c r="C3432" s="259" t="s">
        <v>33097</v>
      </c>
      <c r="D3432" s="9">
        <v>1</v>
      </c>
      <c r="E3432" s="9">
        <v>1724097.6573486328</v>
      </c>
      <c r="F3432" s="259" t="s">
        <v>35135</v>
      </c>
      <c r="G3432" s="9"/>
      <c r="H3432" s="259" t="s">
        <v>38944</v>
      </c>
      <c r="I3432" s="9">
        <v>4</v>
      </c>
    </row>
    <row r="3433">
      <c r="A3433" s="259" t="s">
        <v>30129</v>
      </c>
      <c r="B3433" s="9">
        <v>7</v>
      </c>
      <c r="C3433" s="259" t="s">
        <v>33098</v>
      </c>
      <c r="D3433" s="9">
        <v>5970.312093552543</v>
      </c>
      <c r="E3433" s="9">
        <v>1724097.6573486328</v>
      </c>
      <c r="F3433" s="259" t="s">
        <v>35135</v>
      </c>
      <c r="G3433" s="9"/>
      <c r="H3433" s="259" t="s">
        <v>38945</v>
      </c>
      <c r="I3433" s="9">
        <v>4</v>
      </c>
    </row>
    <row r="3434">
      <c r="A3434" s="259" t="s">
        <v>30130</v>
      </c>
      <c r="B3434" s="9">
        <v>7</v>
      </c>
      <c r="C3434" s="259" t="s">
        <v>33099</v>
      </c>
      <c r="D3434" s="9">
        <v>1724097.6573486328</v>
      </c>
      <c r="E3434" s="9">
        <v>1724097.6573486328</v>
      </c>
      <c r="F3434" s="259" t="s">
        <v>35136</v>
      </c>
      <c r="G3434" s="9"/>
      <c r="H3434" s="259" t="s">
        <v>38946</v>
      </c>
      <c r="I3434" s="9">
        <v>4</v>
      </c>
    </row>
    <row r="3435">
      <c r="A3435" s="259" t="s">
        <v>30131</v>
      </c>
      <c r="B3435" s="9">
        <v>7</v>
      </c>
      <c r="C3435" s="259" t="s">
        <v>33100</v>
      </c>
      <c r="D3435" s="9">
        <v>18584183172.491802</v>
      </c>
      <c r="E3435" s="9">
        <v>1724097.6573486328</v>
      </c>
      <c r="F3435" s="259" t="s">
        <v>35136</v>
      </c>
      <c r="G3435" s="9"/>
      <c r="H3435" s="259" t="s">
        <v>38947</v>
      </c>
      <c r="I3435" s="9">
        <v>4</v>
      </c>
    </row>
    <row r="3436">
      <c r="A3436" s="259" t="s">
        <v>30132</v>
      </c>
      <c r="B3436" s="9">
        <v>7</v>
      </c>
      <c r="C3436" s="259" t="s">
        <v>33101</v>
      </c>
      <c r="D3436" s="9">
        <v>1</v>
      </c>
      <c r="E3436" s="9">
        <v>1724097.6573486328</v>
      </c>
      <c r="F3436" s="259" t="s">
        <v>35136</v>
      </c>
      <c r="G3436" s="9"/>
      <c r="H3436" s="259" t="s">
        <v>38948</v>
      </c>
      <c r="I3436" s="9">
        <v>4</v>
      </c>
    </row>
    <row r="3437">
      <c r="A3437" s="259" t="s">
        <v>30133</v>
      </c>
      <c r="B3437" s="9">
        <v>7</v>
      </c>
      <c r="C3437" s="259" t="s">
        <v>33102</v>
      </c>
      <c r="D3437" s="9">
        <v>10779.078025702498</v>
      </c>
      <c r="E3437" s="9">
        <v>1724097.6573486328</v>
      </c>
      <c r="F3437" s="259" t="s">
        <v>35136</v>
      </c>
      <c r="G3437" s="9"/>
      <c r="H3437" s="259" t="s">
        <v>38949</v>
      </c>
      <c r="I3437" s="9">
        <v>4</v>
      </c>
    </row>
    <row r="3438">
      <c r="A3438" s="259" t="s">
        <v>30134</v>
      </c>
      <c r="B3438" s="9">
        <v>7</v>
      </c>
      <c r="C3438" s="259" t="s">
        <v>33103</v>
      </c>
      <c r="D3438" s="9">
        <v>1309981.8914718628</v>
      </c>
      <c r="E3438" s="9">
        <v>1724097.6573486328</v>
      </c>
      <c r="F3438" s="259" t="s">
        <v>35137</v>
      </c>
      <c r="G3438" s="9"/>
      <c r="H3438" s="259" t="s">
        <v>38950</v>
      </c>
      <c r="I3438" s="9">
        <v>4</v>
      </c>
    </row>
    <row r="3439">
      <c r="A3439" s="259" t="s">
        <v>30135</v>
      </c>
      <c r="B3439" s="9">
        <v>7</v>
      </c>
      <c r="C3439" s="259" t="s">
        <v>33104</v>
      </c>
      <c r="D3439" s="9">
        <v>12135989225.435589</v>
      </c>
      <c r="E3439" s="9">
        <v>1724097.6573486328</v>
      </c>
      <c r="F3439" s="259" t="s">
        <v>35137</v>
      </c>
      <c r="G3439" s="9"/>
      <c r="H3439" s="259" t="s">
        <v>38951</v>
      </c>
      <c r="I3439" s="9">
        <v>4</v>
      </c>
    </row>
    <row r="3440">
      <c r="A3440" s="259" t="s">
        <v>30136</v>
      </c>
      <c r="B3440" s="9">
        <v>7</v>
      </c>
      <c r="C3440" s="259" t="s">
        <v>33105</v>
      </c>
      <c r="D3440" s="9">
        <v>0.75980724519189402</v>
      </c>
      <c r="E3440" s="9">
        <v>1724097.6573486328</v>
      </c>
      <c r="F3440" s="259" t="s">
        <v>35137</v>
      </c>
      <c r="G3440" s="9"/>
      <c r="H3440" s="259" t="s">
        <v>38952</v>
      </c>
      <c r="I3440" s="9">
        <v>4</v>
      </c>
    </row>
    <row r="3441">
      <c r="A3441" s="259" t="s">
        <v>30137</v>
      </c>
      <c r="B3441" s="9">
        <v>7</v>
      </c>
      <c r="C3441" s="259" t="s">
        <v>33106</v>
      </c>
      <c r="D3441" s="9">
        <v>7039.0381737996577</v>
      </c>
      <c r="E3441" s="9">
        <v>1724097.6573486328</v>
      </c>
      <c r="F3441" s="259" t="s">
        <v>35137</v>
      </c>
      <c r="G3441" s="9"/>
      <c r="H3441" s="259" t="s">
        <v>38953</v>
      </c>
      <c r="I3441" s="9">
        <v>4</v>
      </c>
    </row>
    <row r="3442">
      <c r="A3442" s="259" t="s">
        <v>30138</v>
      </c>
      <c r="B3442" s="9">
        <v>7</v>
      </c>
      <c r="C3442" s="259" t="s">
        <v>33107</v>
      </c>
      <c r="D3442" s="9">
        <v>1724097.6573486328</v>
      </c>
      <c r="E3442" s="9">
        <v>1724097.6573486328</v>
      </c>
      <c r="F3442" s="259" t="s">
        <v>35138</v>
      </c>
      <c r="G3442" s="9"/>
      <c r="H3442" s="259" t="s">
        <v>38954</v>
      </c>
      <c r="I3442" s="9">
        <v>4</v>
      </c>
    </row>
    <row r="3443">
      <c r="A3443" s="259" t="s">
        <v>30139</v>
      </c>
      <c r="B3443" s="9">
        <v>7</v>
      </c>
      <c r="C3443" s="259" t="s">
        <v>33108</v>
      </c>
      <c r="D3443" s="9">
        <v>2159684093.3142486</v>
      </c>
      <c r="E3443" s="9">
        <v>1724097.6573486328</v>
      </c>
      <c r="F3443" s="259" t="s">
        <v>35138</v>
      </c>
      <c r="G3443" s="9"/>
      <c r="H3443" s="259" t="s">
        <v>38955</v>
      </c>
      <c r="I3443" s="9">
        <v>4</v>
      </c>
    </row>
    <row r="3444">
      <c r="A3444" s="259" t="s">
        <v>30140</v>
      </c>
      <c r="B3444" s="9">
        <v>7</v>
      </c>
      <c r="C3444" s="259" t="s">
        <v>33109</v>
      </c>
      <c r="D3444" s="9">
        <v>1</v>
      </c>
      <c r="E3444" s="9">
        <v>1724097.6573486328</v>
      </c>
      <c r="F3444" s="259" t="s">
        <v>35138</v>
      </c>
      <c r="G3444" s="9"/>
      <c r="H3444" s="259" t="s">
        <v>38956</v>
      </c>
      <c r="I3444" s="9">
        <v>4</v>
      </c>
    </row>
    <row r="3445">
      <c r="A3445" s="259" t="s">
        <v>30141</v>
      </c>
      <c r="B3445" s="9">
        <v>7</v>
      </c>
      <c r="C3445" s="259" t="s">
        <v>33110</v>
      </c>
      <c r="D3445" s="9">
        <v>1252.646034352528</v>
      </c>
      <c r="E3445" s="9">
        <v>1724097.6573486328</v>
      </c>
      <c r="F3445" s="259" t="s">
        <v>35138</v>
      </c>
      <c r="G3445" s="9"/>
      <c r="H3445" s="259" t="s">
        <v>38957</v>
      </c>
      <c r="I3445" s="9">
        <v>4</v>
      </c>
    </row>
    <row r="3446">
      <c r="A3446" s="259" t="s">
        <v>30142</v>
      </c>
      <c r="B3446" s="9">
        <v>7</v>
      </c>
      <c r="C3446" s="259" t="s">
        <v>33111</v>
      </c>
      <c r="D3446" s="9">
        <v>1724097.6573486328</v>
      </c>
      <c r="E3446" s="9">
        <v>1724097.6573486328</v>
      </c>
      <c r="F3446" s="259" t="s">
        <v>35139</v>
      </c>
      <c r="G3446" s="9"/>
      <c r="H3446" s="259" t="s">
        <v>38958</v>
      </c>
      <c r="I3446" s="9">
        <v>4</v>
      </c>
    </row>
    <row r="3447">
      <c r="A3447" s="259" t="s">
        <v>30143</v>
      </c>
      <c r="B3447" s="9">
        <v>7</v>
      </c>
      <c r="C3447" s="259" t="s">
        <v>33112</v>
      </c>
      <c r="D3447" s="9">
        <v>14295673318.749838</v>
      </c>
      <c r="E3447" s="9">
        <v>1724097.6573486328</v>
      </c>
      <c r="F3447" s="259" t="s">
        <v>35139</v>
      </c>
      <c r="G3447" s="9"/>
      <c r="H3447" s="259" t="s">
        <v>38959</v>
      </c>
      <c r="I3447" s="9">
        <v>4</v>
      </c>
    </row>
    <row r="3448">
      <c r="A3448" s="259" t="s">
        <v>30144</v>
      </c>
      <c r="B3448" s="9">
        <v>7</v>
      </c>
      <c r="C3448" s="259" t="s">
        <v>33113</v>
      </c>
      <c r="D3448" s="9">
        <v>1</v>
      </c>
      <c r="E3448" s="9">
        <v>1724097.6573486328</v>
      </c>
      <c r="F3448" s="259" t="s">
        <v>35139</v>
      </c>
      <c r="G3448" s="9"/>
      <c r="H3448" s="259" t="s">
        <v>38960</v>
      </c>
      <c r="I3448" s="9">
        <v>4</v>
      </c>
    </row>
    <row r="3449">
      <c r="A3449" s="259" t="s">
        <v>30145</v>
      </c>
      <c r="B3449" s="9">
        <v>7</v>
      </c>
      <c r="C3449" s="259" t="s">
        <v>33114</v>
      </c>
      <c r="D3449" s="9">
        <v>8291.6842081521863</v>
      </c>
      <c r="E3449" s="9">
        <v>1724097.6573486328</v>
      </c>
      <c r="F3449" s="259" t="s">
        <v>35139</v>
      </c>
      <c r="G3449" s="9"/>
      <c r="H3449" s="259" t="s">
        <v>38961</v>
      </c>
      <c r="I3449" s="9">
        <v>4</v>
      </c>
    </row>
    <row r="3450">
      <c r="A3450" s="259" t="s">
        <v>30146</v>
      </c>
      <c r="B3450" s="9">
        <v>7</v>
      </c>
      <c r="C3450" s="259" t="s">
        <v>33115</v>
      </c>
      <c r="D3450" s="9">
        <v>179535.82540893555</v>
      </c>
      <c r="E3450" s="9">
        <v>1724097.6573486328</v>
      </c>
      <c r="F3450" s="259" t="s">
        <v>35140</v>
      </c>
      <c r="G3450" s="9"/>
      <c r="H3450" s="259" t="s">
        <v>38962</v>
      </c>
      <c r="I3450" s="9">
        <v>4</v>
      </c>
    </row>
    <row r="3451">
      <c r="A3451" s="259" t="s">
        <v>30147</v>
      </c>
      <c r="B3451" s="9">
        <v>7</v>
      </c>
      <c r="C3451" s="259" t="s">
        <v>33116</v>
      </c>
      <c r="D3451" s="9">
        <v>316032133.83193266</v>
      </c>
      <c r="E3451" s="9">
        <v>1724097.6573486328</v>
      </c>
      <c r="F3451" s="259" t="s">
        <v>35140</v>
      </c>
      <c r="G3451" s="9"/>
      <c r="H3451" s="259" t="s">
        <v>38963</v>
      </c>
      <c r="I3451" s="9">
        <v>4</v>
      </c>
    </row>
    <row r="3452">
      <c r="A3452" s="259" t="s">
        <v>30148</v>
      </c>
      <c r="B3452" s="9">
        <v>7</v>
      </c>
      <c r="C3452" s="259" t="s">
        <v>33117</v>
      </c>
      <c r="D3452" s="9">
        <v>0.10413321115755758</v>
      </c>
      <c r="E3452" s="9">
        <v>1724097.6573486328</v>
      </c>
      <c r="F3452" s="259" t="s">
        <v>35140</v>
      </c>
      <c r="G3452" s="9"/>
      <c r="H3452" s="259" t="s">
        <v>38964</v>
      </c>
      <c r="I3452" s="9">
        <v>4</v>
      </c>
    </row>
    <row r="3453">
      <c r="A3453" s="259" t="s">
        <v>30149</v>
      </c>
      <c r="B3453" s="9">
        <v>7</v>
      </c>
      <c r="C3453" s="259" t="s">
        <v>33118</v>
      </c>
      <c r="D3453" s="9">
        <v>183.30291934735067</v>
      </c>
      <c r="E3453" s="9">
        <v>1724097.6573486328</v>
      </c>
      <c r="F3453" s="259" t="s">
        <v>35140</v>
      </c>
      <c r="G3453" s="9"/>
      <c r="H3453" s="259" t="s">
        <v>38965</v>
      </c>
      <c r="I3453" s="9">
        <v>4</v>
      </c>
    </row>
    <row r="3454">
      <c r="A3454" s="259" t="s">
        <v>30150</v>
      </c>
      <c r="B3454" s="9">
        <v>7</v>
      </c>
      <c r="C3454" s="259" t="s">
        <v>33119</v>
      </c>
      <c r="D3454" s="9">
        <v>1146683.0809555054</v>
      </c>
      <c r="E3454" s="9">
        <v>1724097.6573486328</v>
      </c>
      <c r="F3454" s="259" t="s">
        <v>35141</v>
      </c>
      <c r="G3454" s="9"/>
      <c r="H3454" s="259" t="s">
        <v>38966</v>
      </c>
      <c r="I3454" s="9">
        <v>4</v>
      </c>
    </row>
    <row r="3455">
      <c r="A3455" s="259" t="s">
        <v>30151</v>
      </c>
      <c r="B3455" s="9">
        <v>7</v>
      </c>
      <c r="C3455" s="259" t="s">
        <v>33120</v>
      </c>
      <c r="D3455" s="9">
        <v>2422606598.4556499</v>
      </c>
      <c r="E3455" s="9">
        <v>1724097.6573486328</v>
      </c>
      <c r="F3455" s="259" t="s">
        <v>35141</v>
      </c>
      <c r="G3455" s="9"/>
      <c r="H3455" s="259" t="s">
        <v>38967</v>
      </c>
      <c r="I3455" s="9">
        <v>4</v>
      </c>
    </row>
    <row r="3456">
      <c r="A3456" s="259" t="s">
        <v>30152</v>
      </c>
      <c r="B3456" s="9">
        <v>7</v>
      </c>
      <c r="C3456" s="259" t="s">
        <v>33121</v>
      </c>
      <c r="D3456" s="9">
        <v>0.66509172265735095</v>
      </c>
      <c r="E3456" s="9">
        <v>1724097.6573486328</v>
      </c>
      <c r="F3456" s="259" t="s">
        <v>35141</v>
      </c>
      <c r="G3456" s="9"/>
      <c r="H3456" s="259" t="s">
        <v>38968</v>
      </c>
      <c r="I3456" s="9">
        <v>4</v>
      </c>
    </row>
    <row r="3457">
      <c r="A3457" s="259" t="s">
        <v>30153</v>
      </c>
      <c r="B3457" s="9">
        <v>7</v>
      </c>
      <c r="C3457" s="259" t="s">
        <v>33122</v>
      </c>
      <c r="D3457" s="9">
        <v>1405.1446495097059</v>
      </c>
      <c r="E3457" s="9">
        <v>1724097.6573486328</v>
      </c>
      <c r="F3457" s="259" t="s">
        <v>35141</v>
      </c>
      <c r="G3457" s="9"/>
      <c r="H3457" s="259" t="s">
        <v>38969</v>
      </c>
      <c r="I3457" s="9">
        <v>4</v>
      </c>
    </row>
    <row r="3458">
      <c r="A3458" s="259" t="s">
        <v>30154</v>
      </c>
      <c r="B3458" s="9">
        <v>7</v>
      </c>
      <c r="C3458" s="259" t="s">
        <v>33123</v>
      </c>
      <c r="D3458" s="9">
        <v>1724097.6573486328</v>
      </c>
      <c r="E3458" s="9">
        <v>1724097.6573486328</v>
      </c>
      <c r="F3458" s="259" t="s">
        <v>35142</v>
      </c>
      <c r="G3458" s="9"/>
      <c r="H3458" s="259" t="s">
        <v>38970</v>
      </c>
      <c r="I3458" s="9">
        <v>4</v>
      </c>
    </row>
    <row r="3459">
      <c r="A3459" s="259" t="s">
        <v>30155</v>
      </c>
      <c r="B3459" s="9">
        <v>7</v>
      </c>
      <c r="C3459" s="259" t="s">
        <v>33124</v>
      </c>
      <c r="D3459" s="9">
        <v>30141217758.95406</v>
      </c>
      <c r="E3459" s="9">
        <v>1724097.6573486328</v>
      </c>
      <c r="F3459" s="259" t="s">
        <v>35142</v>
      </c>
      <c r="G3459" s="9"/>
      <c r="H3459" s="259" t="s">
        <v>38971</v>
      </c>
      <c r="I3459" s="9">
        <v>4</v>
      </c>
    </row>
    <row r="3460">
      <c r="A3460" s="259" t="s">
        <v>30156</v>
      </c>
      <c r="B3460" s="9">
        <v>7</v>
      </c>
      <c r="C3460" s="259" t="s">
        <v>33125</v>
      </c>
      <c r="D3460" s="9">
        <v>1</v>
      </c>
      <c r="E3460" s="9">
        <v>1724097.6573486328</v>
      </c>
      <c r="F3460" s="259" t="s">
        <v>35142</v>
      </c>
      <c r="G3460" s="9"/>
      <c r="H3460" s="259" t="s">
        <v>38972</v>
      </c>
      <c r="I3460" s="9">
        <v>4</v>
      </c>
    </row>
    <row r="3461">
      <c r="A3461" s="259" t="s">
        <v>30157</v>
      </c>
      <c r="B3461" s="9">
        <v>7</v>
      </c>
      <c r="C3461" s="259" t="s">
        <v>33126</v>
      </c>
      <c r="D3461" s="9">
        <v>17482.31466499763</v>
      </c>
      <c r="E3461" s="9">
        <v>1724097.6573486328</v>
      </c>
      <c r="F3461" s="259" t="s">
        <v>35142</v>
      </c>
      <c r="G3461" s="9"/>
      <c r="H3461" s="259" t="s">
        <v>38973</v>
      </c>
      <c r="I3461" s="9">
        <v>4</v>
      </c>
    </row>
    <row r="3462">
      <c r="A3462" s="259" t="s">
        <v>30158</v>
      </c>
      <c r="B3462" s="9">
        <v>8</v>
      </c>
      <c r="C3462" s="259" t="s">
        <v>33127</v>
      </c>
      <c r="D3462" s="9">
        <v>1369300.6716537476</v>
      </c>
      <c r="E3462" s="9">
        <v>1725958.2303409576</v>
      </c>
      <c r="F3462" s="259" t="s">
        <v>35143</v>
      </c>
      <c r="G3462" s="9"/>
      <c r="H3462" s="259" t="s">
        <v>38974</v>
      </c>
      <c r="I3462" s="9">
        <v>4</v>
      </c>
    </row>
    <row r="3463">
      <c r="A3463" s="259" t="s">
        <v>30159</v>
      </c>
      <c r="B3463" s="9">
        <v>8</v>
      </c>
      <c r="C3463" s="259" t="s">
        <v>33128</v>
      </c>
      <c r="D3463" s="9">
        <v>12868775625.589602</v>
      </c>
      <c r="E3463" s="9">
        <v>1725958.2303409576</v>
      </c>
      <c r="F3463" s="259" t="s">
        <v>35143</v>
      </c>
      <c r="G3463" s="9"/>
      <c r="H3463" s="259" t="s">
        <v>38975</v>
      </c>
      <c r="I3463" s="9">
        <v>4</v>
      </c>
    </row>
    <row r="3464">
      <c r="A3464" s="259" t="s">
        <v>30160</v>
      </c>
      <c r="B3464" s="9">
        <v>8</v>
      </c>
      <c r="C3464" s="259" t="s">
        <v>33129</v>
      </c>
      <c r="D3464" s="9">
        <v>0.79335678441259061</v>
      </c>
      <c r="E3464" s="9">
        <v>1725958.2303409576</v>
      </c>
      <c r="F3464" s="259" t="s">
        <v>35143</v>
      </c>
      <c r="G3464" s="9"/>
      <c r="H3464" s="259" t="s">
        <v>38976</v>
      </c>
      <c r="I3464" s="9">
        <v>4</v>
      </c>
    </row>
    <row r="3465">
      <c r="A3465" s="259" t="s">
        <v>30161</v>
      </c>
      <c r="B3465" s="9">
        <v>8</v>
      </c>
      <c r="C3465" s="259" t="s">
        <v>33130</v>
      </c>
      <c r="D3465" s="9">
        <v>7456.0179958975114</v>
      </c>
      <c r="E3465" s="9">
        <v>1725958.2303409576</v>
      </c>
      <c r="F3465" s="259" t="s">
        <v>35143</v>
      </c>
      <c r="G3465" s="9"/>
      <c r="H3465" s="259" t="s">
        <v>38977</v>
      </c>
      <c r="I3465" s="9">
        <v>4</v>
      </c>
    </row>
    <row r="3466">
      <c r="A3466" s="259" t="s">
        <v>30162</v>
      </c>
      <c r="B3466" s="9">
        <v>8</v>
      </c>
      <c r="C3466" s="259" t="s">
        <v>33131</v>
      </c>
      <c r="D3466" s="9">
        <v>1399414.6637954712</v>
      </c>
      <c r="E3466" s="9">
        <v>1725958.2303409576</v>
      </c>
      <c r="F3466" s="259" t="s">
        <v>35144</v>
      </c>
      <c r="G3466" s="9"/>
      <c r="H3466" s="259" t="s">
        <v>38978</v>
      </c>
      <c r="I3466" s="9">
        <v>4</v>
      </c>
    </row>
    <row r="3467">
      <c r="A3467" s="259" t="s">
        <v>30163</v>
      </c>
      <c r="B3467" s="9">
        <v>8</v>
      </c>
      <c r="C3467" s="259" t="s">
        <v>33132</v>
      </c>
      <c r="D3467" s="9">
        <v>4341677465.2006683</v>
      </c>
      <c r="E3467" s="9">
        <v>1725958.2303409576</v>
      </c>
      <c r="F3467" s="259" t="s">
        <v>35144</v>
      </c>
      <c r="G3467" s="9"/>
      <c r="H3467" s="259" t="s">
        <v>38979</v>
      </c>
      <c r="I3467" s="9">
        <v>4</v>
      </c>
    </row>
    <row r="3468">
      <c r="A3468" s="259" t="s">
        <v>30164</v>
      </c>
      <c r="B3468" s="9">
        <v>8</v>
      </c>
      <c r="C3468" s="259" t="s">
        <v>33133</v>
      </c>
      <c r="D3468" s="9">
        <v>0.81080447903946162</v>
      </c>
      <c r="E3468" s="9">
        <v>1725958.2303409576</v>
      </c>
      <c r="F3468" s="259" t="s">
        <v>35144</v>
      </c>
      <c r="G3468" s="9"/>
      <c r="H3468" s="259" t="s">
        <v>38980</v>
      </c>
      <c r="I3468" s="9">
        <v>4</v>
      </c>
    </row>
    <row r="3469">
      <c r="A3469" s="259" t="s">
        <v>30165</v>
      </c>
      <c r="B3469" s="9">
        <v>8</v>
      </c>
      <c r="C3469" s="259" t="s">
        <v>33134</v>
      </c>
      <c r="D3469" s="9">
        <v>2515.5171132635019</v>
      </c>
      <c r="E3469" s="9">
        <v>1725958.2303409576</v>
      </c>
      <c r="F3469" s="259" t="s">
        <v>35144</v>
      </c>
      <c r="G3469" s="9"/>
      <c r="H3469" s="259" t="s">
        <v>38981</v>
      </c>
      <c r="I3469" s="9">
        <v>4</v>
      </c>
    </row>
    <row r="3470">
      <c r="A3470" s="259" t="s">
        <v>30166</v>
      </c>
      <c r="B3470" s="9">
        <v>8</v>
      </c>
      <c r="C3470" s="259" t="s">
        <v>33135</v>
      </c>
      <c r="D3470" s="9">
        <v>1725958.2303409576</v>
      </c>
      <c r="E3470" s="9">
        <v>1725958.2303409576</v>
      </c>
      <c r="F3470" s="259" t="s">
        <v>35145</v>
      </c>
      <c r="G3470" s="9"/>
      <c r="H3470" s="259" t="s">
        <v>38982</v>
      </c>
      <c r="I3470" s="9">
        <v>4</v>
      </c>
    </row>
    <row r="3471">
      <c r="A3471" s="259" t="s">
        <v>30167</v>
      </c>
      <c r="B3471" s="9">
        <v>8</v>
      </c>
      <c r="C3471" s="259" t="s">
        <v>33136</v>
      </c>
      <c r="D3471" s="9">
        <v>44171310109.388199</v>
      </c>
      <c r="E3471" s="9">
        <v>1725958.2303409576</v>
      </c>
      <c r="F3471" s="259" t="s">
        <v>35145</v>
      </c>
      <c r="G3471" s="9"/>
      <c r="H3471" s="259" t="s">
        <v>38983</v>
      </c>
      <c r="I3471" s="9">
        <v>4</v>
      </c>
    </row>
    <row r="3472">
      <c r="A3472" s="259" t="s">
        <v>30168</v>
      </c>
      <c r="B3472" s="9">
        <v>8</v>
      </c>
      <c r="C3472" s="259" t="s">
        <v>33137</v>
      </c>
      <c r="D3472" s="9">
        <v>1</v>
      </c>
      <c r="E3472" s="9">
        <v>1725958.2303409576</v>
      </c>
      <c r="F3472" s="259" t="s">
        <v>35145</v>
      </c>
      <c r="G3472" s="9"/>
      <c r="H3472" s="259" t="s">
        <v>38984</v>
      </c>
      <c r="I3472" s="9">
        <v>4</v>
      </c>
    </row>
    <row r="3473">
      <c r="A3473" s="259" t="s">
        <v>30169</v>
      </c>
      <c r="B3473" s="9">
        <v>8</v>
      </c>
      <c r="C3473" s="259" t="s">
        <v>33138</v>
      </c>
      <c r="D3473" s="9">
        <v>25592.340146413797</v>
      </c>
      <c r="E3473" s="9">
        <v>1725958.2303409576</v>
      </c>
      <c r="F3473" s="259" t="s">
        <v>35145</v>
      </c>
      <c r="G3473" s="9"/>
      <c r="H3473" s="259" t="s">
        <v>38985</v>
      </c>
      <c r="I3473" s="9">
        <v>4</v>
      </c>
    </row>
    <row r="3474">
      <c r="A3474" s="259" t="s">
        <v>30170</v>
      </c>
      <c r="B3474" s="9">
        <v>8</v>
      </c>
      <c r="C3474" s="259" t="s">
        <v>33139</v>
      </c>
      <c r="D3474" s="9">
        <v>1725958.2303409576</v>
      </c>
      <c r="E3474" s="9">
        <v>1725958.2303409576</v>
      </c>
      <c r="F3474" s="259" t="s">
        <v>35146</v>
      </c>
      <c r="G3474" s="9"/>
      <c r="H3474" s="259" t="s">
        <v>38986</v>
      </c>
      <c r="I3474" s="9">
        <v>4</v>
      </c>
    </row>
    <row r="3475">
      <c r="A3475" s="259" t="s">
        <v>30171</v>
      </c>
      <c r="B3475" s="9">
        <v>8</v>
      </c>
      <c r="C3475" s="259" t="s">
        <v>33140</v>
      </c>
      <c r="D3475" s="9">
        <v>17925905113.207153</v>
      </c>
      <c r="E3475" s="9">
        <v>1725958.2303409576</v>
      </c>
      <c r="F3475" s="259" t="s">
        <v>35146</v>
      </c>
      <c r="G3475" s="9"/>
      <c r="H3475" s="259" t="s">
        <v>38987</v>
      </c>
      <c r="I3475" s="9">
        <v>4</v>
      </c>
    </row>
    <row r="3476">
      <c r="A3476" s="259" t="s">
        <v>30172</v>
      </c>
      <c r="B3476" s="9">
        <v>8</v>
      </c>
      <c r="C3476" s="259" t="s">
        <v>33141</v>
      </c>
      <c r="D3476" s="9">
        <v>1</v>
      </c>
      <c r="E3476" s="9">
        <v>1725958.2303409576</v>
      </c>
      <c r="F3476" s="259" t="s">
        <v>35146</v>
      </c>
      <c r="G3476" s="9"/>
      <c r="H3476" s="259" t="s">
        <v>38988</v>
      </c>
      <c r="I3476" s="9">
        <v>4</v>
      </c>
    </row>
    <row r="3477">
      <c r="A3477" s="259" t="s">
        <v>30173</v>
      </c>
      <c r="B3477" s="9">
        <v>8</v>
      </c>
      <c r="C3477" s="259" t="s">
        <v>33142</v>
      </c>
      <c r="D3477" s="9">
        <v>10386.05963810952</v>
      </c>
      <c r="E3477" s="9">
        <v>1725958.2303409576</v>
      </c>
      <c r="F3477" s="259" t="s">
        <v>35146</v>
      </c>
      <c r="G3477" s="9"/>
      <c r="H3477" s="259" t="s">
        <v>38989</v>
      </c>
      <c r="I3477" s="9">
        <v>4</v>
      </c>
    </row>
    <row r="3478">
      <c r="A3478" s="259" t="s">
        <v>30174</v>
      </c>
      <c r="B3478" s="9">
        <v>8</v>
      </c>
      <c r="C3478" s="259" t="s">
        <v>33143</v>
      </c>
      <c r="D3478" s="9">
        <v>1725958.2303409576</v>
      </c>
      <c r="E3478" s="9">
        <v>1725958.2303409576</v>
      </c>
      <c r="F3478" s="259" t="s">
        <v>35147</v>
      </c>
      <c r="G3478" s="9"/>
      <c r="H3478" s="259" t="s">
        <v>38990</v>
      </c>
      <c r="I3478" s="9">
        <v>4</v>
      </c>
    </row>
    <row r="3479">
      <c r="A3479" s="259" t="s">
        <v>30175</v>
      </c>
      <c r="B3479" s="9">
        <v>8</v>
      </c>
      <c r="C3479" s="259" t="s">
        <v>33144</v>
      </c>
      <c r="D3479" s="9">
        <v>21903727530.980377</v>
      </c>
      <c r="E3479" s="9">
        <v>1725958.2303409576</v>
      </c>
      <c r="F3479" s="259" t="s">
        <v>35147</v>
      </c>
      <c r="G3479" s="9"/>
      <c r="H3479" s="259" t="s">
        <v>38991</v>
      </c>
      <c r="I3479" s="9">
        <v>4</v>
      </c>
    </row>
    <row r="3480">
      <c r="A3480" s="259" t="s">
        <v>30176</v>
      </c>
      <c r="B3480" s="9">
        <v>8</v>
      </c>
      <c r="C3480" s="259" t="s">
        <v>33145</v>
      </c>
      <c r="D3480" s="9">
        <v>1</v>
      </c>
      <c r="E3480" s="9">
        <v>1725958.2303409576</v>
      </c>
      <c r="F3480" s="259" t="s">
        <v>35147</v>
      </c>
      <c r="G3480" s="9"/>
      <c r="H3480" s="259" t="s">
        <v>38992</v>
      </c>
      <c r="I3480" s="9">
        <v>4</v>
      </c>
    </row>
    <row r="3481">
      <c r="A3481" s="259" t="s">
        <v>30177</v>
      </c>
      <c r="B3481" s="9">
        <v>8</v>
      </c>
      <c r="C3481" s="259" t="s">
        <v>33146</v>
      </c>
      <c r="D3481" s="9">
        <v>12690.763395040774</v>
      </c>
      <c r="E3481" s="9">
        <v>1725958.2303409576</v>
      </c>
      <c r="F3481" s="259" t="s">
        <v>35147</v>
      </c>
      <c r="G3481" s="9"/>
      <c r="H3481" s="259" t="s">
        <v>38993</v>
      </c>
      <c r="I3481" s="9">
        <v>4</v>
      </c>
    </row>
    <row r="3482">
      <c r="A3482" s="259" t="s">
        <v>30178</v>
      </c>
      <c r="B3482" s="9">
        <v>8</v>
      </c>
      <c r="C3482" s="259" t="s">
        <v>33147</v>
      </c>
      <c r="D3482" s="9">
        <v>1725958.2303409576</v>
      </c>
      <c r="E3482" s="9">
        <v>1725958.2303409576</v>
      </c>
      <c r="F3482" s="259" t="s">
        <v>35148</v>
      </c>
      <c r="G3482" s="9"/>
      <c r="H3482" s="259" t="s">
        <v>38994</v>
      </c>
      <c r="I3482" s="9">
        <v>4</v>
      </c>
    </row>
    <row r="3483">
      <c r="A3483" s="259" t="s">
        <v>30179</v>
      </c>
      <c r="B3483" s="9">
        <v>8</v>
      </c>
      <c r="C3483" s="259" t="s">
        <v>33148</v>
      </c>
      <c r="D3483" s="9">
        <v>12891689197.82151</v>
      </c>
      <c r="E3483" s="9">
        <v>1725958.2303409576</v>
      </c>
      <c r="F3483" s="259" t="s">
        <v>35148</v>
      </c>
      <c r="G3483" s="9"/>
      <c r="H3483" s="259" t="s">
        <v>38995</v>
      </c>
      <c r="I3483" s="9">
        <v>4</v>
      </c>
    </row>
    <row r="3484">
      <c r="A3484" s="259" t="s">
        <v>30180</v>
      </c>
      <c r="B3484" s="9">
        <v>8</v>
      </c>
      <c r="C3484" s="259" t="s">
        <v>33149</v>
      </c>
      <c r="D3484" s="9">
        <v>1</v>
      </c>
      <c r="E3484" s="9">
        <v>1725958.2303409576</v>
      </c>
      <c r="F3484" s="259" t="s">
        <v>35148</v>
      </c>
      <c r="G3484" s="9"/>
      <c r="H3484" s="259" t="s">
        <v>38996</v>
      </c>
      <c r="I3484" s="9">
        <v>4</v>
      </c>
    </row>
    <row r="3485">
      <c r="A3485" s="259" t="s">
        <v>30181</v>
      </c>
      <c r="B3485" s="9">
        <v>8</v>
      </c>
      <c r="C3485" s="259" t="s">
        <v>33150</v>
      </c>
      <c r="D3485" s="9">
        <v>7469.2938514941916</v>
      </c>
      <c r="E3485" s="9">
        <v>1725958.2303409576</v>
      </c>
      <c r="F3485" s="259" t="s">
        <v>35148</v>
      </c>
      <c r="G3485" s="9"/>
      <c r="H3485" s="259" t="s">
        <v>38997</v>
      </c>
      <c r="I3485" s="9">
        <v>4</v>
      </c>
    </row>
    <row r="3486">
      <c r="A3486" s="259" t="s">
        <v>30182</v>
      </c>
      <c r="B3486" s="9">
        <v>8</v>
      </c>
      <c r="C3486" s="259" t="s">
        <v>33151</v>
      </c>
      <c r="D3486" s="9">
        <v>1725958.2303409576</v>
      </c>
      <c r="E3486" s="9">
        <v>1725958.2303409576</v>
      </c>
      <c r="F3486" s="259" t="s">
        <v>35149</v>
      </c>
      <c r="G3486" s="9"/>
      <c r="H3486" s="259" t="s">
        <v>38998</v>
      </c>
      <c r="I3486" s="9">
        <v>4</v>
      </c>
    </row>
    <row r="3487">
      <c r="A3487" s="259" t="s">
        <v>30183</v>
      </c>
      <c r="B3487" s="9">
        <v>8</v>
      </c>
      <c r="C3487" s="259" t="s">
        <v>33152</v>
      </c>
      <c r="D3487" s="9">
        <v>25760464823.411114</v>
      </c>
      <c r="E3487" s="9">
        <v>1725958.2303409576</v>
      </c>
      <c r="F3487" s="259" t="s">
        <v>35149</v>
      </c>
      <c r="G3487" s="9"/>
      <c r="H3487" s="259" t="s">
        <v>38999</v>
      </c>
      <c r="I3487" s="9">
        <v>4</v>
      </c>
    </row>
    <row r="3488">
      <c r="A3488" s="259" t="s">
        <v>30184</v>
      </c>
      <c r="B3488" s="9">
        <v>8</v>
      </c>
      <c r="C3488" s="259" t="s">
        <v>33153</v>
      </c>
      <c r="D3488" s="9">
        <v>1</v>
      </c>
      <c r="E3488" s="9">
        <v>1725958.2303409576</v>
      </c>
      <c r="F3488" s="259" t="s">
        <v>35149</v>
      </c>
      <c r="G3488" s="9"/>
      <c r="H3488" s="259" t="s">
        <v>39000</v>
      </c>
      <c r="I3488" s="9">
        <v>4</v>
      </c>
    </row>
    <row r="3489">
      <c r="A3489" s="259" t="s">
        <v>30185</v>
      </c>
      <c r="B3489" s="9">
        <v>8</v>
      </c>
      <c r="C3489" s="259" t="s">
        <v>33154</v>
      </c>
      <c r="D3489" s="9">
        <v>14925.311847391704</v>
      </c>
      <c r="E3489" s="9">
        <v>1725958.2303409576</v>
      </c>
      <c r="F3489" s="259" t="s">
        <v>35149</v>
      </c>
      <c r="G3489" s="9"/>
      <c r="H3489" s="259" t="s">
        <v>39001</v>
      </c>
      <c r="I3489" s="9">
        <v>4</v>
      </c>
    </row>
    <row r="3490">
      <c r="A3490" s="259" t="s">
        <v>30186</v>
      </c>
      <c r="B3490" s="9">
        <v>8</v>
      </c>
      <c r="C3490" s="259" t="s">
        <v>33155</v>
      </c>
      <c r="D3490" s="9">
        <v>1449438.1611022949</v>
      </c>
      <c r="E3490" s="9">
        <v>1725958.2303409576</v>
      </c>
      <c r="F3490" s="259" t="s">
        <v>35150</v>
      </c>
      <c r="G3490" s="9"/>
      <c r="H3490" s="259" t="s">
        <v>39002</v>
      </c>
      <c r="I3490" s="9">
        <v>4</v>
      </c>
    </row>
    <row r="3491">
      <c r="A3491" s="259" t="s">
        <v>30187</v>
      </c>
      <c r="B3491" s="9">
        <v>8</v>
      </c>
      <c r="C3491" s="259" t="s">
        <v>33156</v>
      </c>
      <c r="D3491" s="9">
        <v>15692945615.270243</v>
      </c>
      <c r="E3491" s="9">
        <v>1725958.2303409576</v>
      </c>
      <c r="F3491" s="259" t="s">
        <v>35150</v>
      </c>
      <c r="G3491" s="9"/>
      <c r="H3491" s="259" t="s">
        <v>39003</v>
      </c>
      <c r="I3491" s="9">
        <v>4</v>
      </c>
    </row>
    <row r="3492">
      <c r="A3492" s="259" t="s">
        <v>30188</v>
      </c>
      <c r="B3492" s="9">
        <v>8</v>
      </c>
      <c r="C3492" s="259" t="s">
        <v>33157</v>
      </c>
      <c r="D3492" s="9">
        <v>0.83978750796070134</v>
      </c>
      <c r="E3492" s="9">
        <v>1725958.2303409576</v>
      </c>
      <c r="F3492" s="259" t="s">
        <v>35150</v>
      </c>
      <c r="G3492" s="9"/>
      <c r="H3492" s="259" t="s">
        <v>39004</v>
      </c>
      <c r="I3492" s="9">
        <v>4</v>
      </c>
    </row>
    <row r="3493">
      <c r="A3493" s="259" t="s">
        <v>30189</v>
      </c>
      <c r="B3493" s="9">
        <v>8</v>
      </c>
      <c r="C3493" s="259" t="s">
        <v>33158</v>
      </c>
      <c r="D3493" s="9">
        <v>9092.3090370328082</v>
      </c>
      <c r="E3493" s="9">
        <v>1725958.2303409576</v>
      </c>
      <c r="F3493" s="259" t="s">
        <v>35150</v>
      </c>
      <c r="G3493" s="9"/>
      <c r="H3493" s="259" t="s">
        <v>39005</v>
      </c>
      <c r="I3493" s="9">
        <v>4</v>
      </c>
    </row>
    <row r="3494">
      <c r="A3494" s="259" t="s">
        <v>30190</v>
      </c>
      <c r="B3494" s="9">
        <v>8</v>
      </c>
      <c r="C3494" s="259" t="s">
        <v>33159</v>
      </c>
      <c r="D3494" s="9">
        <v>1725958.2303409576</v>
      </c>
      <c r="E3494" s="9">
        <v>1725958.2303409576</v>
      </c>
      <c r="F3494" s="259" t="s">
        <v>35151</v>
      </c>
      <c r="G3494" s="9"/>
      <c r="H3494" s="259" t="s">
        <v>39006</v>
      </c>
      <c r="I3494" s="9">
        <v>4</v>
      </c>
    </row>
    <row r="3495">
      <c r="A3495" s="259" t="s">
        <v>30191</v>
      </c>
      <c r="B3495" s="9">
        <v>8</v>
      </c>
      <c r="C3495" s="259" t="s">
        <v>33160</v>
      </c>
      <c r="D3495" s="9">
        <v>2717899670.7068458</v>
      </c>
      <c r="E3495" s="9">
        <v>1725958.2303409576</v>
      </c>
      <c r="F3495" s="259" t="s">
        <v>35151</v>
      </c>
      <c r="G3495" s="9"/>
      <c r="H3495" s="259" t="s">
        <v>39007</v>
      </c>
      <c r="I3495" s="9">
        <v>4</v>
      </c>
    </row>
    <row r="3496">
      <c r="A3496" s="259" t="s">
        <v>30192</v>
      </c>
      <c r="B3496" s="9">
        <v>8</v>
      </c>
      <c r="C3496" s="259" t="s">
        <v>33161</v>
      </c>
      <c r="D3496" s="9">
        <v>1</v>
      </c>
      <c r="E3496" s="9">
        <v>1725958.2303409576</v>
      </c>
      <c r="F3496" s="259" t="s">
        <v>35151</v>
      </c>
      <c r="G3496" s="9"/>
      <c r="H3496" s="259" t="s">
        <v>39008</v>
      </c>
      <c r="I3496" s="9">
        <v>4</v>
      </c>
    </row>
    <row r="3497">
      <c r="A3497" s="259" t="s">
        <v>30193</v>
      </c>
      <c r="B3497" s="9">
        <v>8</v>
      </c>
      <c r="C3497" s="259" t="s">
        <v>33162</v>
      </c>
      <c r="D3497" s="9">
        <v>1574.7192619892853</v>
      </c>
      <c r="E3497" s="9">
        <v>1725958.2303409576</v>
      </c>
      <c r="F3497" s="259" t="s">
        <v>35151</v>
      </c>
      <c r="G3497" s="9"/>
      <c r="H3497" s="259" t="s">
        <v>39009</v>
      </c>
      <c r="I3497" s="9">
        <v>4</v>
      </c>
    </row>
    <row r="3498">
      <c r="A3498" s="259" t="s">
        <v>30194</v>
      </c>
      <c r="B3498" s="9">
        <v>8</v>
      </c>
      <c r="C3498" s="259" t="s">
        <v>33163</v>
      </c>
      <c r="D3498" s="9">
        <v>1725958.2303409576</v>
      </c>
      <c r="E3498" s="9">
        <v>1725958.2303409576</v>
      </c>
      <c r="F3498" s="259" t="s">
        <v>35152</v>
      </c>
      <c r="G3498" s="9"/>
      <c r="H3498" s="259" t="s">
        <v>39010</v>
      </c>
      <c r="I3498" s="9">
        <v>4</v>
      </c>
    </row>
    <row r="3499">
      <c r="A3499" s="259" t="s">
        <v>30195</v>
      </c>
      <c r="B3499" s="9">
        <v>8</v>
      </c>
      <c r="C3499" s="259" t="s">
        <v>33164</v>
      </c>
      <c r="D3499" s="9">
        <v>18410845285.977089</v>
      </c>
      <c r="E3499" s="9">
        <v>1725958.2303409576</v>
      </c>
      <c r="F3499" s="259" t="s">
        <v>35152</v>
      </c>
      <c r="G3499" s="9"/>
      <c r="H3499" s="259" t="s">
        <v>39011</v>
      </c>
      <c r="I3499" s="9">
        <v>4</v>
      </c>
    </row>
    <row r="3500">
      <c r="A3500" s="259" t="s">
        <v>30196</v>
      </c>
      <c r="B3500" s="9">
        <v>8</v>
      </c>
      <c r="C3500" s="259" t="s">
        <v>33165</v>
      </c>
      <c r="D3500" s="9">
        <v>1</v>
      </c>
      <c r="E3500" s="9">
        <v>1725958.2303409576</v>
      </c>
      <c r="F3500" s="259" t="s">
        <v>35152</v>
      </c>
      <c r="G3500" s="9"/>
      <c r="H3500" s="259" t="s">
        <v>39012</v>
      </c>
      <c r="I3500" s="9">
        <v>4</v>
      </c>
    </row>
    <row r="3501">
      <c r="A3501" s="259" t="s">
        <v>30197</v>
      </c>
      <c r="B3501" s="9">
        <v>8</v>
      </c>
      <c r="C3501" s="259" t="s">
        <v>33166</v>
      </c>
      <c r="D3501" s="9">
        <v>10667.028299022095</v>
      </c>
      <c r="E3501" s="9">
        <v>1725958.2303409576</v>
      </c>
      <c r="F3501" s="259" t="s">
        <v>35152</v>
      </c>
      <c r="G3501" s="9"/>
      <c r="H3501" s="259" t="s">
        <v>39013</v>
      </c>
      <c r="I3501" s="9">
        <v>4</v>
      </c>
    </row>
    <row r="3502">
      <c r="A3502" s="259" t="s">
        <v>30198</v>
      </c>
      <c r="B3502" s="9">
        <v>8</v>
      </c>
      <c r="C3502" s="259" t="s">
        <v>33167</v>
      </c>
      <c r="D3502" s="9">
        <v>382393.1031036377</v>
      </c>
      <c r="E3502" s="9">
        <v>1725958.2303409576</v>
      </c>
      <c r="F3502" s="259" t="s">
        <v>35153</v>
      </c>
      <c r="G3502" s="9"/>
      <c r="H3502" s="259" t="s">
        <v>39014</v>
      </c>
      <c r="I3502" s="9">
        <v>4</v>
      </c>
    </row>
    <row r="3503">
      <c r="A3503" s="259" t="s">
        <v>30199</v>
      </c>
      <c r="B3503" s="9">
        <v>8</v>
      </c>
      <c r="C3503" s="259" t="s">
        <v>33168</v>
      </c>
      <c r="D3503" s="9">
        <v>484940172.76993239</v>
      </c>
      <c r="E3503" s="9">
        <v>1725958.2303409576</v>
      </c>
      <c r="F3503" s="259" t="s">
        <v>35153</v>
      </c>
      <c r="G3503" s="9"/>
      <c r="H3503" s="259" t="s">
        <v>39015</v>
      </c>
      <c r="I3503" s="9">
        <v>4</v>
      </c>
    </row>
    <row r="3504">
      <c r="A3504" s="259" t="s">
        <v>30200</v>
      </c>
      <c r="B3504" s="9">
        <v>8</v>
      </c>
      <c r="C3504" s="259" t="s">
        <v>33169</v>
      </c>
      <c r="D3504" s="9">
        <v>0.22155408884263506</v>
      </c>
      <c r="E3504" s="9">
        <v>1725958.2303409576</v>
      </c>
      <c r="F3504" s="259" t="s">
        <v>35153</v>
      </c>
      <c r="G3504" s="9"/>
      <c r="H3504" s="259" t="s">
        <v>39016</v>
      </c>
      <c r="I3504" s="9">
        <v>4</v>
      </c>
    </row>
    <row r="3505">
      <c r="A3505" s="259" t="s">
        <v>30201</v>
      </c>
      <c r="B3505" s="9">
        <v>8</v>
      </c>
      <c r="C3505" s="259" t="s">
        <v>33170</v>
      </c>
      <c r="D3505" s="9">
        <v>280.9686609125726</v>
      </c>
      <c r="E3505" s="9">
        <v>1725958.2303409576</v>
      </c>
      <c r="F3505" s="259" t="s">
        <v>35153</v>
      </c>
      <c r="G3505" s="9"/>
      <c r="H3505" s="259" t="s">
        <v>39017</v>
      </c>
      <c r="I3505" s="9">
        <v>4</v>
      </c>
    </row>
    <row r="3506">
      <c r="A3506" s="259" t="s">
        <v>30202</v>
      </c>
      <c r="B3506" s="9">
        <v>8</v>
      </c>
      <c r="C3506" s="259" t="s">
        <v>33171</v>
      </c>
      <c r="D3506" s="9">
        <v>1369300.6716537476</v>
      </c>
      <c r="E3506" s="9">
        <v>1725958.2303409576</v>
      </c>
      <c r="F3506" s="259" t="s">
        <v>35154</v>
      </c>
      <c r="G3506" s="9"/>
      <c r="H3506" s="259" t="s">
        <v>39018</v>
      </c>
      <c r="I3506" s="9">
        <v>4</v>
      </c>
    </row>
    <row r="3507">
      <c r="A3507" s="259" t="s">
        <v>30203</v>
      </c>
      <c r="B3507" s="9">
        <v>8</v>
      </c>
      <c r="C3507" s="259" t="s">
        <v>33172</v>
      </c>
      <c r="D3507" s="9">
        <v>3856737292.4307356</v>
      </c>
      <c r="E3507" s="9">
        <v>1725958.2303409576</v>
      </c>
      <c r="F3507" s="259" t="s">
        <v>35154</v>
      </c>
      <c r="G3507" s="9"/>
      <c r="H3507" s="259" t="s">
        <v>39019</v>
      </c>
      <c r="I3507" s="9">
        <v>4</v>
      </c>
    </row>
    <row r="3508">
      <c r="A3508" s="259" t="s">
        <v>30204</v>
      </c>
      <c r="B3508" s="9">
        <v>8</v>
      </c>
      <c r="C3508" s="259" t="s">
        <v>33173</v>
      </c>
      <c r="D3508" s="9">
        <v>0.79335678441259061</v>
      </c>
      <c r="E3508" s="9">
        <v>1725958.2303409576</v>
      </c>
      <c r="F3508" s="259" t="s">
        <v>35154</v>
      </c>
      <c r="G3508" s="9"/>
      <c r="H3508" s="259" t="s">
        <v>39020</v>
      </c>
      <c r="I3508" s="9">
        <v>4</v>
      </c>
    </row>
    <row r="3509">
      <c r="A3509" s="259" t="s">
        <v>30205</v>
      </c>
      <c r="B3509" s="9">
        <v>8</v>
      </c>
      <c r="C3509" s="259" t="s">
        <v>33174</v>
      </c>
      <c r="D3509" s="9">
        <v>2234.5484523509294</v>
      </c>
      <c r="E3509" s="9">
        <v>1725958.2303409576</v>
      </c>
      <c r="F3509" s="259" t="s">
        <v>35154</v>
      </c>
      <c r="G3509" s="9"/>
      <c r="H3509" s="259" t="s">
        <v>39021</v>
      </c>
      <c r="I3509" s="9">
        <v>4</v>
      </c>
    </row>
    <row r="3510">
      <c r="A3510" s="259" t="s">
        <v>30206</v>
      </c>
      <c r="B3510" s="9">
        <v>8</v>
      </c>
      <c r="C3510" s="259" t="s">
        <v>33175</v>
      </c>
      <c r="D3510" s="9">
        <v>1725958.2303409576</v>
      </c>
      <c r="E3510" s="9">
        <v>1725958.2303409576</v>
      </c>
      <c r="F3510" s="259" t="s">
        <v>35155</v>
      </c>
      <c r="G3510" s="9"/>
      <c r="H3510" s="259" t="s">
        <v>39022</v>
      </c>
      <c r="I3510" s="9">
        <v>4</v>
      </c>
    </row>
    <row r="3511">
      <c r="A3511" s="259" t="s">
        <v>30207</v>
      </c>
      <c r="B3511" s="9">
        <v>8</v>
      </c>
      <c r="C3511" s="259" t="s">
        <v>33176</v>
      </c>
      <c r="D3511" s="9">
        <v>39829632644.187531</v>
      </c>
      <c r="E3511" s="9">
        <v>1725958.2303409576</v>
      </c>
      <c r="F3511" s="259" t="s">
        <v>35155</v>
      </c>
      <c r="G3511" s="9"/>
      <c r="H3511" s="259" t="s">
        <v>39023</v>
      </c>
      <c r="I3511" s="9">
        <v>4</v>
      </c>
    </row>
    <row r="3512">
      <c r="A3512" s="259" t="s">
        <v>30208</v>
      </c>
      <c r="B3512" s="9">
        <v>8</v>
      </c>
      <c r="C3512" s="259" t="s">
        <v>33177</v>
      </c>
      <c r="D3512" s="9">
        <v>1</v>
      </c>
      <c r="E3512" s="9">
        <v>1725958.2303409576</v>
      </c>
      <c r="F3512" s="259" t="s">
        <v>35155</v>
      </c>
      <c r="G3512" s="9"/>
      <c r="H3512" s="259" t="s">
        <v>39024</v>
      </c>
      <c r="I3512" s="9">
        <v>4</v>
      </c>
    </row>
    <row r="3513">
      <c r="A3513" s="259" t="s">
        <v>30209</v>
      </c>
      <c r="B3513" s="9">
        <v>8</v>
      </c>
      <c r="C3513" s="259" t="s">
        <v>33178</v>
      </c>
      <c r="D3513" s="9">
        <v>23076.823033150293</v>
      </c>
      <c r="E3513" s="9">
        <v>1725958.2303409576</v>
      </c>
      <c r="F3513" s="259" t="s">
        <v>35155</v>
      </c>
      <c r="G3513" s="9"/>
      <c r="H3513" s="259" t="s">
        <v>39025</v>
      </c>
      <c r="I3513" s="9">
        <v>4</v>
      </c>
    </row>
    <row r="3514">
      <c r="A3514" s="259" t="s">
        <v>30210</v>
      </c>
      <c r="B3514" s="9">
        <v>9</v>
      </c>
      <c r="C3514" s="259" t="s">
        <v>33179</v>
      </c>
      <c r="D3514" s="9">
        <v>1539397.4216518402</v>
      </c>
      <c r="E3514" s="9">
        <v>1721642.4785900116</v>
      </c>
      <c r="F3514" s="259" t="s">
        <v>35156</v>
      </c>
      <c r="G3514" s="9"/>
      <c r="H3514" s="259" t="s">
        <v>39026</v>
      </c>
      <c r="I3514" s="9">
        <v>4</v>
      </c>
    </row>
    <row r="3515">
      <c r="A3515" s="259" t="s">
        <v>30211</v>
      </c>
      <c r="B3515" s="9">
        <v>9</v>
      </c>
      <c r="C3515" s="259" t="s">
        <v>33180</v>
      </c>
      <c r="D3515" s="9">
        <v>17741645372.94561</v>
      </c>
      <c r="E3515" s="9">
        <v>1721642.4785900116</v>
      </c>
      <c r="F3515" s="259" t="s">
        <v>35156</v>
      </c>
      <c r="G3515" s="9"/>
      <c r="H3515" s="259" t="s">
        <v>39027</v>
      </c>
      <c r="I3515" s="9">
        <v>4</v>
      </c>
    </row>
    <row r="3516">
      <c r="A3516" s="259" t="s">
        <v>30212</v>
      </c>
      <c r="B3516" s="9">
        <v>9</v>
      </c>
      <c r="C3516" s="259" t="s">
        <v>33181</v>
      </c>
      <c r="D3516" s="9">
        <v>0.89414465592912984</v>
      </c>
      <c r="E3516" s="9">
        <v>1721642.4785900116</v>
      </c>
      <c r="F3516" s="259" t="s">
        <v>35156</v>
      </c>
      <c r="G3516" s="9"/>
      <c r="H3516" s="259" t="s">
        <v>39028</v>
      </c>
      <c r="I3516" s="9">
        <v>4</v>
      </c>
    </row>
    <row r="3517">
      <c r="A3517" s="259" t="s">
        <v>30213</v>
      </c>
      <c r="B3517" s="9">
        <v>9</v>
      </c>
      <c r="C3517" s="259" t="s">
        <v>33182</v>
      </c>
      <c r="D3517" s="9">
        <v>10305.069486596101</v>
      </c>
      <c r="E3517" s="9">
        <v>1721642.4785900116</v>
      </c>
      <c r="F3517" s="259" t="s">
        <v>35156</v>
      </c>
      <c r="G3517" s="9"/>
      <c r="H3517" s="259" t="s">
        <v>39029</v>
      </c>
      <c r="I3517" s="9">
        <v>4</v>
      </c>
    </row>
    <row r="3518">
      <c r="A3518" s="259" t="s">
        <v>30214</v>
      </c>
      <c r="B3518" s="9">
        <v>9</v>
      </c>
      <c r="C3518" s="259" t="s">
        <v>33183</v>
      </c>
      <c r="D3518" s="9">
        <v>1559742.609960556</v>
      </c>
      <c r="E3518" s="9">
        <v>1721642.4785900116</v>
      </c>
      <c r="F3518" s="259" t="s">
        <v>35157</v>
      </c>
      <c r="G3518" s="9"/>
      <c r="H3518" s="259" t="s">
        <v>39030</v>
      </c>
      <c r="I3518" s="9">
        <v>4</v>
      </c>
    </row>
    <row r="3519">
      <c r="A3519" s="259" t="s">
        <v>30215</v>
      </c>
      <c r="B3519" s="9">
        <v>9</v>
      </c>
      <c r="C3519" s="259" t="s">
        <v>33184</v>
      </c>
      <c r="D3519" s="9">
        <v>6082488915.3818913</v>
      </c>
      <c r="E3519" s="9">
        <v>1721642.4785900116</v>
      </c>
      <c r="F3519" s="259" t="s">
        <v>35157</v>
      </c>
      <c r="G3519" s="9"/>
      <c r="H3519" s="259" t="s">
        <v>39031</v>
      </c>
      <c r="I3519" s="9">
        <v>4</v>
      </c>
    </row>
    <row r="3520">
      <c r="A3520" s="259" t="s">
        <v>30216</v>
      </c>
      <c r="B3520" s="9">
        <v>9</v>
      </c>
      <c r="C3520" s="259" t="s">
        <v>33185</v>
      </c>
      <c r="D3520" s="9">
        <v>0.90596196908312343</v>
      </c>
      <c r="E3520" s="9">
        <v>1721642.4785900116</v>
      </c>
      <c r="F3520" s="259" t="s">
        <v>35157</v>
      </c>
      <c r="G3520" s="9"/>
      <c r="H3520" s="259" t="s">
        <v>39032</v>
      </c>
      <c r="I3520" s="9">
        <v>4</v>
      </c>
    </row>
    <row r="3521">
      <c r="A3521" s="259" t="s">
        <v>30217</v>
      </c>
      <c r="B3521" s="9">
        <v>9</v>
      </c>
      <c r="C3521" s="259" t="s">
        <v>33186</v>
      </c>
      <c r="D3521" s="9">
        <v>3532.9570401651099</v>
      </c>
      <c r="E3521" s="9">
        <v>1721642.4785900116</v>
      </c>
      <c r="F3521" s="259" t="s">
        <v>35157</v>
      </c>
      <c r="G3521" s="9"/>
      <c r="H3521" s="259" t="s">
        <v>39033</v>
      </c>
      <c r="I3521" s="9">
        <v>4</v>
      </c>
    </row>
    <row r="3522">
      <c r="A3522" s="259" t="s">
        <v>30218</v>
      </c>
      <c r="B3522" s="9">
        <v>9</v>
      </c>
      <c r="C3522" s="259" t="s">
        <v>33187</v>
      </c>
      <c r="D3522" s="9">
        <v>1721642.4785900116</v>
      </c>
      <c r="E3522" s="9">
        <v>1721642.4785900116</v>
      </c>
      <c r="F3522" s="259" t="s">
        <v>35158</v>
      </c>
      <c r="G3522" s="9"/>
      <c r="H3522" s="259" t="s">
        <v>39034</v>
      </c>
      <c r="I3522" s="9">
        <v>4</v>
      </c>
    </row>
    <row r="3523">
      <c r="A3523" s="259" t="s">
        <v>30219</v>
      </c>
      <c r="B3523" s="9">
        <v>9</v>
      </c>
      <c r="C3523" s="259" t="s">
        <v>33188</v>
      </c>
      <c r="D3523" s="9">
        <v>60418026665.305405</v>
      </c>
      <c r="E3523" s="9">
        <v>1721642.4785900116</v>
      </c>
      <c r="F3523" s="259" t="s">
        <v>35158</v>
      </c>
      <c r="G3523" s="9"/>
      <c r="H3523" s="259" t="s">
        <v>39035</v>
      </c>
      <c r="I3523" s="9">
        <v>4</v>
      </c>
    </row>
    <row r="3524">
      <c r="A3524" s="259" t="s">
        <v>30220</v>
      </c>
      <c r="B3524" s="9">
        <v>9</v>
      </c>
      <c r="C3524" s="259" t="s">
        <v>33189</v>
      </c>
      <c r="D3524" s="9">
        <v>1</v>
      </c>
      <c r="E3524" s="9">
        <v>1721642.4785900116</v>
      </c>
      <c r="F3524" s="259" t="s">
        <v>35158</v>
      </c>
      <c r="G3524" s="9"/>
      <c r="H3524" s="259" t="s">
        <v>39036</v>
      </c>
      <c r="I3524" s="9">
        <v>4</v>
      </c>
    </row>
    <row r="3525">
      <c r="A3525" s="259" t="s">
        <v>30221</v>
      </c>
      <c r="B3525" s="9">
        <v>9</v>
      </c>
      <c r="C3525" s="259" t="s">
        <v>33190</v>
      </c>
      <c r="D3525" s="9">
        <v>35093.248114316091</v>
      </c>
      <c r="E3525" s="9">
        <v>1721642.4785900116</v>
      </c>
      <c r="F3525" s="259" t="s">
        <v>35158</v>
      </c>
      <c r="G3525" s="9"/>
      <c r="H3525" s="259" t="s">
        <v>39037</v>
      </c>
      <c r="I3525" s="9">
        <v>4</v>
      </c>
    </row>
    <row r="3526">
      <c r="A3526" s="259" t="s">
        <v>30222</v>
      </c>
      <c r="B3526" s="9">
        <v>9</v>
      </c>
      <c r="C3526" s="259" t="s">
        <v>33191</v>
      </c>
      <c r="D3526" s="9">
        <v>1721642.4785900116</v>
      </c>
      <c r="E3526" s="9">
        <v>1721642.4785900116</v>
      </c>
      <c r="F3526" s="259" t="s">
        <v>35159</v>
      </c>
      <c r="G3526" s="9"/>
      <c r="H3526" s="259" t="s">
        <v>39038</v>
      </c>
      <c r="I3526" s="9">
        <v>4</v>
      </c>
    </row>
    <row r="3527">
      <c r="A3527" s="259" t="s">
        <v>30223</v>
      </c>
      <c r="B3527" s="9">
        <v>9</v>
      </c>
      <c r="C3527" s="259" t="s">
        <v>33192</v>
      </c>
      <c r="D3527" s="9">
        <v>24824123963.073177</v>
      </c>
      <c r="E3527" s="9">
        <v>1721642.4785900116</v>
      </c>
      <c r="F3527" s="259" t="s">
        <v>35159</v>
      </c>
      <c r="G3527" s="9"/>
      <c r="H3527" s="259" t="s">
        <v>39039</v>
      </c>
      <c r="I3527" s="9">
        <v>4</v>
      </c>
    </row>
    <row r="3528">
      <c r="A3528" s="259" t="s">
        <v>30224</v>
      </c>
      <c r="B3528" s="9">
        <v>9</v>
      </c>
      <c r="C3528" s="259" t="s">
        <v>33193</v>
      </c>
      <c r="D3528" s="9">
        <v>1</v>
      </c>
      <c r="E3528" s="9">
        <v>1721642.4785900116</v>
      </c>
      <c r="F3528" s="259" t="s">
        <v>35159</v>
      </c>
      <c r="G3528" s="9"/>
      <c r="H3528" s="259" t="s">
        <v>39040</v>
      </c>
      <c r="I3528" s="9">
        <v>4</v>
      </c>
    </row>
    <row r="3529">
      <c r="A3529" s="259" t="s">
        <v>30225</v>
      </c>
      <c r="B3529" s="9">
        <v>9</v>
      </c>
      <c r="C3529" s="259" t="s">
        <v>33194</v>
      </c>
      <c r="D3529" s="9">
        <v>14418.861216414458</v>
      </c>
      <c r="E3529" s="9">
        <v>1721642.4785900116</v>
      </c>
      <c r="F3529" s="259" t="s">
        <v>35159</v>
      </c>
      <c r="G3529" s="9"/>
      <c r="H3529" s="259" t="s">
        <v>39041</v>
      </c>
      <c r="I3529" s="9">
        <v>4</v>
      </c>
    </row>
    <row r="3530">
      <c r="A3530" s="259" t="s">
        <v>30226</v>
      </c>
      <c r="B3530" s="9">
        <v>9</v>
      </c>
      <c r="C3530" s="259" t="s">
        <v>33195</v>
      </c>
      <c r="D3530" s="9">
        <v>1721642.4785900116</v>
      </c>
      <c r="E3530" s="9">
        <v>1721642.4785900116</v>
      </c>
      <c r="F3530" s="259" t="s">
        <v>35160</v>
      </c>
      <c r="G3530" s="9"/>
      <c r="H3530" s="259" t="s">
        <v>39042</v>
      </c>
      <c r="I3530" s="9">
        <v>4</v>
      </c>
    </row>
    <row r="3531">
      <c r="A3531" s="259" t="s">
        <v>30227</v>
      </c>
      <c r="B3531" s="9">
        <v>9</v>
      </c>
      <c r="C3531" s="259" t="s">
        <v>33196</v>
      </c>
      <c r="D3531" s="9">
        <v>29511413786.850334</v>
      </c>
      <c r="E3531" s="9">
        <v>1721642.4785900116</v>
      </c>
      <c r="F3531" s="259" t="s">
        <v>35160</v>
      </c>
      <c r="G3531" s="9"/>
      <c r="H3531" s="259" t="s">
        <v>39043</v>
      </c>
      <c r="I3531" s="9">
        <v>4</v>
      </c>
    </row>
    <row r="3532">
      <c r="A3532" s="259" t="s">
        <v>30228</v>
      </c>
      <c r="B3532" s="9">
        <v>9</v>
      </c>
      <c r="C3532" s="259" t="s">
        <v>33197</v>
      </c>
      <c r="D3532" s="9">
        <v>1</v>
      </c>
      <c r="E3532" s="9">
        <v>1721642.4785900116</v>
      </c>
      <c r="F3532" s="259" t="s">
        <v>35160</v>
      </c>
      <c r="G3532" s="9"/>
      <c r="H3532" s="259" t="s">
        <v>39044</v>
      </c>
      <c r="I3532" s="9">
        <v>4</v>
      </c>
    </row>
    <row r="3533">
      <c r="A3533" s="259" t="s">
        <v>30229</v>
      </c>
      <c r="B3533" s="9">
        <v>9</v>
      </c>
      <c r="C3533" s="259" t="s">
        <v>33198</v>
      </c>
      <c r="D3533" s="9">
        <v>17141.429857736523</v>
      </c>
      <c r="E3533" s="9">
        <v>1721642.4785900116</v>
      </c>
      <c r="F3533" s="259" t="s">
        <v>35160</v>
      </c>
      <c r="G3533" s="9"/>
      <c r="H3533" s="259" t="s">
        <v>39045</v>
      </c>
      <c r="I3533" s="9">
        <v>4</v>
      </c>
    </row>
    <row r="3534">
      <c r="A3534" s="259" t="s">
        <v>30230</v>
      </c>
      <c r="B3534" s="9">
        <v>9</v>
      </c>
      <c r="C3534" s="259" t="s">
        <v>33199</v>
      </c>
      <c r="D3534" s="9">
        <v>1721642.4785900116</v>
      </c>
      <c r="E3534" s="9">
        <v>1721642.4785900116</v>
      </c>
      <c r="F3534" s="259" t="s">
        <v>35161</v>
      </c>
      <c r="G3534" s="9"/>
      <c r="H3534" s="259" t="s">
        <v>39046</v>
      </c>
      <c r="I3534" s="9">
        <v>4</v>
      </c>
    </row>
    <row r="3535">
      <c r="A3535" s="259" t="s">
        <v>30231</v>
      </c>
      <c r="B3535" s="9">
        <v>9</v>
      </c>
      <c r="C3535" s="259" t="s">
        <v>33200</v>
      </c>
      <c r="D3535" s="9">
        <v>17068443717.754025</v>
      </c>
      <c r="E3535" s="9">
        <v>1721642.4785900116</v>
      </c>
      <c r="F3535" s="259" t="s">
        <v>35161</v>
      </c>
      <c r="G3535" s="9"/>
      <c r="H3535" s="259" t="s">
        <v>39047</v>
      </c>
      <c r="I3535" s="9">
        <v>4</v>
      </c>
    </row>
    <row r="3536">
      <c r="A3536" s="259" t="s">
        <v>30232</v>
      </c>
      <c r="B3536" s="9">
        <v>9</v>
      </c>
      <c r="C3536" s="259" t="s">
        <v>33201</v>
      </c>
      <c r="D3536" s="9">
        <v>1</v>
      </c>
      <c r="E3536" s="9">
        <v>1721642.4785900116</v>
      </c>
      <c r="F3536" s="259" t="s">
        <v>35161</v>
      </c>
      <c r="G3536" s="9"/>
      <c r="H3536" s="259" t="s">
        <v>39048</v>
      </c>
      <c r="I3536" s="9">
        <v>4</v>
      </c>
    </row>
    <row r="3537">
      <c r="A3537" s="259" t="s">
        <v>30233</v>
      </c>
      <c r="B3537" s="9">
        <v>9</v>
      </c>
      <c r="C3537" s="259" t="s">
        <v>33202</v>
      </c>
      <c r="D3537" s="9">
        <v>9914.0465747178332</v>
      </c>
      <c r="E3537" s="9">
        <v>1721642.4785900116</v>
      </c>
      <c r="F3537" s="259" t="s">
        <v>35161</v>
      </c>
      <c r="G3537" s="9"/>
      <c r="H3537" s="259" t="s">
        <v>39049</v>
      </c>
      <c r="I3537" s="9">
        <v>4</v>
      </c>
    </row>
    <row r="3538">
      <c r="A3538" s="259" t="s">
        <v>30234</v>
      </c>
      <c r="B3538" s="9">
        <v>9</v>
      </c>
      <c r="C3538" s="259" t="s">
        <v>33203</v>
      </c>
      <c r="D3538" s="9">
        <v>1721642.4785900116</v>
      </c>
      <c r="E3538" s="9">
        <v>1721642.4785900116</v>
      </c>
      <c r="F3538" s="259" t="s">
        <v>35162</v>
      </c>
      <c r="G3538" s="9"/>
      <c r="H3538" s="259" t="s">
        <v>39050</v>
      </c>
      <c r="I3538" s="9">
        <v>4</v>
      </c>
    </row>
    <row r="3539">
      <c r="A3539" s="259" t="s">
        <v>30235</v>
      </c>
      <c r="B3539" s="9">
        <v>9</v>
      </c>
      <c r="C3539" s="259" t="s">
        <v>33204</v>
      </c>
      <c r="D3539" s="9">
        <v>34810089090.699638</v>
      </c>
      <c r="E3539" s="9">
        <v>1721642.4785900116</v>
      </c>
      <c r="F3539" s="259" t="s">
        <v>35162</v>
      </c>
      <c r="G3539" s="9"/>
      <c r="H3539" s="259" t="s">
        <v>39051</v>
      </c>
      <c r="I3539" s="9">
        <v>4</v>
      </c>
    </row>
    <row r="3540">
      <c r="A3540" s="259" t="s">
        <v>30236</v>
      </c>
      <c r="B3540" s="9">
        <v>9</v>
      </c>
      <c r="C3540" s="259" t="s">
        <v>33205</v>
      </c>
      <c r="D3540" s="9">
        <v>1</v>
      </c>
      <c r="E3540" s="9">
        <v>1721642.4785900116</v>
      </c>
      <c r="F3540" s="259" t="s">
        <v>35162</v>
      </c>
      <c r="G3540" s="9"/>
      <c r="H3540" s="259" t="s">
        <v>39052</v>
      </c>
      <c r="I3540" s="9">
        <v>4</v>
      </c>
    </row>
    <row r="3541">
      <c r="A3541" s="259" t="s">
        <v>30237</v>
      </c>
      <c r="B3541" s="9">
        <v>9</v>
      </c>
      <c r="C3541" s="259" t="s">
        <v>33206</v>
      </c>
      <c r="D3541" s="9">
        <v>20219.116061313936</v>
      </c>
      <c r="E3541" s="9">
        <v>1721642.4785900116</v>
      </c>
      <c r="F3541" s="259" t="s">
        <v>35162</v>
      </c>
      <c r="G3541" s="9"/>
      <c r="H3541" s="259" t="s">
        <v>39053</v>
      </c>
      <c r="I3541" s="9">
        <v>4</v>
      </c>
    </row>
    <row r="3542">
      <c r="A3542" s="259" t="s">
        <v>30238</v>
      </c>
      <c r="B3542" s="9">
        <v>9</v>
      </c>
      <c r="C3542" s="259" t="s">
        <v>33207</v>
      </c>
      <c r="D3542" s="9">
        <v>1545424.5445251465</v>
      </c>
      <c r="E3542" s="9">
        <v>1721642.4785900116</v>
      </c>
      <c r="F3542" s="259" t="s">
        <v>35163</v>
      </c>
      <c r="G3542" s="9"/>
      <c r="H3542" s="259" t="s">
        <v>39054</v>
      </c>
      <c r="I3542" s="9">
        <v>4</v>
      </c>
    </row>
    <row r="3543">
      <c r="A3543" s="259" t="s">
        <v>30239</v>
      </c>
      <c r="B3543" s="9">
        <v>9</v>
      </c>
      <c r="C3543" s="259" t="s">
        <v>33208</v>
      </c>
      <c r="D3543" s="9">
        <v>22096479902.01894</v>
      </c>
      <c r="E3543" s="9">
        <v>1721642.4785900116</v>
      </c>
      <c r="F3543" s="259" t="s">
        <v>35163</v>
      </c>
      <c r="G3543" s="9"/>
      <c r="H3543" s="259" t="s">
        <v>39055</v>
      </c>
      <c r="I3543" s="9">
        <v>4</v>
      </c>
    </row>
    <row r="3544">
      <c r="A3544" s="259" t="s">
        <v>30240</v>
      </c>
      <c r="B3544" s="9">
        <v>9</v>
      </c>
      <c r="C3544" s="259" t="s">
        <v>33209</v>
      </c>
      <c r="D3544" s="9">
        <v>0.89764545411938035</v>
      </c>
      <c r="E3544" s="9">
        <v>1721642.4785900116</v>
      </c>
      <c r="F3544" s="259" t="s">
        <v>35163</v>
      </c>
      <c r="G3544" s="9"/>
      <c r="H3544" s="259" t="s">
        <v>39056</v>
      </c>
      <c r="I3544" s="9">
        <v>4</v>
      </c>
    </row>
    <row r="3545">
      <c r="A3545" s="259" t="s">
        <v>30241</v>
      </c>
      <c r="B3545" s="9">
        <v>9</v>
      </c>
      <c r="C3545" s="259" t="s">
        <v>33210</v>
      </c>
      <c r="D3545" s="9">
        <v>12834.534566151902</v>
      </c>
      <c r="E3545" s="9">
        <v>1721642.4785900116</v>
      </c>
      <c r="F3545" s="259" t="s">
        <v>35163</v>
      </c>
      <c r="G3545" s="9"/>
      <c r="H3545" s="259" t="s">
        <v>39057</v>
      </c>
      <c r="I3545" s="9">
        <v>4</v>
      </c>
    </row>
    <row r="3546">
      <c r="A3546" s="259" t="s">
        <v>30242</v>
      </c>
      <c r="B3546" s="9">
        <v>9</v>
      </c>
      <c r="C3546" s="259" t="s">
        <v>33211</v>
      </c>
      <c r="D3546" s="9">
        <v>1721642.4785900116</v>
      </c>
      <c r="E3546" s="9">
        <v>1721642.4785900116</v>
      </c>
      <c r="F3546" s="259" t="s">
        <v>35164</v>
      </c>
      <c r="G3546" s="9"/>
      <c r="H3546" s="259" t="s">
        <v>39058</v>
      </c>
      <c r="I3546" s="9">
        <v>4</v>
      </c>
    </row>
    <row r="3547">
      <c r="A3547" s="259" t="s">
        <v>30243</v>
      </c>
      <c r="B3547" s="9">
        <v>9</v>
      </c>
      <c r="C3547" s="259" t="s">
        <v>33212</v>
      </c>
      <c r="D3547" s="9">
        <v>3511457672.5868273</v>
      </c>
      <c r="E3547" s="9">
        <v>1721642.4785900116</v>
      </c>
      <c r="F3547" s="259" t="s">
        <v>35164</v>
      </c>
      <c r="G3547" s="9"/>
      <c r="H3547" s="259" t="s">
        <v>39059</v>
      </c>
      <c r="I3547" s="9">
        <v>4</v>
      </c>
    </row>
    <row r="3548">
      <c r="A3548" s="259" t="s">
        <v>30244</v>
      </c>
      <c r="B3548" s="9">
        <v>9</v>
      </c>
      <c r="C3548" s="259" t="s">
        <v>33213</v>
      </c>
      <c r="D3548" s="9">
        <v>1</v>
      </c>
      <c r="E3548" s="9">
        <v>1721642.4785900116</v>
      </c>
      <c r="F3548" s="259" t="s">
        <v>35164</v>
      </c>
      <c r="G3548" s="9"/>
      <c r="H3548" s="259" t="s">
        <v>39060</v>
      </c>
      <c r="I3548" s="9">
        <v>4</v>
      </c>
    </row>
    <row r="3549">
      <c r="A3549" s="259" t="s">
        <v>30245</v>
      </c>
      <c r="B3549" s="9">
        <v>9</v>
      </c>
      <c r="C3549" s="259" t="s">
        <v>33214</v>
      </c>
      <c r="D3549" s="9">
        <v>2039.5974868502524</v>
      </c>
      <c r="E3549" s="9">
        <v>1721642.4785900116</v>
      </c>
      <c r="F3549" s="259" t="s">
        <v>35164</v>
      </c>
      <c r="G3549" s="9"/>
      <c r="H3549" s="259" t="s">
        <v>39061</v>
      </c>
      <c r="I3549" s="9">
        <v>4</v>
      </c>
    </row>
    <row r="3550">
      <c r="A3550" s="259" t="s">
        <v>30246</v>
      </c>
      <c r="B3550" s="9">
        <v>9</v>
      </c>
      <c r="C3550" s="259" t="s">
        <v>33215</v>
      </c>
      <c r="D3550" s="9">
        <v>1721642.4785900116</v>
      </c>
      <c r="E3550" s="9">
        <v>1721642.4785900116</v>
      </c>
      <c r="F3550" s="259" t="s">
        <v>35165</v>
      </c>
      <c r="G3550" s="9"/>
      <c r="H3550" s="259" t="s">
        <v>39062</v>
      </c>
      <c r="I3550" s="9">
        <v>4</v>
      </c>
    </row>
    <row r="3551">
      <c r="A3551" s="259" t="s">
        <v>30247</v>
      </c>
      <c r="B3551" s="9">
        <v>9</v>
      </c>
      <c r="C3551" s="259" t="s">
        <v>33216</v>
      </c>
      <c r="D3551" s="9">
        <v>25607937574.605766</v>
      </c>
      <c r="E3551" s="9">
        <v>1721642.4785900116</v>
      </c>
      <c r="F3551" s="259" t="s">
        <v>35165</v>
      </c>
      <c r="G3551" s="9"/>
      <c r="H3551" s="259" t="s">
        <v>39063</v>
      </c>
      <c r="I3551" s="9">
        <v>4</v>
      </c>
    </row>
    <row r="3552">
      <c r="A3552" s="259" t="s">
        <v>30248</v>
      </c>
      <c r="B3552" s="9">
        <v>9</v>
      </c>
      <c r="C3552" s="259" t="s">
        <v>33217</v>
      </c>
      <c r="D3552" s="9">
        <v>1</v>
      </c>
      <c r="E3552" s="9">
        <v>1721642.4785900116</v>
      </c>
      <c r="F3552" s="259" t="s">
        <v>35165</v>
      </c>
      <c r="G3552" s="9"/>
      <c r="H3552" s="259" t="s">
        <v>39064</v>
      </c>
      <c r="I3552" s="9">
        <v>4</v>
      </c>
    </row>
    <row r="3553">
      <c r="A3553" s="259" t="s">
        <v>30249</v>
      </c>
      <c r="B3553" s="9">
        <v>9</v>
      </c>
      <c r="C3553" s="259" t="s">
        <v>33218</v>
      </c>
      <c r="D3553" s="9">
        <v>14874.132053002155</v>
      </c>
      <c r="E3553" s="9">
        <v>1721642.4785900116</v>
      </c>
      <c r="F3553" s="259" t="s">
        <v>35165</v>
      </c>
      <c r="G3553" s="9"/>
      <c r="H3553" s="259" t="s">
        <v>39065</v>
      </c>
      <c r="I3553" s="9">
        <v>4</v>
      </c>
    </row>
    <row r="3554">
      <c r="A3554" s="259" t="s">
        <v>30250</v>
      </c>
      <c r="B3554" s="9">
        <v>9</v>
      </c>
      <c r="C3554" s="259" t="s">
        <v>33219</v>
      </c>
      <c r="D3554" s="9">
        <v>519196.35624694824</v>
      </c>
      <c r="E3554" s="9">
        <v>1721642.4785900116</v>
      </c>
      <c r="F3554" s="259" t="s">
        <v>35166</v>
      </c>
      <c r="G3554" s="9"/>
      <c r="H3554" s="259" t="s">
        <v>39066</v>
      </c>
      <c r="I3554" s="9">
        <v>4</v>
      </c>
    </row>
    <row r="3555">
      <c r="A3555" s="259" t="s">
        <v>30251</v>
      </c>
      <c r="B3555" s="9">
        <v>9</v>
      </c>
      <c r="C3555" s="259" t="s">
        <v>33220</v>
      </c>
      <c r="D3555" s="9">
        <v>783813611.53258896</v>
      </c>
      <c r="E3555" s="9">
        <v>1721642.4785900116</v>
      </c>
      <c r="F3555" s="259" t="s">
        <v>35166</v>
      </c>
      <c r="G3555" s="9"/>
      <c r="H3555" s="259" t="s">
        <v>39067</v>
      </c>
      <c r="I3555" s="9">
        <v>4</v>
      </c>
    </row>
    <row r="3556">
      <c r="A3556" s="259" t="s">
        <v>30252</v>
      </c>
      <c r="B3556" s="9">
        <v>9</v>
      </c>
      <c r="C3556" s="259" t="s">
        <v>33221</v>
      </c>
      <c r="D3556" s="9">
        <v>0.3015703682405414</v>
      </c>
      <c r="E3556" s="9">
        <v>1721642.4785900116</v>
      </c>
      <c r="F3556" s="259" t="s">
        <v>35166</v>
      </c>
      <c r="G3556" s="9"/>
      <c r="H3556" s="259" t="s">
        <v>39068</v>
      </c>
      <c r="I3556" s="9">
        <v>4</v>
      </c>
    </row>
    <row r="3557">
      <c r="A3557" s="259" t="s">
        <v>30253</v>
      </c>
      <c r="B3557" s="9">
        <v>9</v>
      </c>
      <c r="C3557" s="259" t="s">
        <v>33222</v>
      </c>
      <c r="D3557" s="9">
        <v>455.27083658769595</v>
      </c>
      <c r="E3557" s="9">
        <v>1721642.4785900116</v>
      </c>
      <c r="F3557" s="259" t="s">
        <v>35166</v>
      </c>
      <c r="G3557" s="9"/>
      <c r="H3557" s="259" t="s">
        <v>39069</v>
      </c>
      <c r="I3557" s="9">
        <v>4</v>
      </c>
    </row>
    <row r="3558">
      <c r="A3558" s="259" t="s">
        <v>30254</v>
      </c>
      <c r="B3558" s="9">
        <v>9</v>
      </c>
      <c r="C3558" s="259" t="s">
        <v>33223</v>
      </c>
      <c r="D3558" s="9">
        <v>1539397.4216518402</v>
      </c>
      <c r="E3558" s="9">
        <v>1721642.4785900116</v>
      </c>
      <c r="F3558" s="259" t="s">
        <v>35167</v>
      </c>
      <c r="G3558" s="9"/>
      <c r="H3558" s="259" t="s">
        <v>39070</v>
      </c>
      <c r="I3558" s="9">
        <v>4</v>
      </c>
    </row>
    <row r="3559">
      <c r="A3559" s="259" t="s">
        <v>30255</v>
      </c>
      <c r="B3559" s="9">
        <v>9</v>
      </c>
      <c r="C3559" s="259" t="s">
        <v>33224</v>
      </c>
      <c r="D3559" s="9">
        <v>5298675303.8493023</v>
      </c>
      <c r="E3559" s="9">
        <v>1721642.4785900116</v>
      </c>
      <c r="F3559" s="259" t="s">
        <v>35167</v>
      </c>
      <c r="G3559" s="9"/>
      <c r="H3559" s="259" t="s">
        <v>39071</v>
      </c>
      <c r="I3559" s="9">
        <v>4</v>
      </c>
    </row>
    <row r="3560">
      <c r="A3560" s="259" t="s">
        <v>30256</v>
      </c>
      <c r="B3560" s="9">
        <v>9</v>
      </c>
      <c r="C3560" s="259" t="s">
        <v>33225</v>
      </c>
      <c r="D3560" s="9">
        <v>0.89414465592912984</v>
      </c>
      <c r="E3560" s="9">
        <v>1721642.4785900116</v>
      </c>
      <c r="F3560" s="259" t="s">
        <v>35167</v>
      </c>
      <c r="G3560" s="9"/>
      <c r="H3560" s="259" t="s">
        <v>39072</v>
      </c>
      <c r="I3560" s="9">
        <v>4</v>
      </c>
    </row>
    <row r="3561">
      <c r="A3561" s="259" t="s">
        <v>30257</v>
      </c>
      <c r="B3561" s="9">
        <v>9</v>
      </c>
      <c r="C3561" s="259" t="s">
        <v>33226</v>
      </c>
      <c r="D3561" s="9">
        <v>3077.6862035774143</v>
      </c>
      <c r="E3561" s="9">
        <v>1721642.4785900116</v>
      </c>
      <c r="F3561" s="259" t="s">
        <v>35167</v>
      </c>
      <c r="G3561" s="9"/>
      <c r="H3561" s="259" t="s">
        <v>39073</v>
      </c>
      <c r="I3561" s="9">
        <v>4</v>
      </c>
    </row>
    <row r="3562">
      <c r="A3562" s="259" t="s">
        <v>30258</v>
      </c>
      <c r="B3562" s="9">
        <v>9</v>
      </c>
      <c r="C3562" s="259" t="s">
        <v>33227</v>
      </c>
      <c r="D3562" s="9">
        <v>1721642.4785900116</v>
      </c>
      <c r="E3562" s="9">
        <v>1721642.4785900116</v>
      </c>
      <c r="F3562" s="259" t="s">
        <v>35168</v>
      </c>
      <c r="G3562" s="9"/>
      <c r="H3562" s="259" t="s">
        <v>39074</v>
      </c>
      <c r="I3562" s="9">
        <v>4</v>
      </c>
    </row>
    <row r="3563">
      <c r="A3563" s="259" t="s">
        <v>30259</v>
      </c>
      <c r="B3563" s="9">
        <v>9</v>
      </c>
      <c r="C3563" s="259" t="s">
        <v>33228</v>
      </c>
      <c r="D3563" s="9">
        <v>54335537749.923515</v>
      </c>
      <c r="E3563" s="9">
        <v>1721642.4785900116</v>
      </c>
      <c r="F3563" s="259" t="s">
        <v>35168</v>
      </c>
      <c r="G3563" s="9"/>
      <c r="H3563" s="259" t="s">
        <v>39075</v>
      </c>
      <c r="I3563" s="9">
        <v>4</v>
      </c>
    </row>
    <row r="3564">
      <c r="A3564" s="259" t="s">
        <v>30260</v>
      </c>
      <c r="B3564" s="9">
        <v>9</v>
      </c>
      <c r="C3564" s="259" t="s">
        <v>33229</v>
      </c>
      <c r="D3564" s="9">
        <v>1</v>
      </c>
      <c r="E3564" s="9">
        <v>1721642.4785900116</v>
      </c>
      <c r="F3564" s="259" t="s">
        <v>35168</v>
      </c>
      <c r="G3564" s="9"/>
      <c r="H3564" s="259" t="s">
        <v>39076</v>
      </c>
      <c r="I3564" s="9">
        <v>4</v>
      </c>
    </row>
    <row r="3565">
      <c r="A3565" s="259" t="s">
        <v>30261</v>
      </c>
      <c r="B3565" s="9">
        <v>9</v>
      </c>
      <c r="C3565" s="259" t="s">
        <v>33230</v>
      </c>
      <c r="D3565" s="9">
        <v>31560.29107415098</v>
      </c>
      <c r="E3565" s="9">
        <v>1721642.4785900116</v>
      </c>
      <c r="F3565" s="259" t="s">
        <v>35168</v>
      </c>
      <c r="G3565" s="9"/>
      <c r="H3565" s="259" t="s">
        <v>39077</v>
      </c>
      <c r="I3565" s="9">
        <v>4</v>
      </c>
    </row>
    <row r="3566">
      <c r="A3566" s="259" t="s">
        <v>30262</v>
      </c>
      <c r="B3566" s="9">
        <v>10</v>
      </c>
      <c r="C3566" s="259" t="s">
        <v>33231</v>
      </c>
      <c r="D3566" s="9">
        <v>1585486.8079090118</v>
      </c>
      <c r="E3566" s="9">
        <v>1732307.5169143677</v>
      </c>
      <c r="F3566" s="259" t="s">
        <v>35169</v>
      </c>
      <c r="G3566" s="9"/>
      <c r="H3566" s="259" t="s">
        <v>39078</v>
      </c>
      <c r="I3566" s="9">
        <v>4</v>
      </c>
    </row>
    <row r="3567">
      <c r="A3567" s="259" t="s">
        <v>30263</v>
      </c>
      <c r="B3567" s="9">
        <v>10</v>
      </c>
      <c r="C3567" s="259" t="s">
        <v>33232</v>
      </c>
      <c r="D3567" s="9">
        <v>41302033164.264412</v>
      </c>
      <c r="E3567" s="9">
        <v>1732307.5169143677</v>
      </c>
      <c r="F3567" s="259" t="s">
        <v>35169</v>
      </c>
      <c r="G3567" s="9"/>
      <c r="H3567" s="259" t="s">
        <v>39079</v>
      </c>
      <c r="I3567" s="9">
        <v>4</v>
      </c>
    </row>
    <row r="3568">
      <c r="A3568" s="259" t="s">
        <v>30264</v>
      </c>
      <c r="B3568" s="9">
        <v>10</v>
      </c>
      <c r="C3568" s="259" t="s">
        <v>33233</v>
      </c>
      <c r="D3568" s="9">
        <v>0.91524558568742065</v>
      </c>
      <c r="E3568" s="9">
        <v>1732307.5169143677</v>
      </c>
      <c r="F3568" s="259" t="s">
        <v>35169</v>
      </c>
      <c r="G3568" s="9"/>
      <c r="H3568" s="259" t="s">
        <v>39080</v>
      </c>
      <c r="I3568" s="9">
        <v>4</v>
      </c>
    </row>
    <row r="3569">
      <c r="A3569" s="259" t="s">
        <v>30265</v>
      </c>
      <c r="B3569" s="9">
        <v>10</v>
      </c>
      <c r="C3569" s="259" t="s">
        <v>33234</v>
      </c>
      <c r="D3569" s="9">
        <v>23842.206283231222</v>
      </c>
      <c r="E3569" s="9">
        <v>1732307.5169143677</v>
      </c>
      <c r="F3569" s="259" t="s">
        <v>35169</v>
      </c>
      <c r="G3569" s="9"/>
      <c r="H3569" s="259" t="s">
        <v>39081</v>
      </c>
      <c r="I3569" s="9">
        <v>4</v>
      </c>
    </row>
    <row r="3570">
      <c r="A3570" s="259" t="s">
        <v>30266</v>
      </c>
      <c r="B3570" s="9">
        <v>10</v>
      </c>
      <c r="C3570" s="259" t="s">
        <v>33235</v>
      </c>
      <c r="D3570" s="9">
        <v>1613816.9870243073</v>
      </c>
      <c r="E3570" s="9">
        <v>1732307.5169143677</v>
      </c>
      <c r="F3570" s="259" t="s">
        <v>35170</v>
      </c>
      <c r="G3570" s="9"/>
      <c r="H3570" s="259" t="s">
        <v>39082</v>
      </c>
      <c r="I3570" s="9">
        <v>4</v>
      </c>
    </row>
    <row r="3571">
      <c r="A3571" s="259" t="s">
        <v>30267</v>
      </c>
      <c r="B3571" s="9">
        <v>10</v>
      </c>
      <c r="C3571" s="259" t="s">
        <v>33236</v>
      </c>
      <c r="D3571" s="9">
        <v>17458991128.899479</v>
      </c>
      <c r="E3571" s="9">
        <v>1732307.5169143677</v>
      </c>
      <c r="F3571" s="259" t="s">
        <v>35170</v>
      </c>
      <c r="G3571" s="9"/>
      <c r="H3571" s="259" t="s">
        <v>39083</v>
      </c>
      <c r="I3571" s="9">
        <v>4</v>
      </c>
    </row>
    <row r="3572">
      <c r="A3572" s="259" t="s">
        <v>30268</v>
      </c>
      <c r="B3572" s="9">
        <v>10</v>
      </c>
      <c r="C3572" s="259" t="s">
        <v>33237</v>
      </c>
      <c r="D3572" s="9">
        <v>0.93159959837782214</v>
      </c>
      <c r="E3572" s="9">
        <v>1732307.5169143677</v>
      </c>
      <c r="F3572" s="259" t="s">
        <v>35170</v>
      </c>
      <c r="G3572" s="9"/>
      <c r="H3572" s="259" t="s">
        <v>39084</v>
      </c>
      <c r="I3572" s="9">
        <v>4</v>
      </c>
    </row>
    <row r="3573">
      <c r="A3573" s="259" t="s">
        <v>30269</v>
      </c>
      <c r="B3573" s="9">
        <v>10</v>
      </c>
      <c r="C3573" s="259" t="s">
        <v>33238</v>
      </c>
      <c r="D3573" s="9">
        <v>10078.45948737664</v>
      </c>
      <c r="E3573" s="9">
        <v>1732307.5169143677</v>
      </c>
      <c r="F3573" s="259" t="s">
        <v>35170</v>
      </c>
      <c r="G3573" s="9"/>
      <c r="H3573" s="259" t="s">
        <v>39085</v>
      </c>
      <c r="I3573" s="9">
        <v>4</v>
      </c>
    </row>
    <row r="3574">
      <c r="A3574" s="259" t="s">
        <v>30270</v>
      </c>
      <c r="B3574" s="9">
        <v>10</v>
      </c>
      <c r="C3574" s="259" t="s">
        <v>33239</v>
      </c>
      <c r="D3574" s="9">
        <v>1732307.5169143677</v>
      </c>
      <c r="E3574" s="9">
        <v>1732307.5169143677</v>
      </c>
      <c r="F3574" s="259" t="s">
        <v>35171</v>
      </c>
      <c r="G3574" s="9"/>
      <c r="H3574" s="259" t="s">
        <v>39086</v>
      </c>
      <c r="I3574" s="9">
        <v>4</v>
      </c>
    </row>
    <row r="3575">
      <c r="A3575" s="259" t="s">
        <v>30271</v>
      </c>
      <c r="B3575" s="9">
        <v>10</v>
      </c>
      <c r="C3575" s="259" t="s">
        <v>33240</v>
      </c>
      <c r="D3575" s="9">
        <v>127737110722.61266</v>
      </c>
      <c r="E3575" s="9">
        <v>1732307.5169143677</v>
      </c>
      <c r="F3575" s="259" t="s">
        <v>35171</v>
      </c>
      <c r="G3575" s="9"/>
      <c r="H3575" s="259" t="s">
        <v>39087</v>
      </c>
      <c r="I3575" s="9">
        <v>4</v>
      </c>
    </row>
    <row r="3576">
      <c r="A3576" s="259" t="s">
        <v>30272</v>
      </c>
      <c r="B3576" s="9">
        <v>10</v>
      </c>
      <c r="C3576" s="259" t="s">
        <v>33241</v>
      </c>
      <c r="D3576" s="9">
        <v>1</v>
      </c>
      <c r="E3576" s="9">
        <v>1732307.5169143677</v>
      </c>
      <c r="F3576" s="259" t="s">
        <v>35171</v>
      </c>
      <c r="G3576" s="9"/>
      <c r="H3576" s="259" t="s">
        <v>39088</v>
      </c>
      <c r="I3576" s="9">
        <v>4</v>
      </c>
    </row>
    <row r="3577">
      <c r="A3577" s="259" t="s">
        <v>30273</v>
      </c>
      <c r="B3577" s="9">
        <v>10</v>
      </c>
      <c r="C3577" s="259" t="s">
        <v>33242</v>
      </c>
      <c r="D3577" s="9">
        <v>73738.126444282476</v>
      </c>
      <c r="E3577" s="9">
        <v>1732307.5169143677</v>
      </c>
      <c r="F3577" s="259" t="s">
        <v>35171</v>
      </c>
      <c r="G3577" s="9"/>
      <c r="H3577" s="259" t="s">
        <v>39089</v>
      </c>
      <c r="I3577" s="9">
        <v>4</v>
      </c>
    </row>
    <row r="3578">
      <c r="A3578" s="259" t="s">
        <v>30274</v>
      </c>
      <c r="B3578" s="9">
        <v>10</v>
      </c>
      <c r="C3578" s="259" t="s">
        <v>33243</v>
      </c>
      <c r="D3578" s="9">
        <v>1732307.5169143677</v>
      </c>
      <c r="E3578" s="9">
        <v>1732307.5169143677</v>
      </c>
      <c r="F3578" s="259" t="s">
        <v>35172</v>
      </c>
      <c r="G3578" s="9"/>
      <c r="H3578" s="259" t="s">
        <v>39090</v>
      </c>
      <c r="I3578" s="9">
        <v>4</v>
      </c>
    </row>
    <row r="3579">
      <c r="A3579" s="259" t="s">
        <v>30275</v>
      </c>
      <c r="B3579" s="9">
        <v>10</v>
      </c>
      <c r="C3579" s="259" t="s">
        <v>33244</v>
      </c>
      <c r="D3579" s="9">
        <v>48272801857.079628</v>
      </c>
      <c r="E3579" s="9">
        <v>1732307.5169143677</v>
      </c>
      <c r="F3579" s="259" t="s">
        <v>35172</v>
      </c>
      <c r="G3579" s="9"/>
      <c r="H3579" s="259" t="s">
        <v>39091</v>
      </c>
      <c r="I3579" s="9">
        <v>4</v>
      </c>
    </row>
    <row r="3580">
      <c r="A3580" s="259" t="s">
        <v>30276</v>
      </c>
      <c r="B3580" s="9">
        <v>10</v>
      </c>
      <c r="C3580" s="259" t="s">
        <v>33245</v>
      </c>
      <c r="D3580" s="9">
        <v>1</v>
      </c>
      <c r="E3580" s="9">
        <v>1732307.5169143677</v>
      </c>
      <c r="F3580" s="259" t="s">
        <v>35172</v>
      </c>
      <c r="G3580" s="9"/>
      <c r="H3580" s="259" t="s">
        <v>39092</v>
      </c>
      <c r="I3580" s="9">
        <v>4</v>
      </c>
    </row>
    <row r="3581">
      <c r="A3581" s="259" t="s">
        <v>30277</v>
      </c>
      <c r="B3581" s="9">
        <v>10</v>
      </c>
      <c r="C3581" s="259" t="s">
        <v>33246</v>
      </c>
      <c r="D3581" s="9">
        <v>27866.18506572345</v>
      </c>
      <c r="E3581" s="9">
        <v>1732307.5169143677</v>
      </c>
      <c r="F3581" s="259" t="s">
        <v>35172</v>
      </c>
      <c r="G3581" s="9"/>
      <c r="H3581" s="259" t="s">
        <v>39093</v>
      </c>
      <c r="I3581" s="9">
        <v>4</v>
      </c>
    </row>
    <row r="3582">
      <c r="A3582" s="259" t="s">
        <v>30278</v>
      </c>
      <c r="B3582" s="9">
        <v>10</v>
      </c>
      <c r="C3582" s="259" t="s">
        <v>33247</v>
      </c>
      <c r="D3582" s="9">
        <v>1732307.5169143677</v>
      </c>
      <c r="E3582" s="9">
        <v>1732307.5169143677</v>
      </c>
      <c r="F3582" s="259" t="s">
        <v>35173</v>
      </c>
      <c r="G3582" s="9"/>
      <c r="H3582" s="259" t="s">
        <v>39094</v>
      </c>
      <c r="I3582" s="9">
        <v>4</v>
      </c>
    </row>
    <row r="3583">
      <c r="A3583" s="259" t="s">
        <v>30279</v>
      </c>
      <c r="B3583" s="9">
        <v>10</v>
      </c>
      <c r="C3583" s="259" t="s">
        <v>33248</v>
      </c>
      <c r="D3583" s="9">
        <v>62005317736.633553</v>
      </c>
      <c r="E3583" s="9">
        <v>1732307.5169143677</v>
      </c>
      <c r="F3583" s="259" t="s">
        <v>35173</v>
      </c>
      <c r="G3583" s="9"/>
      <c r="H3583" s="259" t="s">
        <v>39095</v>
      </c>
      <c r="I3583" s="9">
        <v>4</v>
      </c>
    </row>
    <row r="3584">
      <c r="A3584" s="259" t="s">
        <v>30280</v>
      </c>
      <c r="B3584" s="9">
        <v>10</v>
      </c>
      <c r="C3584" s="259" t="s">
        <v>33249</v>
      </c>
      <c r="D3584" s="9">
        <v>1</v>
      </c>
      <c r="E3584" s="9">
        <v>1732307.5169143677</v>
      </c>
      <c r="F3584" s="259" t="s">
        <v>35173</v>
      </c>
      <c r="G3584" s="9"/>
      <c r="H3584" s="259" t="s">
        <v>39096</v>
      </c>
      <c r="I3584" s="9">
        <v>4</v>
      </c>
    </row>
    <row r="3585">
      <c r="A3585" s="259" t="s">
        <v>30281</v>
      </c>
      <c r="B3585" s="9">
        <v>10</v>
      </c>
      <c r="C3585" s="259" t="s">
        <v>33250</v>
      </c>
      <c r="D3585" s="9">
        <v>35793.48189118239</v>
      </c>
      <c r="E3585" s="9">
        <v>1732307.5169143677</v>
      </c>
      <c r="F3585" s="259" t="s">
        <v>35173</v>
      </c>
      <c r="G3585" s="9"/>
      <c r="H3585" s="259" t="s">
        <v>39097</v>
      </c>
      <c r="I3585" s="9">
        <v>4</v>
      </c>
    </row>
    <row r="3586">
      <c r="A3586" s="259" t="s">
        <v>30282</v>
      </c>
      <c r="B3586" s="9">
        <v>10</v>
      </c>
      <c r="C3586" s="259" t="s">
        <v>33251</v>
      </c>
      <c r="D3586" s="9">
        <v>1732307.5169143677</v>
      </c>
      <c r="E3586" s="9">
        <v>1732307.5169143677</v>
      </c>
      <c r="F3586" s="259" t="s">
        <v>35174</v>
      </c>
      <c r="G3586" s="9"/>
      <c r="H3586" s="259" t="s">
        <v>39098</v>
      </c>
      <c r="I3586" s="9">
        <v>4</v>
      </c>
    </row>
    <row r="3587">
      <c r="A3587" s="259" t="s">
        <v>30283</v>
      </c>
      <c r="B3587" s="9">
        <v>10</v>
      </c>
      <c r="C3587" s="259" t="s">
        <v>33252</v>
      </c>
      <c r="D3587" s="9">
        <v>34170712498.423824</v>
      </c>
      <c r="E3587" s="9">
        <v>1732307.5169143677</v>
      </c>
      <c r="F3587" s="259" t="s">
        <v>35174</v>
      </c>
      <c r="G3587" s="9"/>
      <c r="H3587" s="259" t="s">
        <v>39099</v>
      </c>
      <c r="I3587" s="9">
        <v>4</v>
      </c>
    </row>
    <row r="3588">
      <c r="A3588" s="259" t="s">
        <v>30284</v>
      </c>
      <c r="B3588" s="9">
        <v>10</v>
      </c>
      <c r="C3588" s="259" t="s">
        <v>33253</v>
      </c>
      <c r="D3588" s="9">
        <v>1</v>
      </c>
      <c r="E3588" s="9">
        <v>1732307.5169143677</v>
      </c>
      <c r="F3588" s="259" t="s">
        <v>35174</v>
      </c>
      <c r="G3588" s="9"/>
      <c r="H3588" s="259" t="s">
        <v>39100</v>
      </c>
      <c r="I3588" s="9">
        <v>4</v>
      </c>
    </row>
    <row r="3589">
      <c r="A3589" s="259" t="s">
        <v>30285</v>
      </c>
      <c r="B3589" s="9">
        <v>10</v>
      </c>
      <c r="C3589" s="259" t="s">
        <v>33254</v>
      </c>
      <c r="D3589" s="9">
        <v>19725.546512255289</v>
      </c>
      <c r="E3589" s="9">
        <v>1732307.5169143677</v>
      </c>
      <c r="F3589" s="259" t="s">
        <v>35174</v>
      </c>
      <c r="G3589" s="9"/>
      <c r="H3589" s="259" t="s">
        <v>39101</v>
      </c>
      <c r="I3589" s="9">
        <v>4</v>
      </c>
    </row>
    <row r="3590">
      <c r="A3590" s="259" t="s">
        <v>30286</v>
      </c>
      <c r="B3590" s="9">
        <v>10</v>
      </c>
      <c r="C3590" s="259" t="s">
        <v>33255</v>
      </c>
      <c r="D3590" s="9">
        <v>1732307.5169143677</v>
      </c>
      <c r="E3590" s="9">
        <v>1732307.5169143677</v>
      </c>
      <c r="F3590" s="259" t="s">
        <v>35175</v>
      </c>
      <c r="G3590" s="9"/>
      <c r="H3590" s="259" t="s">
        <v>39102</v>
      </c>
      <c r="I3590" s="9">
        <v>4</v>
      </c>
    </row>
    <row r="3591">
      <c r="A3591" s="259" t="s">
        <v>30287</v>
      </c>
      <c r="B3591" s="9">
        <v>10</v>
      </c>
      <c r="C3591" s="259" t="s">
        <v>33256</v>
      </c>
      <c r="D3591" s="9">
        <v>75472745662.688232</v>
      </c>
      <c r="E3591" s="9">
        <v>1732307.5169143677</v>
      </c>
      <c r="F3591" s="259" t="s">
        <v>35175</v>
      </c>
      <c r="G3591" s="9"/>
      <c r="H3591" s="259" t="s">
        <v>39103</v>
      </c>
      <c r="I3591" s="9">
        <v>4</v>
      </c>
    </row>
    <row r="3592">
      <c r="A3592" s="259" t="s">
        <v>30288</v>
      </c>
      <c r="B3592" s="9">
        <v>10</v>
      </c>
      <c r="C3592" s="259" t="s">
        <v>33257</v>
      </c>
      <c r="D3592" s="9">
        <v>1</v>
      </c>
      <c r="E3592" s="9">
        <v>1732307.5169143677</v>
      </c>
      <c r="F3592" s="259" t="s">
        <v>35175</v>
      </c>
      <c r="G3592" s="9"/>
      <c r="H3592" s="259" t="s">
        <v>39104</v>
      </c>
      <c r="I3592" s="9">
        <v>4</v>
      </c>
    </row>
    <row r="3593">
      <c r="A3593" s="259" t="s">
        <v>30289</v>
      </c>
      <c r="B3593" s="9">
        <v>10</v>
      </c>
      <c r="C3593" s="259" t="s">
        <v>33258</v>
      </c>
      <c r="D3593" s="9">
        <v>43567.752795486507</v>
      </c>
      <c r="E3593" s="9">
        <v>1732307.5169143677</v>
      </c>
      <c r="F3593" s="259" t="s">
        <v>35175</v>
      </c>
      <c r="G3593" s="9"/>
      <c r="H3593" s="259" t="s">
        <v>39105</v>
      </c>
      <c r="I3593" s="9">
        <v>4</v>
      </c>
    </row>
    <row r="3594">
      <c r="A3594" s="259" t="s">
        <v>30290</v>
      </c>
      <c r="B3594" s="9">
        <v>10</v>
      </c>
      <c r="C3594" s="259" t="s">
        <v>33259</v>
      </c>
      <c r="D3594" s="9">
        <v>1650453.2440738678</v>
      </c>
      <c r="E3594" s="9">
        <v>1732307.5169143677</v>
      </c>
      <c r="F3594" s="259" t="s">
        <v>35176</v>
      </c>
      <c r="G3594" s="9"/>
      <c r="H3594" s="259" t="s">
        <v>39106</v>
      </c>
      <c r="I3594" s="9">
        <v>4</v>
      </c>
    </row>
    <row r="3595">
      <c r="A3595" s="259" t="s">
        <v>30291</v>
      </c>
      <c r="B3595" s="9">
        <v>10</v>
      </c>
      <c r="C3595" s="259" t="s">
        <v>33260</v>
      </c>
      <c r="D3595" s="9">
        <v>45419284308.262054</v>
      </c>
      <c r="E3595" s="9">
        <v>1732307.5169143677</v>
      </c>
      <c r="F3595" s="259" t="s">
        <v>35176</v>
      </c>
      <c r="G3595" s="9"/>
      <c r="H3595" s="259" t="s">
        <v>39107</v>
      </c>
      <c r="I3595" s="9">
        <v>4</v>
      </c>
    </row>
    <row r="3596">
      <c r="A3596" s="259" t="s">
        <v>30292</v>
      </c>
      <c r="B3596" s="9">
        <v>10</v>
      </c>
      <c r="C3596" s="259" t="s">
        <v>33261</v>
      </c>
      <c r="D3596" s="9">
        <v>0.95274841675553024</v>
      </c>
      <c r="E3596" s="9">
        <v>1732307.5169143677</v>
      </c>
      <c r="F3596" s="259" t="s">
        <v>35176</v>
      </c>
      <c r="G3596" s="9"/>
      <c r="H3596" s="259" t="s">
        <v>39108</v>
      </c>
      <c r="I3596" s="9">
        <v>4</v>
      </c>
    </row>
    <row r="3597">
      <c r="A3597" s="259" t="s">
        <v>30293</v>
      </c>
      <c r="B3597" s="9">
        <v>10</v>
      </c>
      <c r="C3597" s="259" t="s">
        <v>33262</v>
      </c>
      <c r="D3597" s="9">
        <v>26218.950079466314</v>
      </c>
      <c r="E3597" s="9">
        <v>1732307.5169143677</v>
      </c>
      <c r="F3597" s="259" t="s">
        <v>35176</v>
      </c>
      <c r="G3597" s="9"/>
      <c r="H3597" s="259" t="s">
        <v>39109</v>
      </c>
      <c r="I3597" s="9">
        <v>4</v>
      </c>
    </row>
    <row r="3598">
      <c r="A3598" s="259" t="s">
        <v>30294</v>
      </c>
      <c r="B3598" s="9">
        <v>10</v>
      </c>
      <c r="C3598" s="259" t="s">
        <v>33263</v>
      </c>
      <c r="D3598" s="9">
        <v>1732307.5169143677</v>
      </c>
      <c r="E3598" s="9">
        <v>1732307.5169143677</v>
      </c>
      <c r="F3598" s="259" t="s">
        <v>35177</v>
      </c>
      <c r="G3598" s="9"/>
      <c r="H3598" s="259" t="s">
        <v>39110</v>
      </c>
      <c r="I3598" s="9">
        <v>4</v>
      </c>
    </row>
    <row r="3599">
      <c r="A3599" s="259" t="s">
        <v>30295</v>
      </c>
      <c r="B3599" s="9">
        <v>10</v>
      </c>
      <c r="C3599" s="259" t="s">
        <v>33264</v>
      </c>
      <c r="D3599" s="9">
        <v>6845080751.6623764</v>
      </c>
      <c r="E3599" s="9">
        <v>1732307.5169143677</v>
      </c>
      <c r="F3599" s="259" t="s">
        <v>35177</v>
      </c>
      <c r="G3599" s="9"/>
      <c r="H3599" s="259" t="s">
        <v>39111</v>
      </c>
      <c r="I3599" s="9">
        <v>4</v>
      </c>
    </row>
    <row r="3600">
      <c r="A3600" s="259" t="s">
        <v>30296</v>
      </c>
      <c r="B3600" s="9">
        <v>10</v>
      </c>
      <c r="C3600" s="259" t="s">
        <v>33265</v>
      </c>
      <c r="D3600" s="9">
        <v>1</v>
      </c>
      <c r="E3600" s="9">
        <v>1732307.5169143677</v>
      </c>
      <c r="F3600" s="259" t="s">
        <v>35177</v>
      </c>
      <c r="G3600" s="9"/>
      <c r="H3600" s="259" t="s">
        <v>39112</v>
      </c>
      <c r="I3600" s="9">
        <v>4</v>
      </c>
    </row>
    <row r="3601">
      <c r="A3601" s="259" t="s">
        <v>30297</v>
      </c>
      <c r="B3601" s="9">
        <v>10</v>
      </c>
      <c r="C3601" s="259" t="s">
        <v>33266</v>
      </c>
      <c r="D3601" s="9">
        <v>3951.4235693296632</v>
      </c>
      <c r="E3601" s="9">
        <v>1732307.5169143677</v>
      </c>
      <c r="F3601" s="259" t="s">
        <v>35177</v>
      </c>
      <c r="G3601" s="9"/>
      <c r="H3601" s="259" t="s">
        <v>39113</v>
      </c>
      <c r="I3601" s="9">
        <v>4</v>
      </c>
    </row>
    <row r="3602">
      <c r="A3602" s="259" t="s">
        <v>30298</v>
      </c>
      <c r="B3602" s="9">
        <v>10</v>
      </c>
      <c r="C3602" s="259" t="s">
        <v>33267</v>
      </c>
      <c r="D3602" s="9">
        <v>1732307.5169143677</v>
      </c>
      <c r="E3602" s="9">
        <v>1732307.5169143677</v>
      </c>
      <c r="F3602" s="259" t="s">
        <v>35178</v>
      </c>
      <c r="G3602" s="9"/>
      <c r="H3602" s="259" t="s">
        <v>39114</v>
      </c>
      <c r="I3602" s="9">
        <v>4</v>
      </c>
    </row>
    <row r="3603">
      <c r="A3603" s="259" t="s">
        <v>30299</v>
      </c>
      <c r="B3603" s="9">
        <v>10</v>
      </c>
      <c r="C3603" s="259" t="s">
        <v>33268</v>
      </c>
      <c r="D3603" s="9">
        <v>52264365059.924431</v>
      </c>
      <c r="E3603" s="9">
        <v>1732307.5169143677</v>
      </c>
      <c r="F3603" s="259" t="s">
        <v>35178</v>
      </c>
      <c r="G3603" s="9"/>
      <c r="H3603" s="259" t="s">
        <v>39115</v>
      </c>
      <c r="I3603" s="9">
        <v>4</v>
      </c>
    </row>
    <row r="3604">
      <c r="A3604" s="259" t="s">
        <v>30300</v>
      </c>
      <c r="B3604" s="9">
        <v>10</v>
      </c>
      <c r="C3604" s="259" t="s">
        <v>33269</v>
      </c>
      <c r="D3604" s="9">
        <v>1</v>
      </c>
      <c r="E3604" s="9">
        <v>1732307.5169143677</v>
      </c>
      <c r="F3604" s="259" t="s">
        <v>35178</v>
      </c>
      <c r="G3604" s="9"/>
      <c r="H3604" s="259" t="s">
        <v>39116</v>
      </c>
      <c r="I3604" s="9">
        <v>4</v>
      </c>
    </row>
    <row r="3605">
      <c r="A3605" s="259" t="s">
        <v>30301</v>
      </c>
      <c r="B3605" s="9">
        <v>10</v>
      </c>
      <c r="C3605" s="259" t="s">
        <v>33270</v>
      </c>
      <c r="D3605" s="9">
        <v>30170.373648795976</v>
      </c>
      <c r="E3605" s="9">
        <v>1732307.5169143677</v>
      </c>
      <c r="F3605" s="259" t="s">
        <v>35178</v>
      </c>
      <c r="G3605" s="9"/>
      <c r="H3605" s="259" t="s">
        <v>39117</v>
      </c>
      <c r="I3605" s="9">
        <v>4</v>
      </c>
    </row>
    <row r="3606">
      <c r="A3606" s="259" t="s">
        <v>30302</v>
      </c>
      <c r="B3606" s="9">
        <v>10</v>
      </c>
      <c r="C3606" s="259" t="s">
        <v>33271</v>
      </c>
      <c r="D3606" s="9">
        <v>773112.82204818726</v>
      </c>
      <c r="E3606" s="9">
        <v>1732307.5169143677</v>
      </c>
      <c r="F3606" s="259" t="s">
        <v>35179</v>
      </c>
      <c r="G3606" s="9"/>
      <c r="H3606" s="259" t="s">
        <v>39118</v>
      </c>
      <c r="I3606" s="9">
        <v>4</v>
      </c>
    </row>
    <row r="3607">
      <c r="A3607" s="259" t="s">
        <v>30303</v>
      </c>
      <c r="B3607" s="9">
        <v>10</v>
      </c>
      <c r="C3607" s="259" t="s">
        <v>33272</v>
      </c>
      <c r="D3607" s="9">
        <v>3991563202.8447981</v>
      </c>
      <c r="E3607" s="9">
        <v>1732307.5169143677</v>
      </c>
      <c r="F3607" s="259" t="s">
        <v>35179</v>
      </c>
      <c r="G3607" s="9"/>
      <c r="H3607" s="259" t="s">
        <v>39119</v>
      </c>
      <c r="I3607" s="9">
        <v>4</v>
      </c>
    </row>
    <row r="3608">
      <c r="A3608" s="259" t="s">
        <v>30304</v>
      </c>
      <c r="B3608" s="9">
        <v>10</v>
      </c>
      <c r="C3608" s="259" t="s">
        <v>33273</v>
      </c>
      <c r="D3608" s="9">
        <v>0.44629075063143314</v>
      </c>
      <c r="E3608" s="9">
        <v>1732307.5169143677</v>
      </c>
      <c r="F3608" s="259" t="s">
        <v>35179</v>
      </c>
      <c r="G3608" s="9"/>
      <c r="H3608" s="259" t="s">
        <v>39120</v>
      </c>
      <c r="I3608" s="9">
        <v>4</v>
      </c>
    </row>
    <row r="3609">
      <c r="A3609" s="259" t="s">
        <v>30305</v>
      </c>
      <c r="B3609" s="9">
        <v>10</v>
      </c>
      <c r="C3609" s="259" t="s">
        <v>33274</v>
      </c>
      <c r="D3609" s="9">
        <v>2304.1885830725232</v>
      </c>
      <c r="E3609" s="9">
        <v>1732307.5169143677</v>
      </c>
      <c r="F3609" s="259" t="s">
        <v>35179</v>
      </c>
      <c r="G3609" s="9"/>
      <c r="H3609" s="259" t="s">
        <v>39121</v>
      </c>
      <c r="I3609" s="9">
        <v>4</v>
      </c>
    </row>
    <row r="3610">
      <c r="A3610" s="259" t="s">
        <v>30306</v>
      </c>
      <c r="B3610" s="9">
        <v>10</v>
      </c>
      <c r="C3610" s="259" t="s">
        <v>33275</v>
      </c>
      <c r="D3610" s="9">
        <v>1585486.8079090118</v>
      </c>
      <c r="E3610" s="9">
        <v>1732307.5169143677</v>
      </c>
      <c r="F3610" s="259" t="s">
        <v>35180</v>
      </c>
      <c r="G3610" s="9"/>
      <c r="H3610" s="259" t="s">
        <v>39122</v>
      </c>
      <c r="I3610" s="9">
        <v>4</v>
      </c>
    </row>
    <row r="3611">
      <c r="A3611" s="259" t="s">
        <v>30307</v>
      </c>
      <c r="B3611" s="9">
        <v>10</v>
      </c>
      <c r="C3611" s="259" t="s">
        <v>33276</v>
      </c>
      <c r="D3611" s="9">
        <v>13467427926.054682</v>
      </c>
      <c r="E3611" s="9">
        <v>1732307.5169143677</v>
      </c>
      <c r="F3611" s="259" t="s">
        <v>35180</v>
      </c>
      <c r="G3611" s="9"/>
      <c r="H3611" s="259" t="s">
        <v>39123</v>
      </c>
      <c r="I3611" s="9">
        <v>4</v>
      </c>
    </row>
    <row r="3612">
      <c r="A3612" s="259" t="s">
        <v>30308</v>
      </c>
      <c r="B3612" s="9">
        <v>10</v>
      </c>
      <c r="C3612" s="259" t="s">
        <v>33277</v>
      </c>
      <c r="D3612" s="9">
        <v>0.91524558568742065</v>
      </c>
      <c r="E3612" s="9">
        <v>1732307.5169143677</v>
      </c>
      <c r="F3612" s="259" t="s">
        <v>35180</v>
      </c>
      <c r="G3612" s="9"/>
      <c r="H3612" s="259" t="s">
        <v>39124</v>
      </c>
      <c r="I3612" s="9">
        <v>4</v>
      </c>
    </row>
    <row r="3613">
      <c r="A3613" s="259" t="s">
        <v>30309</v>
      </c>
      <c r="B3613" s="9">
        <v>10</v>
      </c>
      <c r="C3613" s="259" t="s">
        <v>33278</v>
      </c>
      <c r="D3613" s="9">
        <v>7774.2709043041177</v>
      </c>
      <c r="E3613" s="9">
        <v>1732307.5169143677</v>
      </c>
      <c r="F3613" s="259" t="s">
        <v>35180</v>
      </c>
      <c r="G3613" s="9"/>
      <c r="H3613" s="259" t="s">
        <v>39125</v>
      </c>
      <c r="I3613" s="9">
        <v>4</v>
      </c>
    </row>
    <row r="3614">
      <c r="A3614" s="259" t="s">
        <v>30310</v>
      </c>
      <c r="B3614" s="9">
        <v>10</v>
      </c>
      <c r="C3614" s="259" t="s">
        <v>33279</v>
      </c>
      <c r="D3614" s="9">
        <v>1732307.5169143677</v>
      </c>
      <c r="E3614" s="9">
        <v>1732307.5169143677</v>
      </c>
      <c r="F3614" s="259" t="s">
        <v>35181</v>
      </c>
      <c r="G3614" s="9"/>
      <c r="H3614" s="259" t="s">
        <v>39126</v>
      </c>
      <c r="I3614" s="9">
        <v>4</v>
      </c>
    </row>
    <row r="3615">
      <c r="A3615" s="259" t="s">
        <v>30311</v>
      </c>
      <c r="B3615" s="9">
        <v>10</v>
      </c>
      <c r="C3615" s="259" t="s">
        <v>33280</v>
      </c>
      <c r="D3615" s="9">
        <v>110278119593.71318</v>
      </c>
      <c r="E3615" s="9">
        <v>1732307.5169143677</v>
      </c>
      <c r="F3615" s="259" t="s">
        <v>35181</v>
      </c>
      <c r="G3615" s="9"/>
      <c r="H3615" s="259" t="s">
        <v>39127</v>
      </c>
      <c r="I3615" s="9">
        <v>4</v>
      </c>
    </row>
    <row r="3616">
      <c r="A3616" s="259" t="s">
        <v>30312</v>
      </c>
      <c r="B3616" s="9">
        <v>10</v>
      </c>
      <c r="C3616" s="259" t="s">
        <v>33281</v>
      </c>
      <c r="D3616" s="9">
        <v>1</v>
      </c>
      <c r="E3616" s="9">
        <v>1732307.5169143677</v>
      </c>
      <c r="F3616" s="259" t="s">
        <v>35181</v>
      </c>
      <c r="G3616" s="9"/>
      <c r="H3616" s="259" t="s">
        <v>39128</v>
      </c>
      <c r="I3616" s="9">
        <v>4</v>
      </c>
    </row>
    <row r="3617">
      <c r="A3617" s="259" t="s">
        <v>30313</v>
      </c>
      <c r="B3617" s="9">
        <v>10</v>
      </c>
      <c r="C3617" s="259" t="s">
        <v>33282</v>
      </c>
      <c r="D3617" s="9">
        <v>63659.666956905843</v>
      </c>
      <c r="E3617" s="9">
        <v>1732307.5169143677</v>
      </c>
      <c r="F3617" s="259" t="s">
        <v>35181</v>
      </c>
      <c r="G3617" s="9"/>
      <c r="H3617" s="259" t="s">
        <v>39129</v>
      </c>
      <c r="I3617" s="9">
        <v>4</v>
      </c>
    </row>
    <row r="3618">
      <c r="A3618" s="259" t="s">
        <v>30314</v>
      </c>
      <c r="B3618" s="9">
        <v>1</v>
      </c>
      <c r="C3618" s="259" t="s">
        <v>33283</v>
      </c>
      <c r="D3618" s="9">
        <v>0.0047880774288483387</v>
      </c>
      <c r="E3618" s="9"/>
      <c r="F3618" s="259" t="s">
        <v>35182</v>
      </c>
      <c r="G3618" s="9"/>
      <c r="H3618" s="259" t="s">
        <v>39130</v>
      </c>
      <c r="I3618" s="9">
        <v>4</v>
      </c>
    </row>
    <row r="3619">
      <c r="A3619" s="259" t="s">
        <v>30315</v>
      </c>
      <c r="B3619" s="9">
        <v>1</v>
      </c>
      <c r="C3619" s="259" t="s">
        <v>33283</v>
      </c>
      <c r="D3619" s="9">
        <v>0.0091028432772757711</v>
      </c>
      <c r="E3619" s="9"/>
      <c r="F3619" s="259" t="s">
        <v>35183</v>
      </c>
      <c r="G3619" s="9"/>
      <c r="H3619" s="259" t="s">
        <v>39131</v>
      </c>
      <c r="I3619" s="9">
        <v>4</v>
      </c>
    </row>
    <row r="3620">
      <c r="A3620" s="259" t="s">
        <v>30316</v>
      </c>
      <c r="B3620" s="9">
        <v>1</v>
      </c>
      <c r="C3620" s="259" t="s">
        <v>33283</v>
      </c>
      <c r="D3620" s="9">
        <v>0.01389092070612411</v>
      </c>
      <c r="E3620" s="9"/>
      <c r="F3620" s="259" t="s">
        <v>35184</v>
      </c>
      <c r="G3620" s="9"/>
      <c r="H3620" s="259" t="s">
        <v>39132</v>
      </c>
      <c r="I3620" s="9">
        <v>4</v>
      </c>
    </row>
    <row r="3621">
      <c r="A3621" s="259" t="s">
        <v>30317</v>
      </c>
      <c r="B3621" s="9">
        <v>1</v>
      </c>
      <c r="C3621" s="259" t="s">
        <v>33283</v>
      </c>
      <c r="D3621" s="9">
        <v>0.01508021248248401</v>
      </c>
      <c r="E3621" s="9"/>
      <c r="F3621" s="259" t="s">
        <v>35185</v>
      </c>
      <c r="G3621" s="9"/>
      <c r="H3621" s="259" t="s">
        <v>39133</v>
      </c>
      <c r="I3621" s="9">
        <v>4</v>
      </c>
    </row>
    <row r="3622">
      <c r="A3622" s="259" t="s">
        <v>30318</v>
      </c>
      <c r="B3622" s="9">
        <v>1</v>
      </c>
      <c r="C3622" s="259" t="s">
        <v>33283</v>
      </c>
      <c r="D3622" s="9">
        <v>-0.0011892917763598983</v>
      </c>
      <c r="E3622" s="9"/>
      <c r="F3622" s="259" t="s">
        <v>35186</v>
      </c>
      <c r="G3622" s="9"/>
      <c r="H3622" s="259" t="s">
        <v>39134</v>
      </c>
      <c r="I3622" s="9">
        <v>4</v>
      </c>
    </row>
    <row r="3623">
      <c r="A3623" s="259" t="s">
        <v>30319</v>
      </c>
      <c r="B3623" s="9">
        <v>1</v>
      </c>
      <c r="C3623" s="259" t="s">
        <v>33283</v>
      </c>
      <c r="D3623" s="9">
        <v>0.0031047674466275622</v>
      </c>
      <c r="E3623" s="9"/>
      <c r="F3623" s="259" t="s">
        <v>35187</v>
      </c>
      <c r="G3623" s="9"/>
      <c r="H3623" s="259" t="s">
        <v>39135</v>
      </c>
      <c r="I3623" s="9">
        <v>4</v>
      </c>
    </row>
    <row r="3624">
      <c r="A3624" s="259" t="s">
        <v>30320</v>
      </c>
      <c r="B3624" s="9">
        <v>1</v>
      </c>
      <c r="C3624" s="259" t="s">
        <v>33283</v>
      </c>
      <c r="D3624" s="9">
        <v>0.001707509777283994</v>
      </c>
      <c r="E3624" s="9"/>
      <c r="F3624" s="259" t="s">
        <v>35188</v>
      </c>
      <c r="G3624" s="9"/>
      <c r="H3624" s="259" t="s">
        <v>39136</v>
      </c>
      <c r="I3624" s="9">
        <v>4</v>
      </c>
    </row>
    <row r="3625">
      <c r="A3625" s="259" t="s">
        <v>30321</v>
      </c>
      <c r="B3625" s="9">
        <v>1</v>
      </c>
      <c r="C3625" s="259" t="s">
        <v>33283</v>
      </c>
      <c r="D3625" s="9">
        <v>0.0048122772239115562</v>
      </c>
      <c r="E3625" s="9"/>
      <c r="F3625" s="259" t="s">
        <v>35189</v>
      </c>
      <c r="G3625" s="9"/>
      <c r="H3625" s="259" t="s">
        <v>39137</v>
      </c>
      <c r="I3625" s="9">
        <v>4</v>
      </c>
    </row>
    <row r="3626">
      <c r="A3626" s="259" t="s">
        <v>30322</v>
      </c>
      <c r="B3626" s="9">
        <v>1</v>
      </c>
      <c r="C3626" s="259" t="s">
        <v>33283</v>
      </c>
      <c r="D3626" s="9">
        <v>0.0031538377958611535</v>
      </c>
      <c r="E3626" s="9"/>
      <c r="F3626" s="259" t="s">
        <v>35190</v>
      </c>
      <c r="G3626" s="9"/>
      <c r="H3626" s="259" t="s">
        <v>39138</v>
      </c>
      <c r="I3626" s="9">
        <v>4</v>
      </c>
    </row>
    <row r="3627">
      <c r="A3627" s="259" t="s">
        <v>30323</v>
      </c>
      <c r="B3627" s="9">
        <v>1</v>
      </c>
      <c r="C3627" s="259" t="s">
        <v>33283</v>
      </c>
      <c r="D3627" s="9">
        <v>0.0071140974627113005</v>
      </c>
      <c r="E3627" s="9"/>
      <c r="F3627" s="259" t="s">
        <v>35191</v>
      </c>
      <c r="G3627" s="9"/>
      <c r="H3627" s="259" t="s">
        <v>39139</v>
      </c>
      <c r="I3627" s="9">
        <v>4</v>
      </c>
    </row>
    <row r="3628">
      <c r="A3628" s="259" t="s">
        <v>30324</v>
      </c>
      <c r="B3628" s="9">
        <v>1</v>
      </c>
      <c r="C3628" s="259" t="s">
        <v>33283</v>
      </c>
      <c r="D3628" s="9">
        <v>0.010267935258572454</v>
      </c>
      <c r="E3628" s="9"/>
      <c r="F3628" s="259" t="s">
        <v>35192</v>
      </c>
      <c r="G3628" s="9"/>
      <c r="H3628" s="259" t="s">
        <v>39140</v>
      </c>
      <c r="I3628" s="9">
        <v>4</v>
      </c>
    </row>
    <row r="3629">
      <c r="A3629" s="259" t="s">
        <v>30325</v>
      </c>
      <c r="B3629" s="9">
        <v>1</v>
      </c>
      <c r="C3629" s="259" t="s">
        <v>33283</v>
      </c>
      <c r="D3629" s="9">
        <v>-2.4199795063216601e-05</v>
      </c>
      <c r="E3629" s="9"/>
      <c r="F3629" s="259" t="s">
        <v>35193</v>
      </c>
      <c r="G3629" s="9"/>
      <c r="H3629" s="259" t="s">
        <v>39141</v>
      </c>
      <c r="I3629" s="9">
        <v>4</v>
      </c>
    </row>
    <row r="3630">
      <c r="A3630" s="259" t="s">
        <v>30326</v>
      </c>
      <c r="B3630" s="9">
        <v>1</v>
      </c>
      <c r="C3630" s="259" t="s">
        <v>33283</v>
      </c>
      <c r="D3630" s="9">
        <v>-0.0011650919812966818</v>
      </c>
      <c r="E3630" s="9"/>
      <c r="F3630" s="259" t="s">
        <v>35194</v>
      </c>
      <c r="G3630" s="9"/>
      <c r="H3630" s="259" t="s">
        <v>39142</v>
      </c>
      <c r="I3630" s="9">
        <v>4</v>
      </c>
    </row>
    <row r="3631">
      <c r="A3631" s="259" t="s">
        <v>30327</v>
      </c>
      <c r="B3631" s="9">
        <v>2</v>
      </c>
      <c r="C3631" s="259" t="s">
        <v>33283</v>
      </c>
      <c r="D3631" s="9">
        <v>0.0062587090912160489</v>
      </c>
      <c r="E3631" s="9"/>
      <c r="F3631" s="259" t="s">
        <v>35195</v>
      </c>
      <c r="G3631" s="9"/>
      <c r="H3631" s="259" t="s">
        <v>39143</v>
      </c>
      <c r="I3631" s="9">
        <v>4</v>
      </c>
    </row>
    <row r="3632">
      <c r="A3632" s="259" t="s">
        <v>30328</v>
      </c>
      <c r="B3632" s="9">
        <v>2</v>
      </c>
      <c r="C3632" s="259" t="s">
        <v>33283</v>
      </c>
      <c r="D3632" s="9">
        <v>0.011047633792773376</v>
      </c>
      <c r="E3632" s="9"/>
      <c r="F3632" s="259" t="s">
        <v>35196</v>
      </c>
      <c r="G3632" s="9"/>
      <c r="H3632" s="259" t="s">
        <v>39144</v>
      </c>
      <c r="I3632" s="9">
        <v>4</v>
      </c>
    </row>
    <row r="3633">
      <c r="A3633" s="259" t="s">
        <v>30329</v>
      </c>
      <c r="B3633" s="9">
        <v>2</v>
      </c>
      <c r="C3633" s="259" t="s">
        <v>33283</v>
      </c>
      <c r="D3633" s="9">
        <v>0.017306342883989426</v>
      </c>
      <c r="E3633" s="9"/>
      <c r="F3633" s="259" t="s">
        <v>35197</v>
      </c>
      <c r="G3633" s="9"/>
      <c r="H3633" s="259" t="s">
        <v>39145</v>
      </c>
      <c r="I3633" s="9">
        <v>4</v>
      </c>
    </row>
    <row r="3634">
      <c r="A3634" s="259" t="s">
        <v>30330</v>
      </c>
      <c r="B3634" s="9">
        <v>2</v>
      </c>
      <c r="C3634" s="259" t="s">
        <v>33283</v>
      </c>
      <c r="D3634" s="9">
        <v>0.019045185156219068</v>
      </c>
      <c r="E3634" s="9"/>
      <c r="F3634" s="259" t="s">
        <v>35198</v>
      </c>
      <c r="G3634" s="9"/>
      <c r="H3634" s="259" t="s">
        <v>39146</v>
      </c>
      <c r="I3634" s="9">
        <v>4</v>
      </c>
    </row>
    <row r="3635">
      <c r="A3635" s="259" t="s">
        <v>30331</v>
      </c>
      <c r="B3635" s="9">
        <v>2</v>
      </c>
      <c r="C3635" s="259" t="s">
        <v>33283</v>
      </c>
      <c r="D3635" s="9">
        <v>-0.0017388422722296427</v>
      </c>
      <c r="E3635" s="9"/>
      <c r="F3635" s="259" t="s">
        <v>35199</v>
      </c>
      <c r="G3635" s="9"/>
      <c r="H3635" s="259" t="s">
        <v>39147</v>
      </c>
      <c r="I3635" s="9">
        <v>4</v>
      </c>
    </row>
    <row r="3636">
      <c r="A3636" s="259" t="s">
        <v>30332</v>
      </c>
      <c r="B3636" s="9">
        <v>2</v>
      </c>
      <c r="C3636" s="259" t="s">
        <v>33283</v>
      </c>
      <c r="D3636" s="9">
        <v>0.0045077917747170402</v>
      </c>
      <c r="E3636" s="9"/>
      <c r="F3636" s="259" t="s">
        <v>35200</v>
      </c>
      <c r="G3636" s="9"/>
      <c r="H3636" s="259" t="s">
        <v>39148</v>
      </c>
      <c r="I3636" s="9">
        <v>4</v>
      </c>
    </row>
    <row r="3637">
      <c r="A3637" s="259" t="s">
        <v>30333</v>
      </c>
      <c r="B3637" s="9">
        <v>2</v>
      </c>
      <c r="C3637" s="259" t="s">
        <v>33283</v>
      </c>
      <c r="D3637" s="9">
        <v>0.001870189173311331</v>
      </c>
      <c r="E3637" s="9"/>
      <c r="F3637" s="259" t="s">
        <v>35201</v>
      </c>
      <c r="G3637" s="9"/>
      <c r="H3637" s="259" t="s">
        <v>39149</v>
      </c>
      <c r="I3637" s="9">
        <v>4</v>
      </c>
    </row>
    <row r="3638">
      <c r="A3638" s="259" t="s">
        <v>30334</v>
      </c>
      <c r="B3638" s="9">
        <v>2</v>
      </c>
      <c r="C3638" s="259" t="s">
        <v>33283</v>
      </c>
      <c r="D3638" s="9">
        <v>0.0063779809480283703</v>
      </c>
      <c r="E3638" s="9"/>
      <c r="F3638" s="259" t="s">
        <v>35202</v>
      </c>
      <c r="G3638" s="9"/>
      <c r="H3638" s="259" t="s">
        <v>39150</v>
      </c>
      <c r="I3638" s="9">
        <v>4</v>
      </c>
    </row>
    <row r="3639">
      <c r="A3639" s="259" t="s">
        <v>30335</v>
      </c>
      <c r="B3639" s="9">
        <v>2</v>
      </c>
      <c r="C3639" s="259" t="s">
        <v>33283</v>
      </c>
      <c r="D3639" s="9">
        <v>0.0046592625957176358</v>
      </c>
      <c r="E3639" s="9"/>
      <c r="F3639" s="259" t="s">
        <v>35203</v>
      </c>
      <c r="G3639" s="9"/>
      <c r="H3639" s="259" t="s">
        <v>39151</v>
      </c>
      <c r="I3639" s="9">
        <v>4</v>
      </c>
    </row>
    <row r="3640">
      <c r="A3640" s="259" t="s">
        <v>30336</v>
      </c>
      <c r="B3640" s="9">
        <v>2</v>
      </c>
      <c r="C3640" s="259" t="s">
        <v>33283</v>
      </c>
      <c r="D3640" s="9">
        <v>0.0080079416124730612</v>
      </c>
      <c r="E3640" s="9"/>
      <c r="F3640" s="259" t="s">
        <v>35204</v>
      </c>
      <c r="G3640" s="9"/>
      <c r="H3640" s="259" t="s">
        <v>39152</v>
      </c>
      <c r="I3640" s="9">
        <v>4</v>
      </c>
    </row>
    <row r="3641">
      <c r="A3641" s="259" t="s">
        <v>30337</v>
      </c>
      <c r="B3641" s="9">
        <v>2</v>
      </c>
      <c r="C3641" s="259" t="s">
        <v>33283</v>
      </c>
      <c r="D3641" s="9">
        <v>0.012667204208190697</v>
      </c>
      <c r="E3641" s="9"/>
      <c r="F3641" s="259" t="s">
        <v>35205</v>
      </c>
      <c r="G3641" s="9"/>
      <c r="H3641" s="259" t="s">
        <v>39153</v>
      </c>
      <c r="I3641" s="9">
        <v>4</v>
      </c>
    </row>
    <row r="3642">
      <c r="A3642" s="259" t="s">
        <v>30338</v>
      </c>
      <c r="B3642" s="9">
        <v>2</v>
      </c>
      <c r="C3642" s="259" t="s">
        <v>33283</v>
      </c>
      <c r="D3642" s="9">
        <v>-0.00011927185681232217</v>
      </c>
      <c r="E3642" s="9"/>
      <c r="F3642" s="259" t="s">
        <v>35206</v>
      </c>
      <c r="G3642" s="9"/>
      <c r="H3642" s="259" t="s">
        <v>39154</v>
      </c>
      <c r="I3642" s="9">
        <v>4</v>
      </c>
    </row>
    <row r="3643">
      <c r="A3643" s="259" t="s">
        <v>30339</v>
      </c>
      <c r="B3643" s="9">
        <v>2</v>
      </c>
      <c r="C3643" s="259" t="s">
        <v>33283</v>
      </c>
      <c r="D3643" s="9">
        <v>-0.0016195704154173206</v>
      </c>
      <c r="E3643" s="9"/>
      <c r="F3643" s="259" t="s">
        <v>35207</v>
      </c>
      <c r="G3643" s="9"/>
      <c r="H3643" s="259" t="s">
        <v>39155</v>
      </c>
      <c r="I3643" s="9">
        <v>4</v>
      </c>
    </row>
    <row r="3644">
      <c r="A3644" s="259" t="s">
        <v>30340</v>
      </c>
      <c r="B3644" s="9">
        <v>3</v>
      </c>
      <c r="C3644" s="259" t="s">
        <v>33283</v>
      </c>
      <c r="D3644" s="9">
        <v>0.0076010782641556234</v>
      </c>
      <c r="E3644" s="9"/>
      <c r="F3644" s="259" t="s">
        <v>35208</v>
      </c>
      <c r="G3644" s="9"/>
      <c r="H3644" s="259" t="s">
        <v>39156</v>
      </c>
      <c r="I3644" s="9">
        <v>4</v>
      </c>
    </row>
    <row r="3645">
      <c r="A3645" s="259" t="s">
        <v>30341</v>
      </c>
      <c r="B3645" s="9">
        <v>3</v>
      </c>
      <c r="C3645" s="259" t="s">
        <v>33283</v>
      </c>
      <c r="D3645" s="9">
        <v>0.011472537378715054</v>
      </c>
      <c r="E3645" s="9"/>
      <c r="F3645" s="259" t="s">
        <v>35209</v>
      </c>
      <c r="G3645" s="9"/>
      <c r="H3645" s="259" t="s">
        <v>39157</v>
      </c>
      <c r="I3645" s="9">
        <v>4</v>
      </c>
    </row>
    <row r="3646">
      <c r="A3646" s="259" t="s">
        <v>30342</v>
      </c>
      <c r="B3646" s="9">
        <v>3</v>
      </c>
      <c r="C3646" s="259" t="s">
        <v>33283</v>
      </c>
      <c r="D3646" s="9">
        <v>0.019073615642870679</v>
      </c>
      <c r="E3646" s="9"/>
      <c r="F3646" s="259" t="s">
        <v>35210</v>
      </c>
      <c r="G3646" s="9"/>
      <c r="H3646" s="259" t="s">
        <v>39158</v>
      </c>
      <c r="I3646" s="9">
        <v>4</v>
      </c>
    </row>
    <row r="3647">
      <c r="A3647" s="259" t="s">
        <v>30343</v>
      </c>
      <c r="B3647" s="9">
        <v>3</v>
      </c>
      <c r="C3647" s="259" t="s">
        <v>33283</v>
      </c>
      <c r="D3647" s="9">
        <v>0.020642336916512891</v>
      </c>
      <c r="E3647" s="9"/>
      <c r="F3647" s="259" t="s">
        <v>35211</v>
      </c>
      <c r="G3647" s="9"/>
      <c r="H3647" s="259" t="s">
        <v>39159</v>
      </c>
      <c r="I3647" s="9">
        <v>4</v>
      </c>
    </row>
    <row r="3648">
      <c r="A3648" s="259" t="s">
        <v>30344</v>
      </c>
      <c r="B3648" s="9">
        <v>3</v>
      </c>
      <c r="C3648" s="259" t="s">
        <v>33283</v>
      </c>
      <c r="D3648" s="9">
        <v>-0.0015687212736422138</v>
      </c>
      <c r="E3648" s="9"/>
      <c r="F3648" s="259" t="s">
        <v>35212</v>
      </c>
      <c r="G3648" s="9"/>
      <c r="H3648" s="259" t="s">
        <v>39160</v>
      </c>
      <c r="I3648" s="9">
        <v>4</v>
      </c>
    </row>
    <row r="3649">
      <c r="A3649" s="259" t="s">
        <v>30345</v>
      </c>
      <c r="B3649" s="9">
        <v>3</v>
      </c>
      <c r="C3649" s="259" t="s">
        <v>33283</v>
      </c>
      <c r="D3649" s="9">
        <v>0.0058776023286907864</v>
      </c>
      <c r="E3649" s="9"/>
      <c r="F3649" s="259" t="s">
        <v>35213</v>
      </c>
      <c r="G3649" s="9"/>
      <c r="H3649" s="259" t="s">
        <v>39161</v>
      </c>
      <c r="I3649" s="9">
        <v>4</v>
      </c>
    </row>
    <row r="3650">
      <c r="A3650" s="259" t="s">
        <v>30346</v>
      </c>
      <c r="B3650" s="9">
        <v>3</v>
      </c>
      <c r="C3650" s="259" t="s">
        <v>33283</v>
      </c>
      <c r="D3650" s="9">
        <v>0.0018910085870171784</v>
      </c>
      <c r="E3650" s="9"/>
      <c r="F3650" s="259" t="s">
        <v>35214</v>
      </c>
      <c r="G3650" s="9"/>
      <c r="H3650" s="259" t="s">
        <v>39162</v>
      </c>
      <c r="I3650" s="9">
        <v>4</v>
      </c>
    </row>
    <row r="3651">
      <c r="A3651" s="259" t="s">
        <v>30347</v>
      </c>
      <c r="B3651" s="9">
        <v>3</v>
      </c>
      <c r="C3651" s="259" t="s">
        <v>33283</v>
      </c>
      <c r="D3651" s="9">
        <v>0.0077686109157079639</v>
      </c>
      <c r="E3651" s="9"/>
      <c r="F3651" s="259" t="s">
        <v>35215</v>
      </c>
      <c r="G3651" s="9"/>
      <c r="H3651" s="259" t="s">
        <v>39163</v>
      </c>
      <c r="I3651" s="9">
        <v>4</v>
      </c>
    </row>
    <row r="3652">
      <c r="A3652" s="259" t="s">
        <v>30348</v>
      </c>
      <c r="B3652" s="9">
        <v>3</v>
      </c>
      <c r="C3652" s="259" t="s">
        <v>33283</v>
      </c>
      <c r="D3652" s="9">
        <v>0.0043786462593915247</v>
      </c>
      <c r="E3652" s="9"/>
      <c r="F3652" s="259" t="s">
        <v>35216</v>
      </c>
      <c r="G3652" s="9"/>
      <c r="H3652" s="259" t="s">
        <v>39164</v>
      </c>
      <c r="I3652" s="9">
        <v>4</v>
      </c>
    </row>
    <row r="3653">
      <c r="A3653" s="259" t="s">
        <v>30349</v>
      </c>
      <c r="B3653" s="9">
        <v>3</v>
      </c>
      <c r="C3653" s="259" t="s">
        <v>33283</v>
      </c>
      <c r="D3653" s="9">
        <v>0.008495079741413402</v>
      </c>
      <c r="E3653" s="9"/>
      <c r="F3653" s="259" t="s">
        <v>35217</v>
      </c>
      <c r="G3653" s="9"/>
      <c r="H3653" s="259" t="s">
        <v>39165</v>
      </c>
      <c r="I3653" s="9">
        <v>4</v>
      </c>
    </row>
    <row r="3654">
      <c r="A3654" s="259" t="s">
        <v>30350</v>
      </c>
      <c r="B3654" s="9">
        <v>3</v>
      </c>
      <c r="C3654" s="259" t="s">
        <v>33283</v>
      </c>
      <c r="D3654" s="9">
        <v>0.012873726000804926</v>
      </c>
      <c r="E3654" s="9"/>
      <c r="F3654" s="259" t="s">
        <v>35218</v>
      </c>
      <c r="G3654" s="9"/>
      <c r="H3654" s="259" t="s">
        <v>39166</v>
      </c>
      <c r="I3654" s="9">
        <v>4</v>
      </c>
    </row>
    <row r="3655">
      <c r="A3655" s="259" t="s">
        <v>30351</v>
      </c>
      <c r="B3655" s="9">
        <v>3</v>
      </c>
      <c r="C3655" s="259" t="s">
        <v>33283</v>
      </c>
      <c r="D3655" s="9">
        <v>-0.00016753265155234042</v>
      </c>
      <c r="E3655" s="9"/>
      <c r="F3655" s="259" t="s">
        <v>35219</v>
      </c>
      <c r="G3655" s="9"/>
      <c r="H3655" s="259" t="s">
        <v>39167</v>
      </c>
      <c r="I3655" s="9">
        <v>4</v>
      </c>
    </row>
    <row r="3656">
      <c r="A3656" s="259" t="s">
        <v>30352</v>
      </c>
      <c r="B3656" s="9">
        <v>3</v>
      </c>
      <c r="C3656" s="259" t="s">
        <v>33283</v>
      </c>
      <c r="D3656" s="9">
        <v>-0.0014011886220898736</v>
      </c>
      <c r="E3656" s="9"/>
      <c r="F3656" s="259" t="s">
        <v>35220</v>
      </c>
      <c r="G3656" s="9"/>
      <c r="H3656" s="259" t="s">
        <v>39168</v>
      </c>
      <c r="I3656" s="9">
        <v>4</v>
      </c>
    </row>
    <row r="3657">
      <c r="A3657" s="259" t="s">
        <v>30353</v>
      </c>
      <c r="B3657" s="9">
        <v>4</v>
      </c>
      <c r="C3657" s="259" t="s">
        <v>33283</v>
      </c>
      <c r="D3657" s="9">
        <v>0.0092923737017320193</v>
      </c>
      <c r="E3657" s="9"/>
      <c r="F3657" s="259" t="s">
        <v>35221</v>
      </c>
      <c r="G3657" s="9"/>
      <c r="H3657" s="259" t="s">
        <v>39169</v>
      </c>
      <c r="I3657" s="9">
        <v>4</v>
      </c>
    </row>
    <row r="3658">
      <c r="A3658" s="259" t="s">
        <v>30354</v>
      </c>
      <c r="B3658" s="9">
        <v>4</v>
      </c>
      <c r="C3658" s="259" t="s">
        <v>33283</v>
      </c>
      <c r="D3658" s="9">
        <v>0.012398241457194316</v>
      </c>
      <c r="E3658" s="9"/>
      <c r="F3658" s="259" t="s">
        <v>35222</v>
      </c>
      <c r="G3658" s="9"/>
      <c r="H3658" s="259" t="s">
        <v>39170</v>
      </c>
      <c r="I3658" s="9">
        <v>4</v>
      </c>
    </row>
    <row r="3659">
      <c r="A3659" s="259" t="s">
        <v>30355</v>
      </c>
      <c r="B3659" s="9">
        <v>4</v>
      </c>
      <c r="C3659" s="259" t="s">
        <v>33283</v>
      </c>
      <c r="D3659" s="9">
        <v>0.021690615158926334</v>
      </c>
      <c r="E3659" s="9"/>
      <c r="F3659" s="259" t="s">
        <v>35223</v>
      </c>
      <c r="G3659" s="9"/>
      <c r="H3659" s="259" t="s">
        <v>39171</v>
      </c>
      <c r="I3659" s="9">
        <v>4</v>
      </c>
    </row>
    <row r="3660">
      <c r="A3660" s="259" t="s">
        <v>30356</v>
      </c>
      <c r="B3660" s="9">
        <v>4</v>
      </c>
      <c r="C3660" s="259" t="s">
        <v>33283</v>
      </c>
      <c r="D3660" s="9">
        <v>0.023356739208111436</v>
      </c>
      <c r="E3660" s="9"/>
      <c r="F3660" s="259" t="s">
        <v>35224</v>
      </c>
      <c r="G3660" s="9"/>
      <c r="H3660" s="259" t="s">
        <v>39172</v>
      </c>
      <c r="I3660" s="9">
        <v>4</v>
      </c>
    </row>
    <row r="3661">
      <c r="A3661" s="259" t="s">
        <v>30357</v>
      </c>
      <c r="B3661" s="9">
        <v>4</v>
      </c>
      <c r="C3661" s="259" t="s">
        <v>33283</v>
      </c>
      <c r="D3661" s="9">
        <v>-0.0016661240491851006</v>
      </c>
      <c r="E3661" s="9"/>
      <c r="F3661" s="259" t="s">
        <v>35225</v>
      </c>
      <c r="G3661" s="9"/>
      <c r="H3661" s="259" t="s">
        <v>39173</v>
      </c>
      <c r="I3661" s="9">
        <v>4</v>
      </c>
    </row>
    <row r="3662">
      <c r="A3662" s="259" t="s">
        <v>30358</v>
      </c>
      <c r="B3662" s="9">
        <v>4</v>
      </c>
      <c r="C3662" s="259" t="s">
        <v>33283</v>
      </c>
      <c r="D3662" s="9">
        <v>0.0074599872784571466</v>
      </c>
      <c r="E3662" s="9"/>
      <c r="F3662" s="259" t="s">
        <v>35226</v>
      </c>
      <c r="G3662" s="9"/>
      <c r="H3662" s="259" t="s">
        <v>39174</v>
      </c>
      <c r="I3662" s="9">
        <v>4</v>
      </c>
    </row>
    <row r="3663">
      <c r="A3663" s="259" t="s">
        <v>30359</v>
      </c>
      <c r="B3663" s="9">
        <v>4</v>
      </c>
      <c r="C3663" s="259" t="s">
        <v>33283</v>
      </c>
      <c r="D3663" s="9">
        <v>0.001943877403503955</v>
      </c>
      <c r="E3663" s="9"/>
      <c r="F3663" s="259" t="s">
        <v>35227</v>
      </c>
      <c r="G3663" s="9"/>
      <c r="H3663" s="259" t="s">
        <v>39175</v>
      </c>
      <c r="I3663" s="9">
        <v>4</v>
      </c>
    </row>
    <row r="3664">
      <c r="A3664" s="259" t="s">
        <v>30360</v>
      </c>
      <c r="B3664" s="9">
        <v>4</v>
      </c>
      <c r="C3664" s="259" t="s">
        <v>33283</v>
      </c>
      <c r="D3664" s="9">
        <v>0.0094038646819611018</v>
      </c>
      <c r="E3664" s="9"/>
      <c r="F3664" s="259" t="s">
        <v>35228</v>
      </c>
      <c r="G3664" s="9"/>
      <c r="H3664" s="259" t="s">
        <v>39176</v>
      </c>
      <c r="I3664" s="9">
        <v>4</v>
      </c>
    </row>
    <row r="3665">
      <c r="A3665" s="259" t="s">
        <v>30361</v>
      </c>
      <c r="B3665" s="9">
        <v>4</v>
      </c>
      <c r="C3665" s="259" t="s">
        <v>33283</v>
      </c>
      <c r="D3665" s="9">
        <v>0.004983203569334336</v>
      </c>
      <c r="E3665" s="9"/>
      <c r="F3665" s="259" t="s">
        <v>35229</v>
      </c>
      <c r="G3665" s="9"/>
      <c r="H3665" s="259" t="s">
        <v>39177</v>
      </c>
      <c r="I3665" s="9">
        <v>4</v>
      </c>
    </row>
    <row r="3666">
      <c r="A3666" s="259" t="s">
        <v>30362</v>
      </c>
      <c r="B3666" s="9">
        <v>4</v>
      </c>
      <c r="C3666" s="259" t="s">
        <v>33283</v>
      </c>
      <c r="D3666" s="9">
        <v>0.0089696709568160005</v>
      </c>
      <c r="E3666" s="9"/>
      <c r="F3666" s="259" t="s">
        <v>35230</v>
      </c>
      <c r="G3666" s="9"/>
      <c r="H3666" s="259" t="s">
        <v>39178</v>
      </c>
      <c r="I3666" s="9">
        <v>4</v>
      </c>
    </row>
    <row r="3667">
      <c r="A3667" s="259" t="s">
        <v>30363</v>
      </c>
      <c r="B3667" s="9">
        <v>4</v>
      </c>
      <c r="C3667" s="259" t="s">
        <v>33283</v>
      </c>
      <c r="D3667" s="9">
        <v>0.013952874526150336</v>
      </c>
      <c r="E3667" s="9"/>
      <c r="F3667" s="259" t="s">
        <v>35231</v>
      </c>
      <c r="G3667" s="9"/>
      <c r="H3667" s="259" t="s">
        <v>39179</v>
      </c>
      <c r="I3667" s="9">
        <v>4</v>
      </c>
    </row>
    <row r="3668">
      <c r="A3668" s="259" t="s">
        <v>30364</v>
      </c>
      <c r="B3668" s="9">
        <v>4</v>
      </c>
      <c r="C3668" s="259" t="s">
        <v>33283</v>
      </c>
      <c r="D3668" s="9">
        <v>-0.00011149098022908276</v>
      </c>
      <c r="E3668" s="9"/>
      <c r="F3668" s="259" t="s">
        <v>35232</v>
      </c>
      <c r="G3668" s="9"/>
      <c r="H3668" s="259" t="s">
        <v>39180</v>
      </c>
      <c r="I3668" s="9">
        <v>4</v>
      </c>
    </row>
    <row r="3669">
      <c r="A3669" s="259" t="s">
        <v>30365</v>
      </c>
      <c r="B3669" s="9">
        <v>4</v>
      </c>
      <c r="C3669" s="259" t="s">
        <v>33283</v>
      </c>
      <c r="D3669" s="9">
        <v>-0.0015546330689560179</v>
      </c>
      <c r="E3669" s="9"/>
      <c r="F3669" s="259" t="s">
        <v>35233</v>
      </c>
      <c r="G3669" s="9"/>
      <c r="H3669" s="259" t="s">
        <v>39181</v>
      </c>
      <c r="I3669" s="9">
        <v>4</v>
      </c>
    </row>
    <row r="3670">
      <c r="A3670" s="259" t="s">
        <v>30366</v>
      </c>
      <c r="B3670" s="9">
        <v>5</v>
      </c>
      <c r="C3670" s="259" t="s">
        <v>33283</v>
      </c>
      <c r="D3670" s="9">
        <v>0.009746980013969191</v>
      </c>
      <c r="E3670" s="9"/>
      <c r="F3670" s="259" t="s">
        <v>35234</v>
      </c>
      <c r="G3670" s="9"/>
      <c r="H3670" s="259" t="s">
        <v>39182</v>
      </c>
      <c r="I3670" s="9">
        <v>4</v>
      </c>
    </row>
    <row r="3671">
      <c r="A3671" s="259" t="s">
        <v>30367</v>
      </c>
      <c r="B3671" s="9">
        <v>5</v>
      </c>
      <c r="C3671" s="259" t="s">
        <v>33283</v>
      </c>
      <c r="D3671" s="9">
        <v>0.013506858722723896</v>
      </c>
      <c r="E3671" s="9"/>
      <c r="F3671" s="259" t="s">
        <v>35235</v>
      </c>
      <c r="G3671" s="9"/>
      <c r="H3671" s="259" t="s">
        <v>39183</v>
      </c>
      <c r="I3671" s="9">
        <v>4</v>
      </c>
    </row>
    <row r="3672">
      <c r="A3672" s="259" t="s">
        <v>30368</v>
      </c>
      <c r="B3672" s="9">
        <v>5</v>
      </c>
      <c r="C3672" s="259" t="s">
        <v>33283</v>
      </c>
      <c r="D3672" s="9">
        <v>0.023253838736693091</v>
      </c>
      <c r="E3672" s="9"/>
      <c r="F3672" s="259" t="s">
        <v>35236</v>
      </c>
      <c r="G3672" s="9"/>
      <c r="H3672" s="259" t="s">
        <v>39184</v>
      </c>
      <c r="I3672" s="9">
        <v>4</v>
      </c>
    </row>
    <row r="3673">
      <c r="A3673" s="259" t="s">
        <v>30369</v>
      </c>
      <c r="B3673" s="9">
        <v>5</v>
      </c>
      <c r="C3673" s="259" t="s">
        <v>33283</v>
      </c>
      <c r="D3673" s="9">
        <v>0.025235082052199147</v>
      </c>
      <c r="E3673" s="9"/>
      <c r="F3673" s="259" t="s">
        <v>35237</v>
      </c>
      <c r="G3673" s="9"/>
      <c r="H3673" s="259" t="s">
        <v>39185</v>
      </c>
      <c r="I3673" s="9">
        <v>4</v>
      </c>
    </row>
    <row r="3674">
      <c r="A3674" s="259" t="s">
        <v>30370</v>
      </c>
      <c r="B3674" s="9">
        <v>5</v>
      </c>
      <c r="C3674" s="259" t="s">
        <v>33283</v>
      </c>
      <c r="D3674" s="9">
        <v>-0.0019812433155060585</v>
      </c>
      <c r="E3674" s="9"/>
      <c r="F3674" s="259" t="s">
        <v>35238</v>
      </c>
      <c r="G3674" s="9"/>
      <c r="H3674" s="259" t="s">
        <v>39186</v>
      </c>
      <c r="I3674" s="9">
        <v>4</v>
      </c>
    </row>
    <row r="3675">
      <c r="A3675" s="259" t="s">
        <v>30371</v>
      </c>
      <c r="B3675" s="9">
        <v>5</v>
      </c>
      <c r="C3675" s="259" t="s">
        <v>33283</v>
      </c>
      <c r="D3675" s="9">
        <v>0.0077875290411363041</v>
      </c>
      <c r="E3675" s="9"/>
      <c r="F3675" s="259" t="s">
        <v>35239</v>
      </c>
      <c r="G3675" s="9"/>
      <c r="H3675" s="259" t="s">
        <v>39187</v>
      </c>
      <c r="I3675" s="9">
        <v>4</v>
      </c>
    </row>
    <row r="3676">
      <c r="A3676" s="259" t="s">
        <v>30372</v>
      </c>
      <c r="B3676" s="9">
        <v>5</v>
      </c>
      <c r="C3676" s="259" t="s">
        <v>33283</v>
      </c>
      <c r="D3676" s="9">
        <v>0.0020402346327465662</v>
      </c>
      <c r="E3676" s="9"/>
      <c r="F3676" s="259" t="s">
        <v>35240</v>
      </c>
      <c r="G3676" s="9"/>
      <c r="H3676" s="259" t="s">
        <v>39188</v>
      </c>
      <c r="I3676" s="9">
        <v>4</v>
      </c>
    </row>
    <row r="3677">
      <c r="A3677" s="259" t="s">
        <v>30373</v>
      </c>
      <c r="B3677" s="9">
        <v>5</v>
      </c>
      <c r="C3677" s="259" t="s">
        <v>33283</v>
      </c>
      <c r="D3677" s="9">
        <v>0.0098277636738828694</v>
      </c>
      <c r="E3677" s="9"/>
      <c r="F3677" s="259" t="s">
        <v>35241</v>
      </c>
      <c r="G3677" s="9"/>
      <c r="H3677" s="259" t="s">
        <v>39189</v>
      </c>
      <c r="I3677" s="9">
        <v>4</v>
      </c>
    </row>
    <row r="3678">
      <c r="A3678" s="259" t="s">
        <v>30374</v>
      </c>
      <c r="B3678" s="9">
        <v>5</v>
      </c>
      <c r="C3678" s="259" t="s">
        <v>33283</v>
      </c>
      <c r="D3678" s="9">
        <v>0.0061745411691246678</v>
      </c>
      <c r="E3678" s="9"/>
      <c r="F3678" s="259" t="s">
        <v>35242</v>
      </c>
      <c r="G3678" s="9"/>
      <c r="H3678" s="259" t="s">
        <v>39190</v>
      </c>
      <c r="I3678" s="9">
        <v>4</v>
      </c>
    </row>
    <row r="3679">
      <c r="A3679" s="259" t="s">
        <v>30375</v>
      </c>
      <c r="B3679" s="9">
        <v>5</v>
      </c>
      <c r="C3679" s="259" t="s">
        <v>33283</v>
      </c>
      <c r="D3679" s="9">
        <v>0.0092327772091916078</v>
      </c>
      <c r="E3679" s="9"/>
      <c r="F3679" s="259" t="s">
        <v>35243</v>
      </c>
      <c r="G3679" s="9"/>
      <c r="H3679" s="259" t="s">
        <v>39191</v>
      </c>
      <c r="I3679" s="9">
        <v>4</v>
      </c>
    </row>
    <row r="3680">
      <c r="A3680" s="259" t="s">
        <v>30376</v>
      </c>
      <c r="B3680" s="9">
        <v>5</v>
      </c>
      <c r="C3680" s="259" t="s">
        <v>33283</v>
      </c>
      <c r="D3680" s="9">
        <v>0.015407318378316276</v>
      </c>
      <c r="E3680" s="9"/>
      <c r="F3680" s="259" t="s">
        <v>35244</v>
      </c>
      <c r="G3680" s="9"/>
      <c r="H3680" s="259" t="s">
        <v>39192</v>
      </c>
      <c r="I3680" s="9">
        <v>4</v>
      </c>
    </row>
    <row r="3681">
      <c r="A3681" s="259" t="s">
        <v>30377</v>
      </c>
      <c r="B3681" s="9">
        <v>5</v>
      </c>
      <c r="C3681" s="259" t="s">
        <v>33283</v>
      </c>
      <c r="D3681" s="9">
        <v>-8.078365991367865e-05</v>
      </c>
      <c r="E3681" s="9"/>
      <c r="F3681" s="259" t="s">
        <v>35245</v>
      </c>
      <c r="G3681" s="9"/>
      <c r="H3681" s="259" t="s">
        <v>39193</v>
      </c>
      <c r="I3681" s="9">
        <v>4</v>
      </c>
    </row>
    <row r="3682">
      <c r="A3682" s="259" t="s">
        <v>30378</v>
      </c>
      <c r="B3682" s="9">
        <v>5</v>
      </c>
      <c r="C3682" s="259" t="s">
        <v>33283</v>
      </c>
      <c r="D3682" s="9">
        <v>-0.0019004596555923798</v>
      </c>
      <c r="E3682" s="9"/>
      <c r="F3682" s="259" t="s">
        <v>35246</v>
      </c>
      <c r="G3682" s="9"/>
      <c r="H3682" s="259" t="s">
        <v>39194</v>
      </c>
      <c r="I3682" s="9">
        <v>4</v>
      </c>
    </row>
    <row r="3683">
      <c r="A3683" s="259" t="s">
        <v>30379</v>
      </c>
      <c r="B3683" s="9">
        <v>6</v>
      </c>
      <c r="C3683" s="259" t="s">
        <v>33283</v>
      </c>
      <c r="D3683" s="9">
        <v>0.011787159083080759</v>
      </c>
      <c r="E3683" s="9"/>
      <c r="F3683" s="259" t="s">
        <v>35247</v>
      </c>
      <c r="G3683" s="9"/>
      <c r="H3683" s="259" t="s">
        <v>39195</v>
      </c>
      <c r="I3683" s="9">
        <v>4</v>
      </c>
    </row>
    <row r="3684">
      <c r="A3684" s="259" t="s">
        <v>30380</v>
      </c>
      <c r="B3684" s="9">
        <v>6</v>
      </c>
      <c r="C3684" s="259" t="s">
        <v>33283</v>
      </c>
      <c r="D3684" s="9">
        <v>0.014703044747849781</v>
      </c>
      <c r="E3684" s="9"/>
      <c r="F3684" s="259" t="s">
        <v>35248</v>
      </c>
      <c r="G3684" s="9"/>
      <c r="H3684" s="259" t="s">
        <v>39196</v>
      </c>
      <c r="I3684" s="9">
        <v>4</v>
      </c>
    </row>
    <row r="3685">
      <c r="A3685" s="259" t="s">
        <v>30381</v>
      </c>
      <c r="B3685" s="9">
        <v>6</v>
      </c>
      <c r="C3685" s="259" t="s">
        <v>33283</v>
      </c>
      <c r="D3685" s="9">
        <v>0.026490203830930537</v>
      </c>
      <c r="E3685" s="9"/>
      <c r="F3685" s="259" t="s">
        <v>35249</v>
      </c>
      <c r="G3685" s="9"/>
      <c r="H3685" s="259" t="s">
        <v>39197</v>
      </c>
      <c r="I3685" s="9">
        <v>4</v>
      </c>
    </row>
    <row r="3686">
      <c r="A3686" s="259" t="s">
        <v>30382</v>
      </c>
      <c r="B3686" s="9">
        <v>6</v>
      </c>
      <c r="C3686" s="259" t="s">
        <v>33283</v>
      </c>
      <c r="D3686" s="9">
        <v>0.028989912022993659</v>
      </c>
      <c r="E3686" s="9"/>
      <c r="F3686" s="259" t="s">
        <v>35250</v>
      </c>
      <c r="G3686" s="9"/>
      <c r="H3686" s="259" t="s">
        <v>39198</v>
      </c>
      <c r="I3686" s="9">
        <v>4</v>
      </c>
    </row>
    <row r="3687">
      <c r="A3687" s="259" t="s">
        <v>30383</v>
      </c>
      <c r="B3687" s="9">
        <v>6</v>
      </c>
      <c r="C3687" s="259" t="s">
        <v>33283</v>
      </c>
      <c r="D3687" s="9">
        <v>-0.0024997081920631226</v>
      </c>
      <c r="E3687" s="9"/>
      <c r="F3687" s="259" t="s">
        <v>35251</v>
      </c>
      <c r="G3687" s="9"/>
      <c r="H3687" s="259" t="s">
        <v>39199</v>
      </c>
      <c r="I3687" s="9">
        <v>4</v>
      </c>
    </row>
    <row r="3688">
      <c r="A3688" s="259" t="s">
        <v>30384</v>
      </c>
      <c r="B3688" s="9">
        <v>6</v>
      </c>
      <c r="C3688" s="259" t="s">
        <v>33283</v>
      </c>
      <c r="D3688" s="9">
        <v>0.010031834299093845</v>
      </c>
      <c r="E3688" s="9"/>
      <c r="F3688" s="259" t="s">
        <v>35252</v>
      </c>
      <c r="G3688" s="9"/>
      <c r="H3688" s="259" t="s">
        <v>39200</v>
      </c>
      <c r="I3688" s="9">
        <v>4</v>
      </c>
    </row>
    <row r="3689">
      <c r="A3689" s="259" t="s">
        <v>30385</v>
      </c>
      <c r="B3689" s="9">
        <v>6</v>
      </c>
      <c r="C3689" s="259" t="s">
        <v>33283</v>
      </c>
      <c r="D3689" s="9">
        <v>0.0020336170257507814</v>
      </c>
      <c r="E3689" s="9"/>
      <c r="F3689" s="259" t="s">
        <v>35253</v>
      </c>
      <c r="G3689" s="9"/>
      <c r="H3689" s="259" t="s">
        <v>39201</v>
      </c>
      <c r="I3689" s="9">
        <v>4</v>
      </c>
    </row>
    <row r="3690">
      <c r="A3690" s="259" t="s">
        <v>30386</v>
      </c>
      <c r="B3690" s="9">
        <v>6</v>
      </c>
      <c r="C3690" s="259" t="s">
        <v>33283</v>
      </c>
      <c r="D3690" s="9">
        <v>0.012065451324844626</v>
      </c>
      <c r="E3690" s="9"/>
      <c r="F3690" s="259" t="s">
        <v>35254</v>
      </c>
      <c r="G3690" s="9"/>
      <c r="H3690" s="259" t="s">
        <v>39202</v>
      </c>
      <c r="I3690" s="9">
        <v>4</v>
      </c>
    </row>
    <row r="3691">
      <c r="A3691" s="259" t="s">
        <v>30387</v>
      </c>
      <c r="B3691" s="9">
        <v>6</v>
      </c>
      <c r="C3691" s="259" t="s">
        <v>33283</v>
      </c>
      <c r="D3691" s="9">
        <v>0.0073065943764244762</v>
      </c>
      <c r="E3691" s="9"/>
      <c r="F3691" s="259" t="s">
        <v>35255</v>
      </c>
      <c r="G3691" s="9"/>
      <c r="H3691" s="259" t="s">
        <v>39203</v>
      </c>
      <c r="I3691" s="9">
        <v>4</v>
      </c>
    </row>
    <row r="3692">
      <c r="A3692" s="259" t="s">
        <v>30388</v>
      </c>
      <c r="B3692" s="9">
        <v>6</v>
      </c>
      <c r="C3692" s="259" t="s">
        <v>33283</v>
      </c>
      <c r="D3692" s="9">
        <v>0.0096178663217245577</v>
      </c>
      <c r="E3692" s="9"/>
      <c r="F3692" s="259" t="s">
        <v>35256</v>
      </c>
      <c r="G3692" s="9"/>
      <c r="H3692" s="259" t="s">
        <v>39204</v>
      </c>
      <c r="I3692" s="9">
        <v>4</v>
      </c>
    </row>
    <row r="3693">
      <c r="A3693" s="259" t="s">
        <v>30389</v>
      </c>
      <c r="B3693" s="9">
        <v>6</v>
      </c>
      <c r="C3693" s="259" t="s">
        <v>33283</v>
      </c>
      <c r="D3693" s="9">
        <v>0.016924460698149037</v>
      </c>
      <c r="E3693" s="9"/>
      <c r="F3693" s="259" t="s">
        <v>35257</v>
      </c>
      <c r="G3693" s="9"/>
      <c r="H3693" s="259" t="s">
        <v>39205</v>
      </c>
      <c r="I3693" s="9">
        <v>4</v>
      </c>
    </row>
    <row r="3694">
      <c r="A3694" s="259" t="s">
        <v>30390</v>
      </c>
      <c r="B3694" s="9">
        <v>6</v>
      </c>
      <c r="C3694" s="259" t="s">
        <v>33283</v>
      </c>
      <c r="D3694" s="9">
        <v>-0.00027829224176386763</v>
      </c>
      <c r="E3694" s="9"/>
      <c r="F3694" s="259" t="s">
        <v>35258</v>
      </c>
      <c r="G3694" s="9"/>
      <c r="H3694" s="259" t="s">
        <v>39206</v>
      </c>
      <c r="I3694" s="9">
        <v>4</v>
      </c>
    </row>
    <row r="3695">
      <c r="A3695" s="259" t="s">
        <v>30391</v>
      </c>
      <c r="B3695" s="9">
        <v>6</v>
      </c>
      <c r="C3695" s="259" t="s">
        <v>33283</v>
      </c>
      <c r="D3695" s="9">
        <v>-0.0022214159502992551</v>
      </c>
      <c r="E3695" s="9"/>
      <c r="F3695" s="259" t="s">
        <v>35259</v>
      </c>
      <c r="G3695" s="9"/>
      <c r="H3695" s="259" t="s">
        <v>39207</v>
      </c>
      <c r="I3695" s="9">
        <v>4</v>
      </c>
    </row>
    <row r="3696">
      <c r="A3696" s="259" t="s">
        <v>30392</v>
      </c>
      <c r="B3696" s="9">
        <v>7</v>
      </c>
      <c r="C3696" s="259" t="s">
        <v>33283</v>
      </c>
      <c r="D3696" s="9">
        <v>0.013525361739657809</v>
      </c>
      <c r="E3696" s="9"/>
      <c r="F3696" s="259" t="s">
        <v>35260</v>
      </c>
      <c r="G3696" s="9"/>
      <c r="H3696" s="259" t="s">
        <v>39208</v>
      </c>
      <c r="I3696" s="9">
        <v>4</v>
      </c>
    </row>
    <row r="3697">
      <c r="A3697" s="259" t="s">
        <v>30393</v>
      </c>
      <c r="B3697" s="9">
        <v>7</v>
      </c>
      <c r="C3697" s="259" t="s">
        <v>33283</v>
      </c>
      <c r="D3697" s="9">
        <v>0.015680118294436687</v>
      </c>
      <c r="E3697" s="9"/>
      <c r="F3697" s="259" t="s">
        <v>35261</v>
      </c>
      <c r="G3697" s="9"/>
      <c r="H3697" s="259" t="s">
        <v>39209</v>
      </c>
      <c r="I3697" s="9">
        <v>4</v>
      </c>
    </row>
    <row r="3698">
      <c r="A3698" s="259" t="s">
        <v>30394</v>
      </c>
      <c r="B3698" s="9">
        <v>7</v>
      </c>
      <c r="C3698" s="259" t="s">
        <v>33283</v>
      </c>
      <c r="D3698" s="9">
        <v>0.029205480034094497</v>
      </c>
      <c r="E3698" s="9"/>
      <c r="F3698" s="259" t="s">
        <v>35262</v>
      </c>
      <c r="G3698" s="9"/>
      <c r="H3698" s="259" t="s">
        <v>39210</v>
      </c>
      <c r="I3698" s="9">
        <v>4</v>
      </c>
    </row>
    <row r="3699">
      <c r="A3699" s="259" t="s">
        <v>30395</v>
      </c>
      <c r="B3699" s="9">
        <v>7</v>
      </c>
      <c r="C3699" s="259" t="s">
        <v>33283</v>
      </c>
      <c r="D3699" s="9">
        <v>0.031859280399143687</v>
      </c>
      <c r="E3699" s="9"/>
      <c r="F3699" s="259" t="s">
        <v>35263</v>
      </c>
      <c r="G3699" s="9"/>
      <c r="H3699" s="259" t="s">
        <v>39211</v>
      </c>
      <c r="I3699" s="9">
        <v>4</v>
      </c>
    </row>
    <row r="3700">
      <c r="A3700" s="259" t="s">
        <v>30396</v>
      </c>
      <c r="B3700" s="9">
        <v>7</v>
      </c>
      <c r="C3700" s="259" t="s">
        <v>33283</v>
      </c>
      <c r="D3700" s="9">
        <v>-0.0026538003650491905</v>
      </c>
      <c r="E3700" s="9"/>
      <c r="F3700" s="259" t="s">
        <v>35264</v>
      </c>
      <c r="G3700" s="9"/>
      <c r="H3700" s="259" t="s">
        <v>39212</v>
      </c>
      <c r="I3700" s="9">
        <v>4</v>
      </c>
    </row>
    <row r="3701">
      <c r="A3701" s="259" t="s">
        <v>30397</v>
      </c>
      <c r="B3701" s="9">
        <v>7</v>
      </c>
      <c r="C3701" s="259" t="s">
        <v>33283</v>
      </c>
      <c r="D3701" s="9">
        <v>0.011726514650081359</v>
      </c>
      <c r="E3701" s="9"/>
      <c r="F3701" s="259" t="s">
        <v>35265</v>
      </c>
      <c r="G3701" s="9"/>
      <c r="H3701" s="259" t="s">
        <v>39213</v>
      </c>
      <c r="I3701" s="9">
        <v>4</v>
      </c>
    </row>
    <row r="3702">
      <c r="A3702" s="259" t="s">
        <v>30398</v>
      </c>
      <c r="B3702" s="9">
        <v>7</v>
      </c>
      <c r="C3702" s="259" t="s">
        <v>33283</v>
      </c>
      <c r="D3702" s="9">
        <v>0.0020929299788654569</v>
      </c>
      <c r="E3702" s="9"/>
      <c r="F3702" s="259" t="s">
        <v>35266</v>
      </c>
      <c r="G3702" s="9"/>
      <c r="H3702" s="259" t="s">
        <v>39214</v>
      </c>
      <c r="I3702" s="9">
        <v>4</v>
      </c>
    </row>
    <row r="3703">
      <c r="A3703" s="259" t="s">
        <v>30399</v>
      </c>
      <c r="B3703" s="9">
        <v>7</v>
      </c>
      <c r="C3703" s="259" t="s">
        <v>33283</v>
      </c>
      <c r="D3703" s="9">
        <v>0.013819444628946817</v>
      </c>
      <c r="E3703" s="9"/>
      <c r="F3703" s="259" t="s">
        <v>35267</v>
      </c>
      <c r="G3703" s="9"/>
      <c r="H3703" s="259" t="s">
        <v>39215</v>
      </c>
      <c r="I3703" s="9">
        <v>4</v>
      </c>
    </row>
    <row r="3704">
      <c r="A3704" s="259" t="s">
        <v>30400</v>
      </c>
      <c r="B3704" s="9">
        <v>7</v>
      </c>
      <c r="C3704" s="259" t="s">
        <v>33283</v>
      </c>
      <c r="D3704" s="9">
        <v>0.0080636685168248186</v>
      </c>
      <c r="E3704" s="9"/>
      <c r="F3704" s="259" t="s">
        <v>35268</v>
      </c>
      <c r="G3704" s="9"/>
      <c r="H3704" s="259" t="s">
        <v>39216</v>
      </c>
      <c r="I3704" s="9">
        <v>4</v>
      </c>
    </row>
    <row r="3705">
      <c r="A3705" s="259" t="s">
        <v>30401</v>
      </c>
      <c r="B3705" s="9">
        <v>7</v>
      </c>
      <c r="C3705" s="259" t="s">
        <v>33283</v>
      </c>
      <c r="D3705" s="9">
        <v>0.0099761672533720501</v>
      </c>
      <c r="E3705" s="9"/>
      <c r="F3705" s="259" t="s">
        <v>35269</v>
      </c>
      <c r="G3705" s="9"/>
      <c r="H3705" s="259" t="s">
        <v>39217</v>
      </c>
      <c r="I3705" s="9">
        <v>4</v>
      </c>
    </row>
    <row r="3706">
      <c r="A3706" s="259" t="s">
        <v>30402</v>
      </c>
      <c r="B3706" s="9">
        <v>7</v>
      </c>
      <c r="C3706" s="259" t="s">
        <v>33283</v>
      </c>
      <c r="D3706" s="9">
        <v>0.018039835770196869</v>
      </c>
      <c r="E3706" s="9"/>
      <c r="F3706" s="259" t="s">
        <v>35270</v>
      </c>
      <c r="G3706" s="9"/>
      <c r="H3706" s="259" t="s">
        <v>39218</v>
      </c>
      <c r="I3706" s="9">
        <v>4</v>
      </c>
    </row>
    <row r="3707">
      <c r="A3707" s="259" t="s">
        <v>30403</v>
      </c>
      <c r="B3707" s="9">
        <v>7</v>
      </c>
      <c r="C3707" s="259" t="s">
        <v>33283</v>
      </c>
      <c r="D3707" s="9">
        <v>-0.00029408288928900673</v>
      </c>
      <c r="E3707" s="9"/>
      <c r="F3707" s="259" t="s">
        <v>35271</v>
      </c>
      <c r="G3707" s="9"/>
      <c r="H3707" s="259" t="s">
        <v>39219</v>
      </c>
      <c r="I3707" s="9">
        <v>4</v>
      </c>
    </row>
    <row r="3708">
      <c r="A3708" s="259" t="s">
        <v>30404</v>
      </c>
      <c r="B3708" s="9">
        <v>7</v>
      </c>
      <c r="C3708" s="259" t="s">
        <v>33283</v>
      </c>
      <c r="D3708" s="9">
        <v>-0.0023597174757601842</v>
      </c>
      <c r="E3708" s="9"/>
      <c r="F3708" s="259" t="s">
        <v>35272</v>
      </c>
      <c r="G3708" s="9"/>
      <c r="H3708" s="259" t="s">
        <v>39220</v>
      </c>
      <c r="I3708" s="9">
        <v>4</v>
      </c>
    </row>
    <row r="3709">
      <c r="A3709" s="259" t="s">
        <v>30405</v>
      </c>
      <c r="B3709" s="9">
        <v>8</v>
      </c>
      <c r="C3709" s="259" t="s">
        <v>33283</v>
      </c>
      <c r="D3709" s="9">
        <v>0.014358038358853846</v>
      </c>
      <c r="E3709" s="9"/>
      <c r="F3709" s="259" t="s">
        <v>35273</v>
      </c>
      <c r="G3709" s="9"/>
      <c r="H3709" s="259" t="s">
        <v>39221</v>
      </c>
      <c r="I3709" s="9">
        <v>4</v>
      </c>
    </row>
    <row r="3710">
      <c r="A3710" s="259" t="s">
        <v>30406</v>
      </c>
      <c r="B3710" s="9">
        <v>8</v>
      </c>
      <c r="C3710" s="259" t="s">
        <v>33283</v>
      </c>
      <c r="D3710" s="9">
        <v>0.01754374543982087</v>
      </c>
      <c r="E3710" s="9"/>
      <c r="F3710" s="259" t="s">
        <v>35274</v>
      </c>
      <c r="G3710" s="9"/>
      <c r="H3710" s="259" t="s">
        <v>39222</v>
      </c>
      <c r="I3710" s="9">
        <v>4</v>
      </c>
    </row>
    <row r="3711">
      <c r="A3711" s="259" t="s">
        <v>30407</v>
      </c>
      <c r="B3711" s="9">
        <v>8</v>
      </c>
      <c r="C3711" s="259" t="s">
        <v>33283</v>
      </c>
      <c r="D3711" s="9">
        <v>0.03190178379867472</v>
      </c>
      <c r="E3711" s="9"/>
      <c r="F3711" s="259" t="s">
        <v>35275</v>
      </c>
      <c r="G3711" s="9"/>
      <c r="H3711" s="259" t="s">
        <v>39223</v>
      </c>
      <c r="I3711" s="9">
        <v>4</v>
      </c>
    </row>
    <row r="3712">
      <c r="A3712" s="259" t="s">
        <v>30408</v>
      </c>
      <c r="B3712" s="9">
        <v>8</v>
      </c>
      <c r="C3712" s="259" t="s">
        <v>33283</v>
      </c>
      <c r="D3712" s="9">
        <v>0.035401057096171654</v>
      </c>
      <c r="E3712" s="9"/>
      <c r="F3712" s="259" t="s">
        <v>35276</v>
      </c>
      <c r="G3712" s="9"/>
      <c r="H3712" s="259" t="s">
        <v>39224</v>
      </c>
      <c r="I3712" s="9">
        <v>4</v>
      </c>
    </row>
    <row r="3713">
      <c r="A3713" s="259" t="s">
        <v>30409</v>
      </c>
      <c r="B3713" s="9">
        <v>8</v>
      </c>
      <c r="C3713" s="259" t="s">
        <v>33283</v>
      </c>
      <c r="D3713" s="9">
        <v>-0.0034992732974969392</v>
      </c>
      <c r="E3713" s="9"/>
      <c r="F3713" s="259" t="s">
        <v>35277</v>
      </c>
      <c r="G3713" s="9"/>
      <c r="H3713" s="259" t="s">
        <v>39225</v>
      </c>
      <c r="I3713" s="9">
        <v>4</v>
      </c>
    </row>
    <row r="3714">
      <c r="A3714" s="259" t="s">
        <v>30410</v>
      </c>
      <c r="B3714" s="9">
        <v>8</v>
      </c>
      <c r="C3714" s="259" t="s">
        <v>33283</v>
      </c>
      <c r="D3714" s="9">
        <v>0.012577769279037091</v>
      </c>
      <c r="E3714" s="9"/>
      <c r="F3714" s="259" t="s">
        <v>35278</v>
      </c>
      <c r="G3714" s="9"/>
      <c r="H3714" s="259" t="s">
        <v>39226</v>
      </c>
      <c r="I3714" s="9">
        <v>4</v>
      </c>
    </row>
    <row r="3715">
      <c r="A3715" s="259" t="s">
        <v>30411</v>
      </c>
      <c r="B3715" s="9">
        <v>8</v>
      </c>
      <c r="C3715" s="259" t="s">
        <v>33283</v>
      </c>
      <c r="D3715" s="9">
        <v>0.0021730226665156566</v>
      </c>
      <c r="E3715" s="9"/>
      <c r="F3715" s="259" t="s">
        <v>35279</v>
      </c>
      <c r="G3715" s="9"/>
      <c r="H3715" s="259" t="s">
        <v>39227</v>
      </c>
      <c r="I3715" s="9">
        <v>4</v>
      </c>
    </row>
    <row r="3716">
      <c r="A3716" s="259" t="s">
        <v>30412</v>
      </c>
      <c r="B3716" s="9">
        <v>8</v>
      </c>
      <c r="C3716" s="259" t="s">
        <v>33283</v>
      </c>
      <c r="D3716" s="9">
        <v>0.014750791945552748</v>
      </c>
      <c r="E3716" s="9"/>
      <c r="F3716" s="259" t="s">
        <v>35280</v>
      </c>
      <c r="G3716" s="9"/>
      <c r="H3716" s="259" t="s">
        <v>39228</v>
      </c>
      <c r="I3716" s="9">
        <v>4</v>
      </c>
    </row>
    <row r="3717">
      <c r="A3717" s="259" t="s">
        <v>30413</v>
      </c>
      <c r="B3717" s="9">
        <v>8</v>
      </c>
      <c r="C3717" s="259" t="s">
        <v>33283</v>
      </c>
      <c r="D3717" s="9">
        <v>0.010343415557943643</v>
      </c>
      <c r="E3717" s="9"/>
      <c r="F3717" s="259" t="s">
        <v>35281</v>
      </c>
      <c r="G3717" s="9"/>
      <c r="H3717" s="259" t="s">
        <v>39229</v>
      </c>
      <c r="I3717" s="9">
        <v>4</v>
      </c>
    </row>
    <row r="3718">
      <c r="A3718" s="259" t="s">
        <v>30414</v>
      </c>
      <c r="B3718" s="9">
        <v>8</v>
      </c>
      <c r="C3718" s="259" t="s">
        <v>33283</v>
      </c>
      <c r="D3718" s="9">
        <v>0.010306849592675266</v>
      </c>
      <c r="E3718" s="9"/>
      <c r="F3718" s="259" t="s">
        <v>35282</v>
      </c>
      <c r="G3718" s="9"/>
      <c r="H3718" s="259" t="s">
        <v>39230</v>
      </c>
      <c r="I3718" s="9">
        <v>4</v>
      </c>
    </row>
    <row r="3719">
      <c r="A3719" s="259" t="s">
        <v>30415</v>
      </c>
      <c r="B3719" s="9">
        <v>8</v>
      </c>
      <c r="C3719" s="259" t="s">
        <v>33283</v>
      </c>
      <c r="D3719" s="9">
        <v>0.020650265150618911</v>
      </c>
      <c r="E3719" s="9"/>
      <c r="F3719" s="259" t="s">
        <v>35283</v>
      </c>
      <c r="G3719" s="9"/>
      <c r="H3719" s="259" t="s">
        <v>39231</v>
      </c>
      <c r="I3719" s="9">
        <v>4</v>
      </c>
    </row>
    <row r="3720">
      <c r="A3720" s="259" t="s">
        <v>30416</v>
      </c>
      <c r="B3720" s="9">
        <v>8</v>
      </c>
      <c r="C3720" s="259" t="s">
        <v>33283</v>
      </c>
      <c r="D3720" s="9">
        <v>-0.00039275358669890178</v>
      </c>
      <c r="E3720" s="9"/>
      <c r="F3720" s="259" t="s">
        <v>35284</v>
      </c>
      <c r="G3720" s="9"/>
      <c r="H3720" s="259" t="s">
        <v>39232</v>
      </c>
      <c r="I3720" s="9">
        <v>4</v>
      </c>
    </row>
    <row r="3721">
      <c r="A3721" s="259" t="s">
        <v>30417</v>
      </c>
      <c r="B3721" s="9">
        <v>8</v>
      </c>
      <c r="C3721" s="259" t="s">
        <v>33283</v>
      </c>
      <c r="D3721" s="9">
        <v>-0.0031065197107980375</v>
      </c>
      <c r="E3721" s="9"/>
      <c r="F3721" s="259" t="s">
        <v>35285</v>
      </c>
      <c r="G3721" s="9"/>
      <c r="H3721" s="259" t="s">
        <v>39233</v>
      </c>
      <c r="I3721" s="9">
        <v>4</v>
      </c>
    </row>
    <row r="3722">
      <c r="A3722" s="259" t="s">
        <v>30418</v>
      </c>
      <c r="B3722" s="9">
        <v>9</v>
      </c>
      <c r="C3722" s="259" t="s">
        <v>33283</v>
      </c>
      <c r="D3722" s="9">
        <v>0.015285557236337734</v>
      </c>
      <c r="E3722" s="9"/>
      <c r="F3722" s="259" t="s">
        <v>35286</v>
      </c>
      <c r="G3722" s="9"/>
      <c r="H3722" s="259" t="s">
        <v>39234</v>
      </c>
      <c r="I3722" s="9">
        <v>4</v>
      </c>
    </row>
    <row r="3723">
      <c r="A3723" s="259" t="s">
        <v>30419</v>
      </c>
      <c r="B3723" s="9">
        <v>9</v>
      </c>
      <c r="C3723" s="259" t="s">
        <v>33283</v>
      </c>
      <c r="D3723" s="9">
        <v>0.018193720776541362</v>
      </c>
      <c r="E3723" s="9"/>
      <c r="F3723" s="259" t="s">
        <v>35287</v>
      </c>
      <c r="G3723" s="9"/>
      <c r="H3723" s="259" t="s">
        <v>39235</v>
      </c>
      <c r="I3723" s="9">
        <v>4</v>
      </c>
    </row>
    <row r="3724">
      <c r="A3724" s="259" t="s">
        <v>30420</v>
      </c>
      <c r="B3724" s="9">
        <v>9</v>
      </c>
      <c r="C3724" s="259" t="s">
        <v>33283</v>
      </c>
      <c r="D3724" s="9">
        <v>0.033479278012879102</v>
      </c>
      <c r="E3724" s="9"/>
      <c r="F3724" s="259" t="s">
        <v>35288</v>
      </c>
      <c r="G3724" s="9"/>
      <c r="H3724" s="259" t="s">
        <v>39236</v>
      </c>
      <c r="I3724" s="9">
        <v>4</v>
      </c>
    </row>
    <row r="3725">
      <c r="A3725" s="259" t="s">
        <v>30421</v>
      </c>
      <c r="B3725" s="9">
        <v>9</v>
      </c>
      <c r="C3725" s="259" t="s">
        <v>33283</v>
      </c>
      <c r="D3725" s="9">
        <v>0.03723062891781246</v>
      </c>
      <c r="E3725" s="9"/>
      <c r="F3725" s="259" t="s">
        <v>35289</v>
      </c>
      <c r="G3725" s="9"/>
      <c r="H3725" s="259" t="s">
        <v>39237</v>
      </c>
      <c r="I3725" s="9">
        <v>4</v>
      </c>
    </row>
    <row r="3726">
      <c r="A3726" s="259" t="s">
        <v>30422</v>
      </c>
      <c r="B3726" s="9">
        <v>9</v>
      </c>
      <c r="C3726" s="259" t="s">
        <v>33283</v>
      </c>
      <c r="D3726" s="9">
        <v>-0.0037513509049333614</v>
      </c>
      <c r="E3726" s="9"/>
      <c r="F3726" s="259" t="s">
        <v>35290</v>
      </c>
      <c r="G3726" s="9"/>
      <c r="H3726" s="259" t="s">
        <v>39238</v>
      </c>
      <c r="I3726" s="9">
        <v>4</v>
      </c>
    </row>
    <row r="3727">
      <c r="A3727" s="259" t="s">
        <v>30423</v>
      </c>
      <c r="B3727" s="9">
        <v>9</v>
      </c>
      <c r="C3727" s="259" t="s">
        <v>33283</v>
      </c>
      <c r="D3727" s="9">
        <v>0.013601904167724329</v>
      </c>
      <c r="E3727" s="9"/>
      <c r="F3727" s="259" t="s">
        <v>35291</v>
      </c>
      <c r="G3727" s="9"/>
      <c r="H3727" s="259" t="s">
        <v>39239</v>
      </c>
      <c r="I3727" s="9">
        <v>4</v>
      </c>
    </row>
    <row r="3728">
      <c r="A3728" s="259" t="s">
        <v>30424</v>
      </c>
      <c r="B3728" s="9">
        <v>9</v>
      </c>
      <c r="C3728" s="259" t="s">
        <v>33283</v>
      </c>
      <c r="D3728" s="9">
        <v>0.0021647608934068415</v>
      </c>
      <c r="E3728" s="9"/>
      <c r="F3728" s="259" t="s">
        <v>35292</v>
      </c>
      <c r="G3728" s="9"/>
      <c r="H3728" s="259" t="s">
        <v>39240</v>
      </c>
      <c r="I3728" s="9">
        <v>4</v>
      </c>
    </row>
    <row r="3729">
      <c r="A3729" s="259" t="s">
        <v>30425</v>
      </c>
      <c r="B3729" s="9">
        <v>9</v>
      </c>
      <c r="C3729" s="259" t="s">
        <v>33283</v>
      </c>
      <c r="D3729" s="9">
        <v>0.015766665061131169</v>
      </c>
      <c r="E3729" s="9"/>
      <c r="F3729" s="259" t="s">
        <v>35293</v>
      </c>
      <c r="G3729" s="9"/>
      <c r="H3729" s="259" t="s">
        <v>39241</v>
      </c>
      <c r="I3729" s="9">
        <v>4</v>
      </c>
    </row>
    <row r="3730">
      <c r="A3730" s="259" t="s">
        <v>30426</v>
      </c>
      <c r="B3730" s="9">
        <v>9</v>
      </c>
      <c r="C3730" s="259" t="s">
        <v>33283</v>
      </c>
      <c r="D3730" s="9">
        <v>0.010941739343638866</v>
      </c>
      <c r="E3730" s="9"/>
      <c r="F3730" s="259" t="s">
        <v>35294</v>
      </c>
      <c r="G3730" s="9"/>
      <c r="H3730" s="259" t="s">
        <v>39242</v>
      </c>
      <c r="I3730" s="9">
        <v>4</v>
      </c>
    </row>
    <row r="3731">
      <c r="A3731" s="259" t="s">
        <v>30427</v>
      </c>
      <c r="B3731" s="9">
        <v>9</v>
      </c>
      <c r="C3731" s="259" t="s">
        <v>33283</v>
      </c>
      <c r="D3731" s="9">
        <v>0.010522224513042421</v>
      </c>
      <c r="E3731" s="9"/>
      <c r="F3731" s="259" t="s">
        <v>35295</v>
      </c>
      <c r="G3731" s="9"/>
      <c r="H3731" s="259" t="s">
        <v>39243</v>
      </c>
      <c r="I3731" s="9">
        <v>4</v>
      </c>
    </row>
    <row r="3732">
      <c r="A3732" s="259" t="s">
        <v>30428</v>
      </c>
      <c r="B3732" s="9">
        <v>9</v>
      </c>
      <c r="C3732" s="259" t="s">
        <v>33283</v>
      </c>
      <c r="D3732" s="9">
        <v>0.021463963856681288</v>
      </c>
      <c r="E3732" s="9"/>
      <c r="F3732" s="259" t="s">
        <v>35296</v>
      </c>
      <c r="G3732" s="9"/>
      <c r="H3732" s="259" t="s">
        <v>39244</v>
      </c>
      <c r="I3732" s="9">
        <v>4</v>
      </c>
    </row>
    <row r="3733">
      <c r="A3733" s="259" t="s">
        <v>30429</v>
      </c>
      <c r="B3733" s="9">
        <v>9</v>
      </c>
      <c r="C3733" s="259" t="s">
        <v>33283</v>
      </c>
      <c r="D3733" s="9">
        <v>-0.00048110782479343493</v>
      </c>
      <c r="E3733" s="9"/>
      <c r="F3733" s="259" t="s">
        <v>35297</v>
      </c>
      <c r="G3733" s="9"/>
      <c r="H3733" s="259" t="s">
        <v>39245</v>
      </c>
      <c r="I3733" s="9">
        <v>4</v>
      </c>
    </row>
    <row r="3734">
      <c r="A3734" s="259" t="s">
        <v>30430</v>
      </c>
      <c r="B3734" s="9">
        <v>9</v>
      </c>
      <c r="C3734" s="259" t="s">
        <v>33283</v>
      </c>
      <c r="D3734" s="9">
        <v>-0.0032702430801399263</v>
      </c>
      <c r="E3734" s="9"/>
      <c r="F3734" s="259" t="s">
        <v>35298</v>
      </c>
      <c r="G3734" s="9"/>
      <c r="H3734" s="259" t="s">
        <v>39246</v>
      </c>
      <c r="I3734" s="9">
        <v>4</v>
      </c>
    </row>
    <row r="3735">
      <c r="A3735" s="259" t="s">
        <v>30431</v>
      </c>
      <c r="B3735" s="9">
        <v>10</v>
      </c>
      <c r="C3735" s="259" t="s">
        <v>33283</v>
      </c>
      <c r="D3735" s="9">
        <v>0.01492416285476505</v>
      </c>
      <c r="E3735" s="9"/>
      <c r="F3735" s="259" t="s">
        <v>35299</v>
      </c>
      <c r="G3735" s="9"/>
      <c r="H3735" s="259" t="s">
        <v>39247</v>
      </c>
      <c r="I3735" s="9">
        <v>4</v>
      </c>
    </row>
    <row r="3736">
      <c r="A3736" s="259" t="s">
        <v>30432</v>
      </c>
      <c r="B3736" s="9">
        <v>10</v>
      </c>
      <c r="C3736" s="259" t="s">
        <v>33283</v>
      </c>
      <c r="D3736" s="9">
        <v>0.019239340221971799</v>
      </c>
      <c r="E3736" s="9"/>
      <c r="F3736" s="259" t="s">
        <v>35300</v>
      </c>
      <c r="G3736" s="9"/>
      <c r="H3736" s="259" t="s">
        <v>39248</v>
      </c>
      <c r="I3736" s="9">
        <v>4</v>
      </c>
    </row>
    <row r="3737">
      <c r="A3737" s="259" t="s">
        <v>30433</v>
      </c>
      <c r="B3737" s="9">
        <v>10</v>
      </c>
      <c r="C3737" s="259" t="s">
        <v>33283</v>
      </c>
      <c r="D3737" s="9">
        <v>0.034163503076736851</v>
      </c>
      <c r="E3737" s="9"/>
      <c r="F3737" s="259" t="s">
        <v>35301</v>
      </c>
      <c r="G3737" s="9"/>
      <c r="H3737" s="259" t="s">
        <v>39249</v>
      </c>
      <c r="I3737" s="9">
        <v>4</v>
      </c>
    </row>
    <row r="3738">
      <c r="A3738" s="259" t="s">
        <v>30434</v>
      </c>
      <c r="B3738" s="9">
        <v>10</v>
      </c>
      <c r="C3738" s="259" t="s">
        <v>33283</v>
      </c>
      <c r="D3738" s="9">
        <v>0.039014994531743161</v>
      </c>
      <c r="E3738" s="9"/>
      <c r="F3738" s="259" t="s">
        <v>35302</v>
      </c>
      <c r="G3738" s="9"/>
      <c r="H3738" s="259" t="s">
        <v>39250</v>
      </c>
      <c r="I3738" s="9">
        <v>4</v>
      </c>
    </row>
    <row r="3739">
      <c r="A3739" s="259" t="s">
        <v>30435</v>
      </c>
      <c r="B3739" s="9">
        <v>10</v>
      </c>
      <c r="C3739" s="259" t="s">
        <v>33283</v>
      </c>
      <c r="D3739" s="9">
        <v>-0.0048514914550063159</v>
      </c>
      <c r="E3739" s="9"/>
      <c r="F3739" s="259" t="s">
        <v>35303</v>
      </c>
      <c r="G3739" s="9"/>
      <c r="H3739" s="259" t="s">
        <v>39251</v>
      </c>
      <c r="I3739" s="9">
        <v>4</v>
      </c>
    </row>
    <row r="3740">
      <c r="A3740" s="259" t="s">
        <v>30436</v>
      </c>
      <c r="B3740" s="9">
        <v>10</v>
      </c>
      <c r="C3740" s="259" t="s">
        <v>33283</v>
      </c>
      <c r="D3740" s="9">
        <v>0.013658453785178524</v>
      </c>
      <c r="E3740" s="9"/>
      <c r="F3740" s="259" t="s">
        <v>35304</v>
      </c>
      <c r="G3740" s="9"/>
      <c r="H3740" s="259" t="s">
        <v>39252</v>
      </c>
      <c r="I3740" s="9">
        <v>4</v>
      </c>
    </row>
    <row r="3741">
      <c r="A3741" s="259" t="s">
        <v>30437</v>
      </c>
      <c r="B3741" s="9">
        <v>10</v>
      </c>
      <c r="C3741" s="259" t="s">
        <v>33283</v>
      </c>
      <c r="D3741" s="9">
        <v>0.0021745728951174221</v>
      </c>
      <c r="E3741" s="9"/>
      <c r="F3741" s="259" t="s">
        <v>35305</v>
      </c>
      <c r="G3741" s="9"/>
      <c r="H3741" s="259" t="s">
        <v>39253</v>
      </c>
      <c r="I3741" s="9">
        <v>4</v>
      </c>
    </row>
    <row r="3742">
      <c r="A3742" s="259" t="s">
        <v>30438</v>
      </c>
      <c r="B3742" s="9">
        <v>10</v>
      </c>
      <c r="C3742" s="259" t="s">
        <v>33283</v>
      </c>
      <c r="D3742" s="9">
        <v>0.015833026680295945</v>
      </c>
      <c r="E3742" s="9"/>
      <c r="F3742" s="259" t="s">
        <v>35306</v>
      </c>
      <c r="G3742" s="9"/>
      <c r="H3742" s="259" t="s">
        <v>39254</v>
      </c>
      <c r="I3742" s="9">
        <v>4</v>
      </c>
    </row>
    <row r="3743">
      <c r="A3743" s="259" t="s">
        <v>30439</v>
      </c>
      <c r="B3743" s="9">
        <v>10</v>
      </c>
      <c r="C3743" s="259" t="s">
        <v>33283</v>
      </c>
      <c r="D3743" s="9">
        <v>0.012375844690897073</v>
      </c>
      <c r="E3743" s="9"/>
      <c r="F3743" s="259" t="s">
        <v>35307</v>
      </c>
      <c r="G3743" s="9"/>
      <c r="H3743" s="259" t="s">
        <v>39255</v>
      </c>
      <c r="I3743" s="9">
        <v>4</v>
      </c>
    </row>
    <row r="3744">
      <c r="A3744" s="259" t="s">
        <v>30440</v>
      </c>
      <c r="B3744" s="9">
        <v>10</v>
      </c>
      <c r="C3744" s="259" t="s">
        <v>33283</v>
      </c>
      <c r="D3744" s="9">
        <v>0.010806123160550149</v>
      </c>
      <c r="E3744" s="9"/>
      <c r="F3744" s="259" t="s">
        <v>35308</v>
      </c>
      <c r="G3744" s="9"/>
      <c r="H3744" s="259" t="s">
        <v>39256</v>
      </c>
      <c r="I3744" s="9">
        <v>4</v>
      </c>
    </row>
    <row r="3745">
      <c r="A3745" s="259" t="s">
        <v>30441</v>
      </c>
      <c r="B3745" s="9">
        <v>10</v>
      </c>
      <c r="C3745" s="259" t="s">
        <v>33283</v>
      </c>
      <c r="D3745" s="9">
        <v>0.02318196785144722</v>
      </c>
      <c r="E3745" s="9"/>
      <c r="F3745" s="259" t="s">
        <v>35309</v>
      </c>
      <c r="G3745" s="9"/>
      <c r="H3745" s="259" t="s">
        <v>39257</v>
      </c>
      <c r="I3745" s="9">
        <v>4</v>
      </c>
    </row>
    <row r="3746">
      <c r="A3746" s="259" t="s">
        <v>30442</v>
      </c>
      <c r="B3746" s="9">
        <v>10</v>
      </c>
      <c r="C3746" s="259" t="s">
        <v>33283</v>
      </c>
      <c r="D3746" s="9">
        <v>-0.00090886382553089472</v>
      </c>
      <c r="E3746" s="9"/>
      <c r="F3746" s="259" t="s">
        <v>35310</v>
      </c>
      <c r="G3746" s="9"/>
      <c r="H3746" s="259" t="s">
        <v>39258</v>
      </c>
      <c r="I3746" s="9">
        <v>4</v>
      </c>
    </row>
    <row r="3747">
      <c r="A3747" s="259" t="s">
        <v>30443</v>
      </c>
      <c r="B3747" s="9">
        <v>10</v>
      </c>
      <c r="C3747" s="259" t="s">
        <v>33283</v>
      </c>
      <c r="D3747" s="9">
        <v>-0.0039426276294754203</v>
      </c>
      <c r="E3747" s="9"/>
      <c r="F3747" s="259" t="s">
        <v>35311</v>
      </c>
      <c r="G3747" s="9"/>
      <c r="H3747" s="259" t="s">
        <v>39259</v>
      </c>
      <c r="I3747" s="9">
        <v>4</v>
      </c>
    </row>
    <row r="3748">
      <c r="A3748" s="259" t="s">
        <v>30444</v>
      </c>
      <c r="B3748" s="9">
        <v>1</v>
      </c>
      <c r="C3748" s="259" t="s">
        <v>33284</v>
      </c>
      <c r="D3748" s="9">
        <v>0.0047880774288483387</v>
      </c>
      <c r="E3748" s="9"/>
      <c r="F3748" s="259" t="s">
        <v>35312</v>
      </c>
      <c r="G3748" s="9"/>
      <c r="H3748" s="259" t="s">
        <v>39260</v>
      </c>
      <c r="I3748" s="9">
        <v>4</v>
      </c>
    </row>
    <row r="3749">
      <c r="A3749" s="259" t="s">
        <v>30445</v>
      </c>
      <c r="B3749" s="9">
        <v>1</v>
      </c>
      <c r="C3749" s="259" t="s">
        <v>33284</v>
      </c>
      <c r="D3749" s="9">
        <v>0.0091028432772757711</v>
      </c>
      <c r="E3749" s="9"/>
      <c r="F3749" s="259" t="s">
        <v>35313</v>
      </c>
      <c r="G3749" s="9"/>
      <c r="H3749" s="259" t="s">
        <v>39261</v>
      </c>
      <c r="I3749" s="9">
        <v>4</v>
      </c>
    </row>
    <row r="3750">
      <c r="A3750" s="259" t="s">
        <v>30446</v>
      </c>
      <c r="B3750" s="9">
        <v>1</v>
      </c>
      <c r="C3750" s="259" t="s">
        <v>33284</v>
      </c>
      <c r="D3750" s="9">
        <v>0.01389092070612411</v>
      </c>
      <c r="E3750" s="9"/>
      <c r="F3750" s="259" t="s">
        <v>35314</v>
      </c>
      <c r="G3750" s="9"/>
      <c r="H3750" s="259" t="s">
        <v>39262</v>
      </c>
      <c r="I3750" s="9">
        <v>4</v>
      </c>
    </row>
    <row r="3751">
      <c r="A3751" s="259" t="s">
        <v>30447</v>
      </c>
      <c r="B3751" s="9">
        <v>1</v>
      </c>
      <c r="C3751" s="259" t="s">
        <v>33284</v>
      </c>
      <c r="D3751" s="9">
        <v>0.01508021248248401</v>
      </c>
      <c r="E3751" s="9"/>
      <c r="F3751" s="259" t="s">
        <v>35315</v>
      </c>
      <c r="G3751" s="9"/>
      <c r="H3751" s="259" t="s">
        <v>39263</v>
      </c>
      <c r="I3751" s="9">
        <v>4</v>
      </c>
    </row>
    <row r="3752">
      <c r="A3752" s="259" t="s">
        <v>30448</v>
      </c>
      <c r="B3752" s="9">
        <v>1</v>
      </c>
      <c r="C3752" s="259" t="s">
        <v>33284</v>
      </c>
      <c r="D3752" s="9">
        <v>-0.0084948350745659811</v>
      </c>
      <c r="E3752" s="9"/>
      <c r="F3752" s="259" t="s">
        <v>35316</v>
      </c>
      <c r="G3752" s="9"/>
      <c r="H3752" s="259" t="s">
        <v>39264</v>
      </c>
      <c r="I3752" s="9">
        <v>4</v>
      </c>
    </row>
    <row r="3753">
      <c r="A3753" s="259" t="s">
        <v>30449</v>
      </c>
      <c r="B3753" s="9">
        <v>1</v>
      </c>
      <c r="C3753" s="259" t="s">
        <v>33284</v>
      </c>
      <c r="D3753" s="9">
        <v>0.018716477839287329</v>
      </c>
      <c r="E3753" s="9"/>
      <c r="F3753" s="259" t="s">
        <v>35317</v>
      </c>
      <c r="G3753" s="9"/>
      <c r="H3753" s="259" t="s">
        <v>39265</v>
      </c>
      <c r="I3753" s="9">
        <v>4</v>
      </c>
    </row>
    <row r="3754">
      <c r="A3754" s="259" t="s">
        <v>30450</v>
      </c>
      <c r="B3754" s="9">
        <v>1</v>
      </c>
      <c r="C3754" s="259" t="s">
        <v>33284</v>
      </c>
      <c r="D3754" s="9">
        <v>0.001707509777283994</v>
      </c>
      <c r="E3754" s="9"/>
      <c r="F3754" s="259" t="s">
        <v>35318</v>
      </c>
      <c r="G3754" s="9"/>
      <c r="H3754" s="259" t="s">
        <v>39266</v>
      </c>
      <c r="I3754" s="9">
        <v>4</v>
      </c>
    </row>
    <row r="3755">
      <c r="A3755" s="259" t="s">
        <v>30451</v>
      </c>
      <c r="B3755" s="9">
        <v>1</v>
      </c>
      <c r="C3755" s="259" t="s">
        <v>33284</v>
      </c>
      <c r="D3755" s="9">
        <v>0.0048122772239115562</v>
      </c>
      <c r="E3755" s="9"/>
      <c r="F3755" s="259" t="s">
        <v>35319</v>
      </c>
      <c r="G3755" s="9"/>
      <c r="H3755" s="259" t="s">
        <v>39267</v>
      </c>
      <c r="I3755" s="9">
        <v>4</v>
      </c>
    </row>
    <row r="3756">
      <c r="A3756" s="259" t="s">
        <v>30452</v>
      </c>
      <c r="B3756" s="9">
        <v>1</v>
      </c>
      <c r="C3756" s="259" t="s">
        <v>33284</v>
      </c>
      <c r="D3756" s="9">
        <v>0.02339995189797614</v>
      </c>
      <c r="E3756" s="9"/>
      <c r="F3756" s="259" t="s">
        <v>35320</v>
      </c>
      <c r="G3756" s="9"/>
      <c r="H3756" s="259" t="s">
        <v>39268</v>
      </c>
      <c r="I3756" s="9">
        <v>4</v>
      </c>
    </row>
    <row r="3757">
      <c r="A3757" s="259" t="s">
        <v>30453</v>
      </c>
      <c r="B3757" s="9">
        <v>1</v>
      </c>
      <c r="C3757" s="259" t="s">
        <v>33284</v>
      </c>
      <c r="D3757" s="9">
        <v>0.0071140974627113005</v>
      </c>
      <c r="E3757" s="9"/>
      <c r="F3757" s="259" t="s">
        <v>35321</v>
      </c>
      <c r="G3757" s="9"/>
      <c r="H3757" s="259" t="s">
        <v>39269</v>
      </c>
      <c r="I3757" s="9">
        <v>4</v>
      </c>
    </row>
    <row r="3758">
      <c r="A3758" s="259" t="s">
        <v>30454</v>
      </c>
      <c r="B3758" s="9">
        <v>1</v>
      </c>
      <c r="C3758" s="259" t="s">
        <v>33284</v>
      </c>
      <c r="D3758" s="9">
        <v>0.010267935258572454</v>
      </c>
      <c r="E3758" s="9"/>
      <c r="F3758" s="259" t="s">
        <v>35322</v>
      </c>
      <c r="G3758" s="9"/>
      <c r="H3758" s="259" t="s">
        <v>39270</v>
      </c>
      <c r="I3758" s="9">
        <v>4</v>
      </c>
    </row>
    <row r="3759">
      <c r="A3759" s="259" t="s">
        <v>30455</v>
      </c>
      <c r="B3759" s="9">
        <v>1</v>
      </c>
      <c r="C3759" s="259" t="s">
        <v>33284</v>
      </c>
      <c r="D3759" s="9">
        <v>-0.0031453059014438151</v>
      </c>
      <c r="E3759" s="9"/>
      <c r="F3759" s="259" t="s">
        <v>35323</v>
      </c>
      <c r="G3759" s="9"/>
      <c r="H3759" s="259" t="s">
        <v>39271</v>
      </c>
      <c r="I3759" s="9">
        <v>4</v>
      </c>
    </row>
    <row r="3760">
      <c r="A3760" s="259" t="s">
        <v>30456</v>
      </c>
      <c r="B3760" s="9">
        <v>1</v>
      </c>
      <c r="C3760" s="259" t="s">
        <v>33284</v>
      </c>
      <c r="D3760" s="9">
        <v>-0.0086444193023617125</v>
      </c>
      <c r="E3760" s="9"/>
      <c r="F3760" s="259" t="s">
        <v>35324</v>
      </c>
      <c r="G3760" s="9"/>
      <c r="H3760" s="259" t="s">
        <v>39272</v>
      </c>
      <c r="I3760" s="9">
        <v>4</v>
      </c>
    </row>
    <row r="3761">
      <c r="A3761" s="259" t="s">
        <v>30457</v>
      </c>
      <c r="B3761" s="9">
        <v>2</v>
      </c>
      <c r="C3761" s="259" t="s">
        <v>33284</v>
      </c>
      <c r="D3761" s="9">
        <v>0.0062587090912160489</v>
      </c>
      <c r="E3761" s="9"/>
      <c r="F3761" s="259" t="s">
        <v>35325</v>
      </c>
      <c r="G3761" s="9"/>
      <c r="H3761" s="259" t="s">
        <v>39273</v>
      </c>
      <c r="I3761" s="9">
        <v>4</v>
      </c>
    </row>
    <row r="3762">
      <c r="A3762" s="259" t="s">
        <v>30458</v>
      </c>
      <c r="B3762" s="9">
        <v>2</v>
      </c>
      <c r="C3762" s="259" t="s">
        <v>33284</v>
      </c>
      <c r="D3762" s="9">
        <v>0.011047633792773376</v>
      </c>
      <c r="E3762" s="9"/>
      <c r="F3762" s="259" t="s">
        <v>35326</v>
      </c>
      <c r="G3762" s="9"/>
      <c r="H3762" s="259" t="s">
        <v>39274</v>
      </c>
      <c r="I3762" s="9">
        <v>4</v>
      </c>
    </row>
    <row r="3763">
      <c r="A3763" s="259" t="s">
        <v>30459</v>
      </c>
      <c r="B3763" s="9">
        <v>2</v>
      </c>
      <c r="C3763" s="259" t="s">
        <v>33284</v>
      </c>
      <c r="D3763" s="9">
        <v>0.017306342883989426</v>
      </c>
      <c r="E3763" s="9"/>
      <c r="F3763" s="259" t="s">
        <v>35327</v>
      </c>
      <c r="G3763" s="9"/>
      <c r="H3763" s="259" t="s">
        <v>39275</v>
      </c>
      <c r="I3763" s="9">
        <v>4</v>
      </c>
    </row>
    <row r="3764">
      <c r="A3764" s="259" t="s">
        <v>30460</v>
      </c>
      <c r="B3764" s="9">
        <v>2</v>
      </c>
      <c r="C3764" s="259" t="s">
        <v>33284</v>
      </c>
      <c r="D3764" s="9">
        <v>0.019045185156219068</v>
      </c>
      <c r="E3764" s="9"/>
      <c r="F3764" s="259" t="s">
        <v>35328</v>
      </c>
      <c r="G3764" s="9"/>
      <c r="H3764" s="259" t="s">
        <v>39276</v>
      </c>
      <c r="I3764" s="9">
        <v>4</v>
      </c>
    </row>
    <row r="3765">
      <c r="A3765" s="259" t="s">
        <v>30461</v>
      </c>
      <c r="B3765" s="9">
        <v>2</v>
      </c>
      <c r="C3765" s="259" t="s">
        <v>33284</v>
      </c>
      <c r="D3765" s="9">
        <v>-0.0074140374703283822</v>
      </c>
      <c r="E3765" s="9"/>
      <c r="F3765" s="259" t="s">
        <v>35329</v>
      </c>
      <c r="G3765" s="9"/>
      <c r="H3765" s="259" t="s">
        <v>39277</v>
      </c>
      <c r="I3765" s="9">
        <v>4</v>
      </c>
    </row>
    <row r="3766">
      <c r="A3766" s="259" t="s">
        <v>30462</v>
      </c>
      <c r="B3766" s="9">
        <v>2</v>
      </c>
      <c r="C3766" s="259" t="s">
        <v>33284</v>
      </c>
      <c r="D3766" s="9">
        <v>0.016677889549573291</v>
      </c>
      <c r="E3766" s="9"/>
      <c r="F3766" s="259" t="s">
        <v>35330</v>
      </c>
      <c r="G3766" s="9"/>
      <c r="H3766" s="259" t="s">
        <v>39278</v>
      </c>
      <c r="I3766" s="9">
        <v>4</v>
      </c>
    </row>
    <row r="3767">
      <c r="A3767" s="259" t="s">
        <v>30463</v>
      </c>
      <c r="B3767" s="9">
        <v>2</v>
      </c>
      <c r="C3767" s="259" t="s">
        <v>33284</v>
      </c>
      <c r="D3767" s="9">
        <v>0.001870189173311331</v>
      </c>
      <c r="E3767" s="9"/>
      <c r="F3767" s="259" t="s">
        <v>35331</v>
      </c>
      <c r="G3767" s="9"/>
      <c r="H3767" s="259" t="s">
        <v>39279</v>
      </c>
      <c r="I3767" s="9">
        <v>4</v>
      </c>
    </row>
    <row r="3768">
      <c r="A3768" s="259" t="s">
        <v>30464</v>
      </c>
      <c r="B3768" s="9">
        <v>2</v>
      </c>
      <c r="C3768" s="259" t="s">
        <v>33284</v>
      </c>
      <c r="D3768" s="9">
        <v>0.0063779809480283703</v>
      </c>
      <c r="E3768" s="9"/>
      <c r="F3768" s="259" t="s">
        <v>35332</v>
      </c>
      <c r="G3768" s="9"/>
      <c r="H3768" s="259" t="s">
        <v>39280</v>
      </c>
      <c r="I3768" s="9">
        <v>4</v>
      </c>
    </row>
    <row r="3769">
      <c r="A3769" s="259" t="s">
        <v>30465</v>
      </c>
      <c r="B3769" s="9">
        <v>2</v>
      </c>
      <c r="C3769" s="259" t="s">
        <v>33284</v>
      </c>
      <c r="D3769" s="9">
        <v>0.021809907243677595</v>
      </c>
      <c r="E3769" s="9"/>
      <c r="F3769" s="259" t="s">
        <v>35333</v>
      </c>
      <c r="G3769" s="9"/>
      <c r="H3769" s="259" t="s">
        <v>39281</v>
      </c>
      <c r="I3769" s="9">
        <v>4</v>
      </c>
    </row>
    <row r="3770">
      <c r="A3770" s="259" t="s">
        <v>30466</v>
      </c>
      <c r="B3770" s="9">
        <v>2</v>
      </c>
      <c r="C3770" s="259" t="s">
        <v>33284</v>
      </c>
      <c r="D3770" s="9">
        <v>0.0080079416124730612</v>
      </c>
      <c r="E3770" s="9"/>
      <c r="F3770" s="259" t="s">
        <v>35334</v>
      </c>
      <c r="G3770" s="9"/>
      <c r="H3770" s="259" t="s">
        <v>39282</v>
      </c>
      <c r="I3770" s="9">
        <v>4</v>
      </c>
    </row>
    <row r="3771">
      <c r="A3771" s="259" t="s">
        <v>30467</v>
      </c>
      <c r="B3771" s="9">
        <v>2</v>
      </c>
      <c r="C3771" s="259" t="s">
        <v>33284</v>
      </c>
      <c r="D3771" s="9">
        <v>0.012667204208190697</v>
      </c>
      <c r="E3771" s="9"/>
      <c r="F3771" s="259" t="s">
        <v>35335</v>
      </c>
      <c r="G3771" s="9"/>
      <c r="H3771" s="259" t="s">
        <v>39283</v>
      </c>
      <c r="I3771" s="9">
        <v>4</v>
      </c>
    </row>
    <row r="3772">
      <c r="A3772" s="259" t="s">
        <v>30468</v>
      </c>
      <c r="B3772" s="9">
        <v>2</v>
      </c>
      <c r="C3772" s="259" t="s">
        <v>33284</v>
      </c>
      <c r="D3772" s="9">
        <v>-0.0040494537083930358</v>
      </c>
      <c r="E3772" s="9"/>
      <c r="F3772" s="259" t="s">
        <v>35336</v>
      </c>
      <c r="G3772" s="9"/>
      <c r="H3772" s="259" t="s">
        <v>39284</v>
      </c>
      <c r="I3772" s="9">
        <v>4</v>
      </c>
    </row>
    <row r="3773">
      <c r="A3773" s="259" t="s">
        <v>30469</v>
      </c>
      <c r="B3773" s="9">
        <v>2</v>
      </c>
      <c r="C3773" s="259" t="s">
        <v>33284</v>
      </c>
      <c r="D3773" s="9">
        <v>-0.0075811740182494761</v>
      </c>
      <c r="E3773" s="9"/>
      <c r="F3773" s="259" t="s">
        <v>35337</v>
      </c>
      <c r="G3773" s="9"/>
      <c r="H3773" s="259" t="s">
        <v>39285</v>
      </c>
      <c r="I3773" s="9">
        <v>4</v>
      </c>
    </row>
    <row r="3774">
      <c r="A3774" s="259" t="s">
        <v>30470</v>
      </c>
      <c r="B3774" s="9">
        <v>3</v>
      </c>
      <c r="C3774" s="259" t="s">
        <v>33284</v>
      </c>
      <c r="D3774" s="9">
        <v>0.0076010782641556234</v>
      </c>
      <c r="E3774" s="9"/>
      <c r="F3774" s="259" t="s">
        <v>35338</v>
      </c>
      <c r="G3774" s="9"/>
      <c r="H3774" s="259" t="s">
        <v>39286</v>
      </c>
      <c r="I3774" s="9">
        <v>4</v>
      </c>
    </row>
    <row r="3775">
      <c r="A3775" s="259" t="s">
        <v>30471</v>
      </c>
      <c r="B3775" s="9">
        <v>3</v>
      </c>
      <c r="C3775" s="259" t="s">
        <v>33284</v>
      </c>
      <c r="D3775" s="9">
        <v>0.011472537378715054</v>
      </c>
      <c r="E3775" s="9"/>
      <c r="F3775" s="259" t="s">
        <v>35339</v>
      </c>
      <c r="G3775" s="9"/>
      <c r="H3775" s="259" t="s">
        <v>39287</v>
      </c>
      <c r="I3775" s="9">
        <v>4</v>
      </c>
    </row>
    <row r="3776">
      <c r="A3776" s="259" t="s">
        <v>30472</v>
      </c>
      <c r="B3776" s="9">
        <v>3</v>
      </c>
      <c r="C3776" s="259" t="s">
        <v>33284</v>
      </c>
      <c r="D3776" s="9">
        <v>0.019073615642870679</v>
      </c>
      <c r="E3776" s="9"/>
      <c r="F3776" s="259" t="s">
        <v>35340</v>
      </c>
      <c r="G3776" s="9"/>
      <c r="H3776" s="259" t="s">
        <v>39288</v>
      </c>
      <c r="I3776" s="9">
        <v>4</v>
      </c>
    </row>
    <row r="3777">
      <c r="A3777" s="259" t="s">
        <v>30473</v>
      </c>
      <c r="B3777" s="9">
        <v>3</v>
      </c>
      <c r="C3777" s="259" t="s">
        <v>33284</v>
      </c>
      <c r="D3777" s="9">
        <v>0.020642336916512891</v>
      </c>
      <c r="E3777" s="9"/>
      <c r="F3777" s="259" t="s">
        <v>35341</v>
      </c>
      <c r="G3777" s="9"/>
      <c r="H3777" s="259" t="s">
        <v>39289</v>
      </c>
      <c r="I3777" s="9">
        <v>4</v>
      </c>
    </row>
    <row r="3778">
      <c r="A3778" s="259" t="s">
        <v>30474</v>
      </c>
      <c r="B3778" s="9">
        <v>3</v>
      </c>
      <c r="C3778" s="259" t="s">
        <v>33284</v>
      </c>
      <c r="D3778" s="9">
        <v>-0.00451461403648534</v>
      </c>
      <c r="E3778" s="9"/>
      <c r="F3778" s="259" t="s">
        <v>35342</v>
      </c>
      <c r="G3778" s="9"/>
      <c r="H3778" s="259" t="s">
        <v>39290</v>
      </c>
      <c r="I3778" s="9">
        <v>4</v>
      </c>
    </row>
    <row r="3779">
      <c r="A3779" s="259" t="s">
        <v>30475</v>
      </c>
      <c r="B3779" s="9">
        <v>3</v>
      </c>
      <c r="C3779" s="259" t="s">
        <v>33284</v>
      </c>
      <c r="D3779" s="9">
        <v>0.016701343074183243</v>
      </c>
      <c r="E3779" s="9"/>
      <c r="F3779" s="259" t="s">
        <v>35343</v>
      </c>
      <c r="G3779" s="9"/>
      <c r="H3779" s="259" t="s">
        <v>39291</v>
      </c>
      <c r="I3779" s="9">
        <v>4</v>
      </c>
    </row>
    <row r="3780">
      <c r="A3780" s="259" t="s">
        <v>30476</v>
      </c>
      <c r="B3780" s="9">
        <v>3</v>
      </c>
      <c r="C3780" s="259" t="s">
        <v>33284</v>
      </c>
      <c r="D3780" s="9">
        <v>0.0018910085870171784</v>
      </c>
      <c r="E3780" s="9"/>
      <c r="F3780" s="259" t="s">
        <v>35344</v>
      </c>
      <c r="G3780" s="9"/>
      <c r="H3780" s="259" t="s">
        <v>39292</v>
      </c>
      <c r="I3780" s="9">
        <v>4</v>
      </c>
    </row>
    <row r="3781">
      <c r="A3781" s="259" t="s">
        <v>30477</v>
      </c>
      <c r="B3781" s="9">
        <v>3</v>
      </c>
      <c r="C3781" s="259" t="s">
        <v>33284</v>
      </c>
      <c r="D3781" s="9">
        <v>0.0077686109157079639</v>
      </c>
      <c r="E3781" s="9"/>
      <c r="F3781" s="259" t="s">
        <v>35345</v>
      </c>
      <c r="G3781" s="9"/>
      <c r="H3781" s="259" t="s">
        <v>39293</v>
      </c>
      <c r="I3781" s="9">
        <v>4</v>
      </c>
    </row>
    <row r="3782">
      <c r="A3782" s="259" t="s">
        <v>30478</v>
      </c>
      <c r="B3782" s="9">
        <v>3</v>
      </c>
      <c r="C3782" s="259" t="s">
        <v>33284</v>
      </c>
      <c r="D3782" s="9">
        <v>0.013423263369038254</v>
      </c>
      <c r="E3782" s="9"/>
      <c r="F3782" s="259" t="s">
        <v>35346</v>
      </c>
      <c r="G3782" s="9"/>
      <c r="H3782" s="259" t="s">
        <v>39294</v>
      </c>
      <c r="I3782" s="9">
        <v>4</v>
      </c>
    </row>
    <row r="3783">
      <c r="A3783" s="259" t="s">
        <v>30479</v>
      </c>
      <c r="B3783" s="9">
        <v>3</v>
      </c>
      <c r="C3783" s="259" t="s">
        <v>33284</v>
      </c>
      <c r="D3783" s="9">
        <v>0.008495079741413402</v>
      </c>
      <c r="E3783" s="9"/>
      <c r="F3783" s="259" t="s">
        <v>35347</v>
      </c>
      <c r="G3783" s="9"/>
      <c r="H3783" s="259" t="s">
        <v>39295</v>
      </c>
      <c r="I3783" s="9">
        <v>4</v>
      </c>
    </row>
    <row r="3784">
      <c r="A3784" s="259" t="s">
        <v>30480</v>
      </c>
      <c r="B3784" s="9">
        <v>3</v>
      </c>
      <c r="C3784" s="259" t="s">
        <v>33284</v>
      </c>
      <c r="D3784" s="9">
        <v>0.012873726000804926</v>
      </c>
      <c r="E3784" s="9"/>
      <c r="F3784" s="259" t="s">
        <v>35348</v>
      </c>
      <c r="G3784" s="9"/>
      <c r="H3784" s="259" t="s">
        <v>39296</v>
      </c>
      <c r="I3784" s="9">
        <v>4</v>
      </c>
    </row>
    <row r="3785">
      <c r="A3785" s="259" t="s">
        <v>30481</v>
      </c>
      <c r="B3785" s="9">
        <v>3</v>
      </c>
      <c r="C3785" s="259" t="s">
        <v>33284</v>
      </c>
      <c r="D3785" s="9">
        <v>-0.0037072640868634605</v>
      </c>
      <c r="E3785" s="9"/>
      <c r="F3785" s="259" t="s">
        <v>35349</v>
      </c>
      <c r="G3785" s="9"/>
      <c r="H3785" s="259" t="s">
        <v>39297</v>
      </c>
      <c r="I3785" s="9">
        <v>4</v>
      </c>
    </row>
    <row r="3786">
      <c r="A3786" s="259" t="s">
        <v>30482</v>
      </c>
      <c r="B3786" s="9">
        <v>3</v>
      </c>
      <c r="C3786" s="259" t="s">
        <v>33284</v>
      </c>
      <c r="D3786" s="9">
        <v>-0.0042955111671034822</v>
      </c>
      <c r="E3786" s="9"/>
      <c r="F3786" s="259" t="s">
        <v>35350</v>
      </c>
      <c r="G3786" s="9"/>
      <c r="H3786" s="259" t="s">
        <v>39298</v>
      </c>
      <c r="I3786" s="9">
        <v>4</v>
      </c>
    </row>
    <row r="3787">
      <c r="A3787" s="259" t="s">
        <v>30483</v>
      </c>
      <c r="B3787" s="9">
        <v>4</v>
      </c>
      <c r="C3787" s="259" t="s">
        <v>33284</v>
      </c>
      <c r="D3787" s="9">
        <v>0.0092923737017320193</v>
      </c>
      <c r="E3787" s="9"/>
      <c r="F3787" s="259" t="s">
        <v>35351</v>
      </c>
      <c r="G3787" s="9"/>
      <c r="H3787" s="259" t="s">
        <v>39299</v>
      </c>
      <c r="I3787" s="9">
        <v>4</v>
      </c>
    </row>
    <row r="3788">
      <c r="A3788" s="259" t="s">
        <v>30484</v>
      </c>
      <c r="B3788" s="9">
        <v>4</v>
      </c>
      <c r="C3788" s="259" t="s">
        <v>33284</v>
      </c>
      <c r="D3788" s="9">
        <v>0.012398241457194316</v>
      </c>
      <c r="E3788" s="9"/>
      <c r="F3788" s="259" t="s">
        <v>35352</v>
      </c>
      <c r="G3788" s="9"/>
      <c r="H3788" s="259" t="s">
        <v>39300</v>
      </c>
      <c r="I3788" s="9">
        <v>4</v>
      </c>
    </row>
    <row r="3789">
      <c r="A3789" s="259" t="s">
        <v>30485</v>
      </c>
      <c r="B3789" s="9">
        <v>4</v>
      </c>
      <c r="C3789" s="259" t="s">
        <v>33284</v>
      </c>
      <c r="D3789" s="9">
        <v>0.021690615158926334</v>
      </c>
      <c r="E3789" s="9"/>
      <c r="F3789" s="259" t="s">
        <v>35353</v>
      </c>
      <c r="G3789" s="9"/>
      <c r="H3789" s="259" t="s">
        <v>39301</v>
      </c>
      <c r="I3789" s="9">
        <v>4</v>
      </c>
    </row>
    <row r="3790">
      <c r="A3790" s="259" t="s">
        <v>30486</v>
      </c>
      <c r="B3790" s="9">
        <v>4</v>
      </c>
      <c r="C3790" s="259" t="s">
        <v>33284</v>
      </c>
      <c r="D3790" s="9">
        <v>0.023356739208111436</v>
      </c>
      <c r="E3790" s="9"/>
      <c r="F3790" s="259" t="s">
        <v>35354</v>
      </c>
      <c r="G3790" s="9"/>
      <c r="H3790" s="259" t="s">
        <v>39302</v>
      </c>
      <c r="I3790" s="9">
        <v>4</v>
      </c>
    </row>
    <row r="3791">
      <c r="A3791" s="259" t="s">
        <v>30487</v>
      </c>
      <c r="B3791" s="9">
        <v>4</v>
      </c>
      <c r="C3791" s="259" t="s">
        <v>33284</v>
      </c>
      <c r="D3791" s="9">
        <v>-0.0043447039610616566</v>
      </c>
      <c r="E3791" s="9"/>
      <c r="F3791" s="259" t="s">
        <v>35355</v>
      </c>
      <c r="G3791" s="9"/>
      <c r="H3791" s="259" t="s">
        <v>39303</v>
      </c>
      <c r="I3791" s="9">
        <v>4</v>
      </c>
    </row>
    <row r="3792">
      <c r="A3792" s="259" t="s">
        <v>30488</v>
      </c>
      <c r="B3792" s="9">
        <v>4</v>
      </c>
      <c r="C3792" s="259" t="s">
        <v>33284</v>
      </c>
      <c r="D3792" s="9">
        <v>0.01556667254553531</v>
      </c>
      <c r="E3792" s="9"/>
      <c r="F3792" s="259" t="s">
        <v>35356</v>
      </c>
      <c r="G3792" s="9"/>
      <c r="H3792" s="259" t="s">
        <v>39304</v>
      </c>
      <c r="I3792" s="9">
        <v>4</v>
      </c>
    </row>
    <row r="3793">
      <c r="A3793" s="259" t="s">
        <v>30489</v>
      </c>
      <c r="B3793" s="9">
        <v>4</v>
      </c>
      <c r="C3793" s="259" t="s">
        <v>33284</v>
      </c>
      <c r="D3793" s="9">
        <v>0.001943877403503955</v>
      </c>
      <c r="E3793" s="9"/>
      <c r="F3793" s="259" t="s">
        <v>35357</v>
      </c>
      <c r="G3793" s="9"/>
      <c r="H3793" s="259" t="s">
        <v>39305</v>
      </c>
      <c r="I3793" s="9">
        <v>4</v>
      </c>
    </row>
    <row r="3794">
      <c r="A3794" s="259" t="s">
        <v>30490</v>
      </c>
      <c r="B3794" s="9">
        <v>4</v>
      </c>
      <c r="C3794" s="259" t="s">
        <v>33284</v>
      </c>
      <c r="D3794" s="9">
        <v>0.0094038646819611018</v>
      </c>
      <c r="E3794" s="9"/>
      <c r="F3794" s="259" t="s">
        <v>35358</v>
      </c>
      <c r="G3794" s="9"/>
      <c r="H3794" s="259" t="s">
        <v>39306</v>
      </c>
      <c r="I3794" s="9">
        <v>4</v>
      </c>
    </row>
    <row r="3795">
      <c r="A3795" s="259" t="s">
        <v>30491</v>
      </c>
      <c r="B3795" s="9">
        <v>4</v>
      </c>
      <c r="C3795" s="259" t="s">
        <v>33284</v>
      </c>
      <c r="D3795" s="9">
        <v>0.013892520815671527</v>
      </c>
      <c r="E3795" s="9"/>
      <c r="F3795" s="259" t="s">
        <v>35359</v>
      </c>
      <c r="G3795" s="9"/>
      <c r="H3795" s="259" t="s">
        <v>39307</v>
      </c>
      <c r="I3795" s="9">
        <v>4</v>
      </c>
    </row>
    <row r="3796">
      <c r="A3796" s="259" t="s">
        <v>30492</v>
      </c>
      <c r="B3796" s="9">
        <v>4</v>
      </c>
      <c r="C3796" s="259" t="s">
        <v>33284</v>
      </c>
      <c r="D3796" s="9">
        <v>0.0089696709568160005</v>
      </c>
      <c r="E3796" s="9"/>
      <c r="F3796" s="259" t="s">
        <v>35360</v>
      </c>
      <c r="G3796" s="9"/>
      <c r="H3796" s="259" t="s">
        <v>39308</v>
      </c>
      <c r="I3796" s="9">
        <v>4</v>
      </c>
    </row>
    <row r="3797">
      <c r="A3797" s="259" t="s">
        <v>30493</v>
      </c>
      <c r="B3797" s="9">
        <v>4</v>
      </c>
      <c r="C3797" s="259" t="s">
        <v>33284</v>
      </c>
      <c r="D3797" s="9">
        <v>0.013952874526150336</v>
      </c>
      <c r="E3797" s="9"/>
      <c r="F3797" s="259" t="s">
        <v>35361</v>
      </c>
      <c r="G3797" s="9"/>
      <c r="H3797" s="259" t="s">
        <v>39309</v>
      </c>
      <c r="I3797" s="9">
        <v>4</v>
      </c>
    </row>
    <row r="3798">
      <c r="A3798" s="259" t="s">
        <v>30494</v>
      </c>
      <c r="B3798" s="9">
        <v>4</v>
      </c>
      <c r="C3798" s="259" t="s">
        <v>33284</v>
      </c>
      <c r="D3798" s="9">
        <v>-0.0015285863499439405</v>
      </c>
      <c r="E3798" s="9"/>
      <c r="F3798" s="259" t="s">
        <v>35362</v>
      </c>
      <c r="G3798" s="9"/>
      <c r="H3798" s="259" t="s">
        <v>39310</v>
      </c>
      <c r="I3798" s="9">
        <v>4</v>
      </c>
    </row>
    <row r="3799">
      <c r="A3799" s="259" t="s">
        <v>30495</v>
      </c>
      <c r="B3799" s="9">
        <v>4</v>
      </c>
      <c r="C3799" s="259" t="s">
        <v>33284</v>
      </c>
      <c r="D3799" s="9">
        <v>-0.0043341139832438853</v>
      </c>
      <c r="E3799" s="9"/>
      <c r="F3799" s="259" t="s">
        <v>35363</v>
      </c>
      <c r="G3799" s="9"/>
      <c r="H3799" s="259" t="s">
        <v>39311</v>
      </c>
      <c r="I3799" s="9">
        <v>4</v>
      </c>
    </row>
    <row r="3800">
      <c r="A3800" s="259" t="s">
        <v>30496</v>
      </c>
      <c r="B3800" s="9">
        <v>5</v>
      </c>
      <c r="C3800" s="259" t="s">
        <v>33284</v>
      </c>
      <c r="D3800" s="9">
        <v>0.009746980013969191</v>
      </c>
      <c r="E3800" s="9"/>
      <c r="F3800" s="259" t="s">
        <v>35364</v>
      </c>
      <c r="G3800" s="9"/>
      <c r="H3800" s="259" t="s">
        <v>39312</v>
      </c>
      <c r="I3800" s="9">
        <v>4</v>
      </c>
    </row>
    <row r="3801">
      <c r="A3801" s="259" t="s">
        <v>30497</v>
      </c>
      <c r="B3801" s="9">
        <v>5</v>
      </c>
      <c r="C3801" s="259" t="s">
        <v>33284</v>
      </c>
      <c r="D3801" s="9">
        <v>0.013506858722723896</v>
      </c>
      <c r="E3801" s="9"/>
      <c r="F3801" s="259" t="s">
        <v>35365</v>
      </c>
      <c r="G3801" s="9"/>
      <c r="H3801" s="259" t="s">
        <v>39313</v>
      </c>
      <c r="I3801" s="9">
        <v>4</v>
      </c>
    </row>
    <row r="3802">
      <c r="A3802" s="259" t="s">
        <v>30498</v>
      </c>
      <c r="B3802" s="9">
        <v>5</v>
      </c>
      <c r="C3802" s="259" t="s">
        <v>33284</v>
      </c>
      <c r="D3802" s="9">
        <v>0.023253838736693091</v>
      </c>
      <c r="E3802" s="9"/>
      <c r="F3802" s="259" t="s">
        <v>35366</v>
      </c>
      <c r="G3802" s="9"/>
      <c r="H3802" s="259" t="s">
        <v>39314</v>
      </c>
      <c r="I3802" s="9">
        <v>4</v>
      </c>
    </row>
    <row r="3803">
      <c r="A3803" s="259" t="s">
        <v>30499</v>
      </c>
      <c r="B3803" s="9">
        <v>5</v>
      </c>
      <c r="C3803" s="259" t="s">
        <v>33284</v>
      </c>
      <c r="D3803" s="9">
        <v>0.025235082052199147</v>
      </c>
      <c r="E3803" s="9"/>
      <c r="F3803" s="259" t="s">
        <v>35367</v>
      </c>
      <c r="G3803" s="9"/>
      <c r="H3803" s="259" t="s">
        <v>39315</v>
      </c>
      <c r="I3803" s="9">
        <v>4</v>
      </c>
    </row>
    <row r="3804">
      <c r="A3804" s="259" t="s">
        <v>30500</v>
      </c>
      <c r="B3804" s="9">
        <v>5</v>
      </c>
      <c r="C3804" s="259" t="s">
        <v>33284</v>
      </c>
      <c r="D3804" s="9">
        <v>-0.0038098745736716267</v>
      </c>
      <c r="E3804" s="9"/>
      <c r="F3804" s="259" t="s">
        <v>35368</v>
      </c>
      <c r="G3804" s="9"/>
      <c r="H3804" s="259" t="s">
        <v>39316</v>
      </c>
      <c r="I3804" s="9">
        <v>4</v>
      </c>
    </row>
    <row r="3805">
      <c r="A3805" s="259" t="s">
        <v>30501</v>
      </c>
      <c r="B3805" s="9">
        <v>5</v>
      </c>
      <c r="C3805" s="259" t="s">
        <v>33284</v>
      </c>
      <c r="D3805" s="9">
        <v>0.014290403988364102</v>
      </c>
      <c r="E3805" s="9"/>
      <c r="F3805" s="259" t="s">
        <v>35369</v>
      </c>
      <c r="G3805" s="9"/>
      <c r="H3805" s="259" t="s">
        <v>39317</v>
      </c>
      <c r="I3805" s="9">
        <v>4</v>
      </c>
    </row>
    <row r="3806">
      <c r="A3806" s="259" t="s">
        <v>30502</v>
      </c>
      <c r="B3806" s="9">
        <v>5</v>
      </c>
      <c r="C3806" s="259" t="s">
        <v>33284</v>
      </c>
      <c r="D3806" s="9">
        <v>0.0020402346327465662</v>
      </c>
      <c r="E3806" s="9"/>
      <c r="F3806" s="259" t="s">
        <v>35370</v>
      </c>
      <c r="G3806" s="9"/>
      <c r="H3806" s="259" t="s">
        <v>39318</v>
      </c>
      <c r="I3806" s="9">
        <v>4</v>
      </c>
    </row>
    <row r="3807">
      <c r="A3807" s="259" t="s">
        <v>30503</v>
      </c>
      <c r="B3807" s="9">
        <v>5</v>
      </c>
      <c r="C3807" s="259" t="s">
        <v>33284</v>
      </c>
      <c r="D3807" s="9">
        <v>0.0098277636738828694</v>
      </c>
      <c r="E3807" s="9"/>
      <c r="F3807" s="259" t="s">
        <v>35371</v>
      </c>
      <c r="G3807" s="9"/>
      <c r="H3807" s="259" t="s">
        <v>39319</v>
      </c>
      <c r="I3807" s="9">
        <v>4</v>
      </c>
    </row>
    <row r="3808">
      <c r="A3808" s="259" t="s">
        <v>30504</v>
      </c>
      <c r="B3808" s="9">
        <v>5</v>
      </c>
      <c r="C3808" s="259" t="s">
        <v>33284</v>
      </c>
      <c r="D3808" s="9">
        <v>0.012429500897490878</v>
      </c>
      <c r="E3808" s="9"/>
      <c r="F3808" s="259" t="s">
        <v>35372</v>
      </c>
      <c r="G3808" s="9"/>
      <c r="H3808" s="259" t="s">
        <v>39320</v>
      </c>
      <c r="I3808" s="9">
        <v>4</v>
      </c>
    </row>
    <row r="3809">
      <c r="A3809" s="259" t="s">
        <v>30505</v>
      </c>
      <c r="B3809" s="9">
        <v>5</v>
      </c>
      <c r="C3809" s="259" t="s">
        <v>33284</v>
      </c>
      <c r="D3809" s="9">
        <v>0.0092327772091916078</v>
      </c>
      <c r="E3809" s="9"/>
      <c r="F3809" s="259" t="s">
        <v>35373</v>
      </c>
      <c r="G3809" s="9"/>
      <c r="H3809" s="259" t="s">
        <v>39321</v>
      </c>
      <c r="I3809" s="9">
        <v>4</v>
      </c>
    </row>
    <row r="3810">
      <c r="A3810" s="259" t="s">
        <v>30506</v>
      </c>
      <c r="B3810" s="9">
        <v>5</v>
      </c>
      <c r="C3810" s="259" t="s">
        <v>33284</v>
      </c>
      <c r="D3810" s="9">
        <v>0.015407318378316276</v>
      </c>
      <c r="E3810" s="9"/>
      <c r="F3810" s="259" t="s">
        <v>35374</v>
      </c>
      <c r="G3810" s="9"/>
      <c r="H3810" s="259" t="s">
        <v>39322</v>
      </c>
      <c r="I3810" s="9">
        <v>4</v>
      </c>
    </row>
    <row r="3811">
      <c r="A3811" s="259" t="s">
        <v>30507</v>
      </c>
      <c r="B3811" s="9">
        <v>5</v>
      </c>
      <c r="C3811" s="259" t="s">
        <v>33284</v>
      </c>
      <c r="D3811" s="9">
        <v>-0.0012177741653745073</v>
      </c>
      <c r="E3811" s="9"/>
      <c r="F3811" s="259" t="s">
        <v>35375</v>
      </c>
      <c r="G3811" s="9"/>
      <c r="H3811" s="259" t="s">
        <v>39323</v>
      </c>
      <c r="I3811" s="9">
        <v>4</v>
      </c>
    </row>
    <row r="3812">
      <c r="A3812" s="259" t="s">
        <v>30508</v>
      </c>
      <c r="B3812" s="9">
        <v>5</v>
      </c>
      <c r="C3812" s="259" t="s">
        <v>33284</v>
      </c>
      <c r="D3812" s="9">
        <v>-0.0038256713086552182</v>
      </c>
      <c r="E3812" s="9"/>
      <c r="F3812" s="259" t="s">
        <v>35376</v>
      </c>
      <c r="G3812" s="9"/>
      <c r="H3812" s="259" t="s">
        <v>39324</v>
      </c>
      <c r="I3812" s="9">
        <v>4</v>
      </c>
    </row>
    <row r="3813">
      <c r="A3813" s="259" t="s">
        <v>30509</v>
      </c>
      <c r="B3813" s="9">
        <v>6</v>
      </c>
      <c r="C3813" s="259" t="s">
        <v>33284</v>
      </c>
      <c r="D3813" s="9">
        <v>0.011787159083080759</v>
      </c>
      <c r="E3813" s="9"/>
      <c r="F3813" s="259" t="s">
        <v>35377</v>
      </c>
      <c r="G3813" s="9"/>
      <c r="H3813" s="259" t="s">
        <v>39325</v>
      </c>
      <c r="I3813" s="9">
        <v>4</v>
      </c>
    </row>
    <row r="3814">
      <c r="A3814" s="259" t="s">
        <v>30510</v>
      </c>
      <c r="B3814" s="9">
        <v>6</v>
      </c>
      <c r="C3814" s="259" t="s">
        <v>33284</v>
      </c>
      <c r="D3814" s="9">
        <v>0.014703044747849781</v>
      </c>
      <c r="E3814" s="9"/>
      <c r="F3814" s="259" t="s">
        <v>35378</v>
      </c>
      <c r="G3814" s="9"/>
      <c r="H3814" s="259" t="s">
        <v>39326</v>
      </c>
      <c r="I3814" s="9">
        <v>4</v>
      </c>
    </row>
    <row r="3815">
      <c r="A3815" s="259" t="s">
        <v>30511</v>
      </c>
      <c r="B3815" s="9">
        <v>6</v>
      </c>
      <c r="C3815" s="259" t="s">
        <v>33284</v>
      </c>
      <c r="D3815" s="9">
        <v>0.026490203830930537</v>
      </c>
      <c r="E3815" s="9"/>
      <c r="F3815" s="259" t="s">
        <v>35379</v>
      </c>
      <c r="G3815" s="9"/>
      <c r="H3815" s="259" t="s">
        <v>39327</v>
      </c>
      <c r="I3815" s="9">
        <v>4</v>
      </c>
    </row>
    <row r="3816">
      <c r="A3816" s="259" t="s">
        <v>30512</v>
      </c>
      <c r="B3816" s="9">
        <v>6</v>
      </c>
      <c r="C3816" s="259" t="s">
        <v>33284</v>
      </c>
      <c r="D3816" s="9">
        <v>0.028989912022993659</v>
      </c>
      <c r="E3816" s="9"/>
      <c r="F3816" s="259" t="s">
        <v>35380</v>
      </c>
      <c r="G3816" s="9"/>
      <c r="H3816" s="259" t="s">
        <v>39328</v>
      </c>
      <c r="I3816" s="9">
        <v>4</v>
      </c>
    </row>
    <row r="3817">
      <c r="A3817" s="259" t="s">
        <v>30513</v>
      </c>
      <c r="B3817" s="9">
        <v>6</v>
      </c>
      <c r="C3817" s="259" t="s">
        <v>33284</v>
      </c>
      <c r="D3817" s="9">
        <v>-0.0038998280360039586</v>
      </c>
      <c r="E3817" s="9"/>
      <c r="F3817" s="259" t="s">
        <v>35381</v>
      </c>
      <c r="G3817" s="9"/>
      <c r="H3817" s="259" t="s">
        <v>39329</v>
      </c>
      <c r="I3817" s="9">
        <v>4</v>
      </c>
    </row>
    <row r="3818">
      <c r="A3818" s="259" t="s">
        <v>30514</v>
      </c>
      <c r="B3818" s="9">
        <v>6</v>
      </c>
      <c r="C3818" s="259" t="s">
        <v>33284</v>
      </c>
      <c r="D3818" s="9">
        <v>0.01529686653212994</v>
      </c>
      <c r="E3818" s="9"/>
      <c r="F3818" s="259" t="s">
        <v>35382</v>
      </c>
      <c r="G3818" s="9"/>
      <c r="H3818" s="259" t="s">
        <v>39330</v>
      </c>
      <c r="I3818" s="9">
        <v>4</v>
      </c>
    </row>
    <row r="3819">
      <c r="A3819" s="259" t="s">
        <v>30515</v>
      </c>
      <c r="B3819" s="9">
        <v>6</v>
      </c>
      <c r="C3819" s="259" t="s">
        <v>33284</v>
      </c>
      <c r="D3819" s="9">
        <v>0.0020336170257507814</v>
      </c>
      <c r="E3819" s="9"/>
      <c r="F3819" s="259" t="s">
        <v>35383</v>
      </c>
      <c r="G3819" s="9"/>
      <c r="H3819" s="259" t="s">
        <v>39331</v>
      </c>
      <c r="I3819" s="9">
        <v>4</v>
      </c>
    </row>
    <row r="3820">
      <c r="A3820" s="259" t="s">
        <v>30516</v>
      </c>
      <c r="B3820" s="9">
        <v>6</v>
      </c>
      <c r="C3820" s="259" t="s">
        <v>33284</v>
      </c>
      <c r="D3820" s="9">
        <v>0.012065451324844626</v>
      </c>
      <c r="E3820" s="9"/>
      <c r="F3820" s="259" t="s">
        <v>35384</v>
      </c>
      <c r="G3820" s="9"/>
      <c r="H3820" s="259" t="s">
        <v>39332</v>
      </c>
      <c r="I3820" s="9">
        <v>4</v>
      </c>
    </row>
    <row r="3821">
      <c r="A3821" s="259" t="s">
        <v>30517</v>
      </c>
      <c r="B3821" s="9">
        <v>6</v>
      </c>
      <c r="C3821" s="259" t="s">
        <v>33284</v>
      </c>
      <c r="D3821" s="9">
        <v>0.011717177031218001</v>
      </c>
      <c r="E3821" s="9"/>
      <c r="F3821" s="259" t="s">
        <v>35385</v>
      </c>
      <c r="G3821" s="9"/>
      <c r="H3821" s="259" t="s">
        <v>39333</v>
      </c>
      <c r="I3821" s="9">
        <v>4</v>
      </c>
    </row>
    <row r="3822">
      <c r="A3822" s="259" t="s">
        <v>30518</v>
      </c>
      <c r="B3822" s="9">
        <v>6</v>
      </c>
      <c r="C3822" s="259" t="s">
        <v>33284</v>
      </c>
      <c r="D3822" s="9">
        <v>0.0096178663217245577</v>
      </c>
      <c r="E3822" s="9"/>
      <c r="F3822" s="259" t="s">
        <v>35386</v>
      </c>
      <c r="G3822" s="9"/>
      <c r="H3822" s="259" t="s">
        <v>39334</v>
      </c>
      <c r="I3822" s="9">
        <v>4</v>
      </c>
    </row>
    <row r="3823">
      <c r="A3823" s="259" t="s">
        <v>30519</v>
      </c>
      <c r="B3823" s="9">
        <v>6</v>
      </c>
      <c r="C3823" s="259" t="s">
        <v>33284</v>
      </c>
      <c r="D3823" s="9">
        <v>0.016924460698149037</v>
      </c>
      <c r="E3823" s="9"/>
      <c r="F3823" s="259" t="s">
        <v>35387</v>
      </c>
      <c r="G3823" s="9"/>
      <c r="H3823" s="259" t="s">
        <v>39335</v>
      </c>
      <c r="I3823" s="9">
        <v>4</v>
      </c>
    </row>
    <row r="3824">
      <c r="A3824" s="259" t="s">
        <v>30520</v>
      </c>
      <c r="B3824" s="9">
        <v>6</v>
      </c>
      <c r="C3824" s="259" t="s">
        <v>33284</v>
      </c>
      <c r="D3824" s="9">
        <v>-0.0018450533742652498</v>
      </c>
      <c r="E3824" s="9"/>
      <c r="F3824" s="259" t="s">
        <v>35388</v>
      </c>
      <c r="G3824" s="9"/>
      <c r="H3824" s="259" t="s">
        <v>39336</v>
      </c>
      <c r="I3824" s="9">
        <v>4</v>
      </c>
    </row>
    <row r="3825">
      <c r="A3825" s="259" t="s">
        <v>30521</v>
      </c>
      <c r="B3825" s="9">
        <v>6</v>
      </c>
      <c r="C3825" s="259" t="s">
        <v>33284</v>
      </c>
      <c r="D3825" s="9">
        <v>-0.0035623606031302706</v>
      </c>
      <c r="E3825" s="9"/>
      <c r="F3825" s="259" t="s">
        <v>35389</v>
      </c>
      <c r="G3825" s="9"/>
      <c r="H3825" s="259" t="s">
        <v>39337</v>
      </c>
      <c r="I3825" s="9">
        <v>4</v>
      </c>
    </row>
    <row r="3826">
      <c r="A3826" s="259" t="s">
        <v>30522</v>
      </c>
      <c r="B3826" s="9">
        <v>7</v>
      </c>
      <c r="C3826" s="259" t="s">
        <v>33284</v>
      </c>
      <c r="D3826" s="9">
        <v>0.013525361739657809</v>
      </c>
      <c r="E3826" s="9"/>
      <c r="F3826" s="259" t="s">
        <v>35390</v>
      </c>
      <c r="G3826" s="9"/>
      <c r="H3826" s="259" t="s">
        <v>39338</v>
      </c>
      <c r="I3826" s="9">
        <v>4</v>
      </c>
    </row>
    <row r="3827">
      <c r="A3827" s="259" t="s">
        <v>30523</v>
      </c>
      <c r="B3827" s="9">
        <v>7</v>
      </c>
      <c r="C3827" s="259" t="s">
        <v>33284</v>
      </c>
      <c r="D3827" s="9">
        <v>0.015680118294436687</v>
      </c>
      <c r="E3827" s="9"/>
      <c r="F3827" s="259" t="s">
        <v>35391</v>
      </c>
      <c r="G3827" s="9"/>
      <c r="H3827" s="259" t="s">
        <v>39339</v>
      </c>
      <c r="I3827" s="9">
        <v>4</v>
      </c>
    </row>
    <row r="3828">
      <c r="A3828" s="259" t="s">
        <v>30524</v>
      </c>
      <c r="B3828" s="9">
        <v>7</v>
      </c>
      <c r="C3828" s="259" t="s">
        <v>33284</v>
      </c>
      <c r="D3828" s="9">
        <v>0.029205480034094497</v>
      </c>
      <c r="E3828" s="9"/>
      <c r="F3828" s="259" t="s">
        <v>35392</v>
      </c>
      <c r="G3828" s="9"/>
      <c r="H3828" s="259" t="s">
        <v>39340</v>
      </c>
      <c r="I3828" s="9">
        <v>4</v>
      </c>
    </row>
    <row r="3829">
      <c r="A3829" s="259" t="s">
        <v>30525</v>
      </c>
      <c r="B3829" s="9">
        <v>7</v>
      </c>
      <c r="C3829" s="259" t="s">
        <v>33284</v>
      </c>
      <c r="D3829" s="9">
        <v>0.031859280399143687</v>
      </c>
      <c r="E3829" s="9"/>
      <c r="F3829" s="259" t="s">
        <v>35393</v>
      </c>
      <c r="G3829" s="9"/>
      <c r="H3829" s="259" t="s">
        <v>39341</v>
      </c>
      <c r="I3829" s="9">
        <v>4</v>
      </c>
    </row>
    <row r="3830">
      <c r="A3830" s="259" t="s">
        <v>30526</v>
      </c>
      <c r="B3830" s="9">
        <v>7</v>
      </c>
      <c r="C3830" s="259" t="s">
        <v>33284</v>
      </c>
      <c r="D3830" s="9">
        <v>-0.0038971140678857675</v>
      </c>
      <c r="E3830" s="9"/>
      <c r="F3830" s="259" t="s">
        <v>35394</v>
      </c>
      <c r="G3830" s="9"/>
      <c r="H3830" s="259" t="s">
        <v>39342</v>
      </c>
      <c r="I3830" s="9">
        <v>4</v>
      </c>
    </row>
    <row r="3831">
      <c r="A3831" s="259" t="s">
        <v>30527</v>
      </c>
      <c r="B3831" s="9">
        <v>7</v>
      </c>
      <c r="C3831" s="259" t="s">
        <v>33284</v>
      </c>
      <c r="D3831" s="9">
        <v>0.015433538866979025</v>
      </c>
      <c r="E3831" s="9"/>
      <c r="F3831" s="259" t="s">
        <v>35395</v>
      </c>
      <c r="G3831" s="9"/>
      <c r="H3831" s="259" t="s">
        <v>39343</v>
      </c>
      <c r="I3831" s="9">
        <v>4</v>
      </c>
    </row>
    <row r="3832">
      <c r="A3832" s="259" t="s">
        <v>30528</v>
      </c>
      <c r="B3832" s="9">
        <v>7</v>
      </c>
      <c r="C3832" s="259" t="s">
        <v>33284</v>
      </c>
      <c r="D3832" s="9">
        <v>0.0020929299788654569</v>
      </c>
      <c r="E3832" s="9"/>
      <c r="F3832" s="259" t="s">
        <v>35396</v>
      </c>
      <c r="G3832" s="9"/>
      <c r="H3832" s="259" t="s">
        <v>39344</v>
      </c>
      <c r="I3832" s="9">
        <v>4</v>
      </c>
    </row>
    <row r="3833">
      <c r="A3833" s="259" t="s">
        <v>30529</v>
      </c>
      <c r="B3833" s="9">
        <v>7</v>
      </c>
      <c r="C3833" s="259" t="s">
        <v>33284</v>
      </c>
      <c r="D3833" s="9">
        <v>0.013819444628946817</v>
      </c>
      <c r="E3833" s="9"/>
      <c r="F3833" s="259" t="s">
        <v>35397</v>
      </c>
      <c r="G3833" s="9"/>
      <c r="H3833" s="259" t="s">
        <v>39345</v>
      </c>
      <c r="I3833" s="9">
        <v>4</v>
      </c>
    </row>
    <row r="3834">
      <c r="A3834" s="259" t="s">
        <v>30530</v>
      </c>
      <c r="B3834" s="9">
        <v>7</v>
      </c>
      <c r="C3834" s="259" t="s">
        <v>33284</v>
      </c>
      <c r="D3834" s="9">
        <v>0.01212414504965828</v>
      </c>
      <c r="E3834" s="9"/>
      <c r="F3834" s="259" t="s">
        <v>35398</v>
      </c>
      <c r="G3834" s="9"/>
      <c r="H3834" s="259" t="s">
        <v>39346</v>
      </c>
      <c r="I3834" s="9">
        <v>4</v>
      </c>
    </row>
    <row r="3835">
      <c r="A3835" s="259" t="s">
        <v>30531</v>
      </c>
      <c r="B3835" s="9">
        <v>7</v>
      </c>
      <c r="C3835" s="259" t="s">
        <v>33284</v>
      </c>
      <c r="D3835" s="9">
        <v>0.0099761672533720501</v>
      </c>
      <c r="E3835" s="9"/>
      <c r="F3835" s="259" t="s">
        <v>35399</v>
      </c>
      <c r="G3835" s="9"/>
      <c r="H3835" s="259" t="s">
        <v>39347</v>
      </c>
      <c r="I3835" s="9">
        <v>4</v>
      </c>
    </row>
    <row r="3836">
      <c r="A3836" s="259" t="s">
        <v>30532</v>
      </c>
      <c r="B3836" s="9">
        <v>7</v>
      </c>
      <c r="C3836" s="259" t="s">
        <v>33284</v>
      </c>
      <c r="D3836" s="9">
        <v>0.018039835770196869</v>
      </c>
      <c r="E3836" s="9"/>
      <c r="F3836" s="259" t="s">
        <v>35400</v>
      </c>
      <c r="G3836" s="9"/>
      <c r="H3836" s="259" t="s">
        <v>39348</v>
      </c>
      <c r="I3836" s="9">
        <v>4</v>
      </c>
    </row>
    <row r="3837">
      <c r="A3837" s="259" t="s">
        <v>30533</v>
      </c>
      <c r="B3837" s="9">
        <v>7</v>
      </c>
      <c r="C3837" s="259" t="s">
        <v>33284</v>
      </c>
      <c r="D3837" s="9">
        <v>-0.0028241027624131164</v>
      </c>
      <c r="E3837" s="9"/>
      <c r="F3837" s="259" t="s">
        <v>35401</v>
      </c>
      <c r="G3837" s="9"/>
      <c r="H3837" s="259" t="s">
        <v>39349</v>
      </c>
      <c r="I3837" s="9">
        <v>4</v>
      </c>
    </row>
    <row r="3838">
      <c r="A3838" s="259" t="s">
        <v>30534</v>
      </c>
      <c r="B3838" s="9">
        <v>7</v>
      </c>
      <c r="C3838" s="259" t="s">
        <v>33284</v>
      </c>
      <c r="D3838" s="9">
        <v>-0.0035479579663569029</v>
      </c>
      <c r="E3838" s="9"/>
      <c r="F3838" s="259" t="s">
        <v>35402</v>
      </c>
      <c r="G3838" s="9"/>
      <c r="H3838" s="259" t="s">
        <v>39350</v>
      </c>
      <c r="I3838" s="9">
        <v>4</v>
      </c>
    </row>
    <row r="3839">
      <c r="A3839" s="259" t="s">
        <v>30535</v>
      </c>
      <c r="B3839" s="9">
        <v>8</v>
      </c>
      <c r="C3839" s="259" t="s">
        <v>33284</v>
      </c>
      <c r="D3839" s="9">
        <v>0.014358038358853846</v>
      </c>
      <c r="E3839" s="9"/>
      <c r="F3839" s="259" t="s">
        <v>35403</v>
      </c>
      <c r="G3839" s="9"/>
      <c r="H3839" s="259" t="s">
        <v>39351</v>
      </c>
      <c r="I3839" s="9">
        <v>4</v>
      </c>
    </row>
    <row r="3840">
      <c r="A3840" s="259" t="s">
        <v>30536</v>
      </c>
      <c r="B3840" s="9">
        <v>8</v>
      </c>
      <c r="C3840" s="259" t="s">
        <v>33284</v>
      </c>
      <c r="D3840" s="9">
        <v>0.01754374543982087</v>
      </c>
      <c r="E3840" s="9"/>
      <c r="F3840" s="259" t="s">
        <v>35404</v>
      </c>
      <c r="G3840" s="9"/>
      <c r="H3840" s="259" t="s">
        <v>39352</v>
      </c>
      <c r="I3840" s="9">
        <v>4</v>
      </c>
    </row>
    <row r="3841">
      <c r="A3841" s="259" t="s">
        <v>30537</v>
      </c>
      <c r="B3841" s="9">
        <v>8</v>
      </c>
      <c r="C3841" s="259" t="s">
        <v>33284</v>
      </c>
      <c r="D3841" s="9">
        <v>0.03190178379867472</v>
      </c>
      <c r="E3841" s="9"/>
      <c r="F3841" s="259" t="s">
        <v>35405</v>
      </c>
      <c r="G3841" s="9"/>
      <c r="H3841" s="259" t="s">
        <v>39353</v>
      </c>
      <c r="I3841" s="9">
        <v>4</v>
      </c>
    </row>
    <row r="3842">
      <c r="A3842" s="259" t="s">
        <v>30538</v>
      </c>
      <c r="B3842" s="9">
        <v>8</v>
      </c>
      <c r="C3842" s="259" t="s">
        <v>33284</v>
      </c>
      <c r="D3842" s="9">
        <v>0.035401057096171654</v>
      </c>
      <c r="E3842" s="9"/>
      <c r="F3842" s="259" t="s">
        <v>35406</v>
      </c>
      <c r="G3842" s="9"/>
      <c r="H3842" s="259" t="s">
        <v>39354</v>
      </c>
      <c r="I3842" s="9">
        <v>4</v>
      </c>
    </row>
    <row r="3843">
      <c r="A3843" s="259" t="s">
        <v>30539</v>
      </c>
      <c r="B3843" s="9">
        <v>8</v>
      </c>
      <c r="C3843" s="259" t="s">
        <v>33284</v>
      </c>
      <c r="D3843" s="9">
        <v>-0.0043158041031574404</v>
      </c>
      <c r="E3843" s="9"/>
      <c r="F3843" s="259" t="s">
        <v>35407</v>
      </c>
      <c r="G3843" s="9"/>
      <c r="H3843" s="259" t="s">
        <v>39355</v>
      </c>
      <c r="I3843" s="9">
        <v>4</v>
      </c>
    </row>
    <row r="3844">
      <c r="A3844" s="259" t="s">
        <v>30540</v>
      </c>
      <c r="B3844" s="9">
        <v>8</v>
      </c>
      <c r="C3844" s="259" t="s">
        <v>33284</v>
      </c>
      <c r="D3844" s="9">
        <v>0.014977323620329061</v>
      </c>
      <c r="E3844" s="9"/>
      <c r="F3844" s="259" t="s">
        <v>35408</v>
      </c>
      <c r="G3844" s="9"/>
      <c r="H3844" s="259" t="s">
        <v>39356</v>
      </c>
      <c r="I3844" s="9">
        <v>4</v>
      </c>
    </row>
    <row r="3845">
      <c r="A3845" s="259" t="s">
        <v>30541</v>
      </c>
      <c r="B3845" s="9">
        <v>8</v>
      </c>
      <c r="C3845" s="259" t="s">
        <v>33284</v>
      </c>
      <c r="D3845" s="9">
        <v>0.0021730226665156566</v>
      </c>
      <c r="E3845" s="9"/>
      <c r="F3845" s="259" t="s">
        <v>35409</v>
      </c>
      <c r="G3845" s="9"/>
      <c r="H3845" s="259" t="s">
        <v>39357</v>
      </c>
      <c r="I3845" s="9">
        <v>4</v>
      </c>
    </row>
    <row r="3846">
      <c r="A3846" s="259" t="s">
        <v>30542</v>
      </c>
      <c r="B3846" s="9">
        <v>8</v>
      </c>
      <c r="C3846" s="259" t="s">
        <v>33284</v>
      </c>
      <c r="D3846" s="9">
        <v>0.014750791945552748</v>
      </c>
      <c r="E3846" s="9"/>
      <c r="F3846" s="259" t="s">
        <v>35410</v>
      </c>
      <c r="G3846" s="9"/>
      <c r="H3846" s="259" t="s">
        <v>39358</v>
      </c>
      <c r="I3846" s="9">
        <v>4</v>
      </c>
    </row>
    <row r="3847">
      <c r="A3847" s="259" t="s">
        <v>30543</v>
      </c>
      <c r="B3847" s="9">
        <v>8</v>
      </c>
      <c r="C3847" s="259" t="s">
        <v>33284</v>
      </c>
      <c r="D3847" s="9">
        <v>0.01303753337863243</v>
      </c>
      <c r="E3847" s="9"/>
      <c r="F3847" s="259" t="s">
        <v>35411</v>
      </c>
      <c r="G3847" s="9"/>
      <c r="H3847" s="259" t="s">
        <v>39359</v>
      </c>
      <c r="I3847" s="9">
        <v>4</v>
      </c>
    </row>
    <row r="3848">
      <c r="A3848" s="259" t="s">
        <v>30544</v>
      </c>
      <c r="B3848" s="9">
        <v>8</v>
      </c>
      <c r="C3848" s="259" t="s">
        <v>33284</v>
      </c>
      <c r="D3848" s="9">
        <v>0.010306849592675266</v>
      </c>
      <c r="E3848" s="9"/>
      <c r="F3848" s="259" t="s">
        <v>35412</v>
      </c>
      <c r="G3848" s="9"/>
      <c r="H3848" s="259" t="s">
        <v>39360</v>
      </c>
      <c r="I3848" s="9">
        <v>4</v>
      </c>
    </row>
    <row r="3849">
      <c r="A3849" s="259" t="s">
        <v>30545</v>
      </c>
      <c r="B3849" s="9">
        <v>8</v>
      </c>
      <c r="C3849" s="259" t="s">
        <v>33284</v>
      </c>
      <c r="D3849" s="9">
        <v>0.020650265150618911</v>
      </c>
      <c r="E3849" s="9"/>
      <c r="F3849" s="259" t="s">
        <v>35413</v>
      </c>
      <c r="G3849" s="9"/>
      <c r="H3849" s="259" t="s">
        <v>39361</v>
      </c>
      <c r="I3849" s="9">
        <v>4</v>
      </c>
    </row>
    <row r="3850">
      <c r="A3850" s="259" t="s">
        <v>30546</v>
      </c>
      <c r="B3850" s="9">
        <v>8</v>
      </c>
      <c r="C3850" s="259" t="s">
        <v>33284</v>
      </c>
      <c r="D3850" s="9">
        <v>-0.0017727210034831084</v>
      </c>
      <c r="E3850" s="9"/>
      <c r="F3850" s="259" t="s">
        <v>35414</v>
      </c>
      <c r="G3850" s="9"/>
      <c r="H3850" s="259" t="s">
        <v>39362</v>
      </c>
      <c r="I3850" s="9">
        <v>4</v>
      </c>
    </row>
    <row r="3851">
      <c r="A3851" s="259" t="s">
        <v>30547</v>
      </c>
      <c r="B3851" s="9">
        <v>8</v>
      </c>
      <c r="C3851" s="259" t="s">
        <v>33284</v>
      </c>
      <c r="D3851" s="9">
        <v>-0.0039156654002752821</v>
      </c>
      <c r="E3851" s="9"/>
      <c r="F3851" s="259" t="s">
        <v>35415</v>
      </c>
      <c r="G3851" s="9"/>
      <c r="H3851" s="259" t="s">
        <v>39363</v>
      </c>
      <c r="I3851" s="9">
        <v>4</v>
      </c>
    </row>
    <row r="3852">
      <c r="A3852" s="259" t="s">
        <v>30548</v>
      </c>
      <c r="B3852" s="9">
        <v>9</v>
      </c>
      <c r="C3852" s="259" t="s">
        <v>33284</v>
      </c>
      <c r="D3852" s="9">
        <v>0.015285557236337734</v>
      </c>
      <c r="E3852" s="9"/>
      <c r="F3852" s="259" t="s">
        <v>35416</v>
      </c>
      <c r="G3852" s="9"/>
      <c r="H3852" s="259" t="s">
        <v>39364</v>
      </c>
      <c r="I3852" s="9">
        <v>4</v>
      </c>
    </row>
    <row r="3853">
      <c r="A3853" s="259" t="s">
        <v>30549</v>
      </c>
      <c r="B3853" s="9">
        <v>9</v>
      </c>
      <c r="C3853" s="259" t="s">
        <v>33284</v>
      </c>
      <c r="D3853" s="9">
        <v>0.018193720776541362</v>
      </c>
      <c r="E3853" s="9"/>
      <c r="F3853" s="259" t="s">
        <v>35417</v>
      </c>
      <c r="G3853" s="9"/>
      <c r="H3853" s="259" t="s">
        <v>39365</v>
      </c>
      <c r="I3853" s="9">
        <v>4</v>
      </c>
    </row>
    <row r="3854">
      <c r="A3854" s="259" t="s">
        <v>30550</v>
      </c>
      <c r="B3854" s="9">
        <v>9</v>
      </c>
      <c r="C3854" s="259" t="s">
        <v>33284</v>
      </c>
      <c r="D3854" s="9">
        <v>0.033479278012879102</v>
      </c>
      <c r="E3854" s="9"/>
      <c r="F3854" s="259" t="s">
        <v>35418</v>
      </c>
      <c r="G3854" s="9"/>
      <c r="H3854" s="259" t="s">
        <v>39366</v>
      </c>
      <c r="I3854" s="9">
        <v>4</v>
      </c>
    </row>
    <row r="3855">
      <c r="A3855" s="259" t="s">
        <v>30551</v>
      </c>
      <c r="B3855" s="9">
        <v>9</v>
      </c>
      <c r="C3855" s="259" t="s">
        <v>33284</v>
      </c>
      <c r="D3855" s="9">
        <v>0.03723062891781246</v>
      </c>
      <c r="E3855" s="9"/>
      <c r="F3855" s="259" t="s">
        <v>35419</v>
      </c>
      <c r="G3855" s="9"/>
      <c r="H3855" s="259" t="s">
        <v>39367</v>
      </c>
      <c r="I3855" s="9">
        <v>4</v>
      </c>
    </row>
    <row r="3856">
      <c r="A3856" s="259" t="s">
        <v>30552</v>
      </c>
      <c r="B3856" s="9">
        <v>9</v>
      </c>
      <c r="C3856" s="259" t="s">
        <v>33284</v>
      </c>
      <c r="D3856" s="9">
        <v>-0.0041407377273572606</v>
      </c>
      <c r="E3856" s="9"/>
      <c r="F3856" s="259" t="s">
        <v>35420</v>
      </c>
      <c r="G3856" s="9"/>
      <c r="H3856" s="259" t="s">
        <v>39368</v>
      </c>
      <c r="I3856" s="9">
        <v>4</v>
      </c>
    </row>
    <row r="3857">
      <c r="A3857" s="259" t="s">
        <v>30553</v>
      </c>
      <c r="B3857" s="9">
        <v>9</v>
      </c>
      <c r="C3857" s="259" t="s">
        <v>33284</v>
      </c>
      <c r="D3857" s="9">
        <v>0.01515286921501568</v>
      </c>
      <c r="E3857" s="9"/>
      <c r="F3857" s="259" t="s">
        <v>35421</v>
      </c>
      <c r="G3857" s="9"/>
      <c r="H3857" s="259" t="s">
        <v>39369</v>
      </c>
      <c r="I3857" s="9">
        <v>4</v>
      </c>
    </row>
    <row r="3858">
      <c r="A3858" s="259" t="s">
        <v>30554</v>
      </c>
      <c r="B3858" s="9">
        <v>9</v>
      </c>
      <c r="C3858" s="259" t="s">
        <v>33284</v>
      </c>
      <c r="D3858" s="9">
        <v>0.0021647608934068415</v>
      </c>
      <c r="E3858" s="9"/>
      <c r="F3858" s="259" t="s">
        <v>35422</v>
      </c>
      <c r="G3858" s="9"/>
      <c r="H3858" s="259" t="s">
        <v>39370</v>
      </c>
      <c r="I3858" s="9">
        <v>4</v>
      </c>
    </row>
    <row r="3859">
      <c r="A3859" s="259" t="s">
        <v>30555</v>
      </c>
      <c r="B3859" s="9">
        <v>9</v>
      </c>
      <c r="C3859" s="259" t="s">
        <v>33284</v>
      </c>
      <c r="D3859" s="9">
        <v>0.015766665061131169</v>
      </c>
      <c r="E3859" s="9"/>
      <c r="F3859" s="259" t="s">
        <v>35423</v>
      </c>
      <c r="G3859" s="9"/>
      <c r="H3859" s="259" t="s">
        <v>39371</v>
      </c>
      <c r="I3859" s="9">
        <v>4</v>
      </c>
    </row>
    <row r="3860">
      <c r="A3860" s="259" t="s">
        <v>30556</v>
      </c>
      <c r="B3860" s="9">
        <v>9</v>
      </c>
      <c r="C3860" s="259" t="s">
        <v>33284</v>
      </c>
      <c r="D3860" s="9">
        <v>0.012237101984654832</v>
      </c>
      <c r="E3860" s="9"/>
      <c r="F3860" s="259" t="s">
        <v>35424</v>
      </c>
      <c r="G3860" s="9"/>
      <c r="H3860" s="259" t="s">
        <v>39372</v>
      </c>
      <c r="I3860" s="9">
        <v>4</v>
      </c>
    </row>
    <row r="3861">
      <c r="A3861" s="259" t="s">
        <v>30557</v>
      </c>
      <c r="B3861" s="9">
        <v>9</v>
      </c>
      <c r="C3861" s="259" t="s">
        <v>33284</v>
      </c>
      <c r="D3861" s="9">
        <v>0.010522224513042421</v>
      </c>
      <c r="E3861" s="9"/>
      <c r="F3861" s="259" t="s">
        <v>35425</v>
      </c>
      <c r="G3861" s="9"/>
      <c r="H3861" s="259" t="s">
        <v>39373</v>
      </c>
      <c r="I3861" s="9">
        <v>4</v>
      </c>
    </row>
    <row r="3862">
      <c r="A3862" s="259" t="s">
        <v>30558</v>
      </c>
      <c r="B3862" s="9">
        <v>9</v>
      </c>
      <c r="C3862" s="259" t="s">
        <v>33284</v>
      </c>
      <c r="D3862" s="9">
        <v>0.021463963856681288</v>
      </c>
      <c r="E3862" s="9"/>
      <c r="F3862" s="259" t="s">
        <v>35426</v>
      </c>
      <c r="G3862" s="9"/>
      <c r="H3862" s="259" t="s">
        <v>39374</v>
      </c>
      <c r="I3862" s="9">
        <v>4</v>
      </c>
    </row>
    <row r="3863">
      <c r="A3863" s="259" t="s">
        <v>30559</v>
      </c>
      <c r="B3863" s="9">
        <v>9</v>
      </c>
      <c r="C3863" s="259" t="s">
        <v>33284</v>
      </c>
      <c r="D3863" s="9">
        <v>-0.0015953418354739983</v>
      </c>
      <c r="E3863" s="9"/>
      <c r="F3863" s="259" t="s">
        <v>35427</v>
      </c>
      <c r="G3863" s="9"/>
      <c r="H3863" s="259" t="s">
        <v>39375</v>
      </c>
      <c r="I3863" s="9">
        <v>4</v>
      </c>
    </row>
    <row r="3864">
      <c r="A3864" s="259" t="s">
        <v>30560</v>
      </c>
      <c r="B3864" s="9">
        <v>9</v>
      </c>
      <c r="C3864" s="259" t="s">
        <v>33284</v>
      </c>
      <c r="D3864" s="9">
        <v>-0.0036573982279653936</v>
      </c>
      <c r="E3864" s="9"/>
      <c r="F3864" s="259" t="s">
        <v>35428</v>
      </c>
      <c r="G3864" s="9"/>
      <c r="H3864" s="259" t="s">
        <v>39376</v>
      </c>
      <c r="I3864" s="9">
        <v>4</v>
      </c>
    </row>
    <row r="3865">
      <c r="A3865" s="259" t="s">
        <v>30561</v>
      </c>
      <c r="B3865" s="9">
        <v>10</v>
      </c>
      <c r="C3865" s="259" t="s">
        <v>33284</v>
      </c>
      <c r="D3865" s="9">
        <v>0.01492416285476505</v>
      </c>
      <c r="E3865" s="9"/>
      <c r="F3865" s="259" t="s">
        <v>35429</v>
      </c>
      <c r="G3865" s="9"/>
      <c r="H3865" s="259" t="s">
        <v>39377</v>
      </c>
      <c r="I3865" s="9">
        <v>4</v>
      </c>
    </row>
    <row r="3866">
      <c r="A3866" s="259" t="s">
        <v>30562</v>
      </c>
      <c r="B3866" s="9">
        <v>10</v>
      </c>
      <c r="C3866" s="259" t="s">
        <v>33284</v>
      </c>
      <c r="D3866" s="9">
        <v>0.019239340221971799</v>
      </c>
      <c r="E3866" s="9"/>
      <c r="F3866" s="259" t="s">
        <v>35430</v>
      </c>
      <c r="G3866" s="9"/>
      <c r="H3866" s="259" t="s">
        <v>39378</v>
      </c>
      <c r="I3866" s="9">
        <v>4</v>
      </c>
    </row>
    <row r="3867">
      <c r="A3867" s="259" t="s">
        <v>30563</v>
      </c>
      <c r="B3867" s="9">
        <v>10</v>
      </c>
      <c r="C3867" s="259" t="s">
        <v>33284</v>
      </c>
      <c r="D3867" s="9">
        <v>0.034163503076736851</v>
      </c>
      <c r="E3867" s="9"/>
      <c r="F3867" s="259" t="s">
        <v>35431</v>
      </c>
      <c r="G3867" s="9"/>
      <c r="H3867" s="259" t="s">
        <v>39379</v>
      </c>
      <c r="I3867" s="9">
        <v>4</v>
      </c>
    </row>
    <row r="3868">
      <c r="A3868" s="259" t="s">
        <v>30564</v>
      </c>
      <c r="B3868" s="9">
        <v>10</v>
      </c>
      <c r="C3868" s="259" t="s">
        <v>33284</v>
      </c>
      <c r="D3868" s="9">
        <v>0.039014994531743161</v>
      </c>
      <c r="E3868" s="9"/>
      <c r="F3868" s="259" t="s">
        <v>35432</v>
      </c>
      <c r="G3868" s="9"/>
      <c r="H3868" s="259" t="s">
        <v>39380</v>
      </c>
      <c r="I3868" s="9">
        <v>4</v>
      </c>
    </row>
    <row r="3869">
      <c r="A3869" s="259" t="s">
        <v>30565</v>
      </c>
      <c r="B3869" s="9">
        <v>10</v>
      </c>
      <c r="C3869" s="259" t="s">
        <v>33284</v>
      </c>
      <c r="D3869" s="9">
        <v>-0.0052077002431668408</v>
      </c>
      <c r="E3869" s="9"/>
      <c r="F3869" s="259" t="s">
        <v>35433</v>
      </c>
      <c r="G3869" s="9"/>
      <c r="H3869" s="259" t="s">
        <v>39381</v>
      </c>
      <c r="I3869" s="9">
        <v>4</v>
      </c>
    </row>
    <row r="3870">
      <c r="A3870" s="259" t="s">
        <v>30566</v>
      </c>
      <c r="B3870" s="9">
        <v>10</v>
      </c>
      <c r="C3870" s="259" t="s">
        <v>33284</v>
      </c>
      <c r="D3870" s="9">
        <v>0.014335845166440412</v>
      </c>
      <c r="E3870" s="9"/>
      <c r="F3870" s="259" t="s">
        <v>35434</v>
      </c>
      <c r="G3870" s="9"/>
      <c r="H3870" s="259" t="s">
        <v>39382</v>
      </c>
      <c r="I3870" s="9">
        <v>4</v>
      </c>
    </row>
    <row r="3871">
      <c r="A3871" s="259" t="s">
        <v>30567</v>
      </c>
      <c r="B3871" s="9">
        <v>10</v>
      </c>
      <c r="C3871" s="259" t="s">
        <v>33284</v>
      </c>
      <c r="D3871" s="9">
        <v>0.0021745728951174221</v>
      </c>
      <c r="E3871" s="9"/>
      <c r="F3871" s="259" t="s">
        <v>35435</v>
      </c>
      <c r="G3871" s="9"/>
      <c r="H3871" s="259" t="s">
        <v>39383</v>
      </c>
      <c r="I3871" s="9">
        <v>4</v>
      </c>
    </row>
    <row r="3872">
      <c r="A3872" s="259" t="s">
        <v>30568</v>
      </c>
      <c r="B3872" s="9">
        <v>10</v>
      </c>
      <c r="C3872" s="259" t="s">
        <v>33284</v>
      </c>
      <c r="D3872" s="9">
        <v>0.015833026680295945</v>
      </c>
      <c r="E3872" s="9"/>
      <c r="F3872" s="259" t="s">
        <v>35436</v>
      </c>
      <c r="G3872" s="9"/>
      <c r="H3872" s="259" t="s">
        <v>39384</v>
      </c>
      <c r="I3872" s="9">
        <v>4</v>
      </c>
    </row>
    <row r="3873">
      <c r="A3873" s="259" t="s">
        <v>30569</v>
      </c>
      <c r="B3873" s="9">
        <v>10</v>
      </c>
      <c r="C3873" s="259" t="s">
        <v>33284</v>
      </c>
      <c r="D3873" s="9">
        <v>0.013521884054323901</v>
      </c>
      <c r="E3873" s="9"/>
      <c r="F3873" s="259" t="s">
        <v>35437</v>
      </c>
      <c r="G3873" s="9"/>
      <c r="H3873" s="259" t="s">
        <v>39385</v>
      </c>
      <c r="I3873" s="9">
        <v>4</v>
      </c>
    </row>
    <row r="3874">
      <c r="A3874" s="259" t="s">
        <v>30570</v>
      </c>
      <c r="B3874" s="9">
        <v>10</v>
      </c>
      <c r="C3874" s="259" t="s">
        <v>33284</v>
      </c>
      <c r="D3874" s="9">
        <v>0.010806123160550149</v>
      </c>
      <c r="E3874" s="9"/>
      <c r="F3874" s="259" t="s">
        <v>35438</v>
      </c>
      <c r="G3874" s="9"/>
      <c r="H3874" s="259" t="s">
        <v>39386</v>
      </c>
      <c r="I3874" s="9">
        <v>4</v>
      </c>
    </row>
    <row r="3875">
      <c r="A3875" s="259" t="s">
        <v>30571</v>
      </c>
      <c r="B3875" s="9">
        <v>10</v>
      </c>
      <c r="C3875" s="259" t="s">
        <v>33284</v>
      </c>
      <c r="D3875" s="9">
        <v>0.02318196785144722</v>
      </c>
      <c r="E3875" s="9"/>
      <c r="F3875" s="259" t="s">
        <v>35439</v>
      </c>
      <c r="G3875" s="9"/>
      <c r="H3875" s="259" t="s">
        <v>39387</v>
      </c>
      <c r="I3875" s="9">
        <v>4</v>
      </c>
    </row>
    <row r="3876">
      <c r="A3876" s="259" t="s">
        <v>30572</v>
      </c>
      <c r="B3876" s="9">
        <v>10</v>
      </c>
      <c r="C3876" s="259" t="s">
        <v>33284</v>
      </c>
      <c r="D3876" s="9">
        <v>-0.0020364836695472436</v>
      </c>
      <c r="E3876" s="9"/>
      <c r="F3876" s="259" t="s">
        <v>35440</v>
      </c>
      <c r="G3876" s="9"/>
      <c r="H3876" s="259" t="s">
        <v>39388</v>
      </c>
      <c r="I3876" s="9">
        <v>4</v>
      </c>
    </row>
    <row r="3877">
      <c r="A3877" s="259" t="s">
        <v>30573</v>
      </c>
      <c r="B3877" s="9">
        <v>10</v>
      </c>
      <c r="C3877" s="259" t="s">
        <v>33284</v>
      </c>
      <c r="D3877" s="9">
        <v>-0.0043077264628533559</v>
      </c>
      <c r="E3877" s="9"/>
      <c r="F3877" s="259" t="s">
        <v>35441</v>
      </c>
      <c r="G3877" s="9"/>
      <c r="H3877" s="259" t="s">
        <v>39389</v>
      </c>
      <c r="I3877" s="9">
        <v>4</v>
      </c>
    </row>
    <row r="3878">
      <c r="A3878" s="259" t="s">
        <v>30574</v>
      </c>
      <c r="B3878" s="9">
        <v>1</v>
      </c>
      <c r="C3878" s="259" t="s">
        <v>33285</v>
      </c>
      <c r="D3878" s="9">
        <v>0.015655627281941469</v>
      </c>
      <c r="E3878" s="9">
        <v>1716646.7221679688</v>
      </c>
      <c r="F3878" s="259" t="s">
        <v>35442</v>
      </c>
      <c r="G3878" s="9"/>
      <c r="H3878" s="259" t="s">
        <v>39390</v>
      </c>
      <c r="I3878" s="9">
        <v>4</v>
      </c>
    </row>
    <row r="3879">
      <c r="A3879" s="259" t="s">
        <v>30575</v>
      </c>
      <c r="B3879" s="9">
        <v>1</v>
      </c>
      <c r="C3879" s="259" t="s">
        <v>33285</v>
      </c>
      <c r="D3879" s="9">
        <v>0.0091746504717533667</v>
      </c>
      <c r="E3879" s="9">
        <v>1716646.7221679688</v>
      </c>
      <c r="F3879" s="259" t="s">
        <v>35443</v>
      </c>
      <c r="G3879" s="9"/>
      <c r="H3879" s="259" t="s">
        <v>39391</v>
      </c>
      <c r="I3879" s="9">
        <v>4</v>
      </c>
    </row>
    <row r="3880">
      <c r="A3880" s="259" t="s">
        <v>30576</v>
      </c>
      <c r="B3880" s="9">
        <v>1</v>
      </c>
      <c r="C3880" s="259" t="s">
        <v>33285</v>
      </c>
      <c r="D3880" s="9">
        <v>0.010153129010166942</v>
      </c>
      <c r="E3880" s="9">
        <v>1716646.7221679688</v>
      </c>
      <c r="F3880" s="259" t="s">
        <v>35444</v>
      </c>
      <c r="G3880" s="9"/>
      <c r="H3880" s="259" t="s">
        <v>39392</v>
      </c>
      <c r="I3880" s="9">
        <v>4</v>
      </c>
    </row>
    <row r="3881">
      <c r="A3881" s="259" t="s">
        <v>30577</v>
      </c>
      <c r="B3881" s="9">
        <v>1</v>
      </c>
      <c r="C3881" s="259" t="s">
        <v>33285</v>
      </c>
      <c r="D3881" s="9">
        <v>0.0012128137825342543</v>
      </c>
      <c r="E3881" s="9">
        <v>1716646.7221679688</v>
      </c>
      <c r="F3881" s="259" t="s">
        <v>35445</v>
      </c>
      <c r="G3881" s="9"/>
      <c r="H3881" s="259" t="s">
        <v>39393</v>
      </c>
      <c r="I3881" s="9">
        <v>4</v>
      </c>
    </row>
    <row r="3882">
      <c r="A3882" s="259" t="s">
        <v>30578</v>
      </c>
      <c r="B3882" s="9">
        <v>1</v>
      </c>
      <c r="C3882" s="259" t="s">
        <v>33285</v>
      </c>
      <c r="D3882" s="9">
        <v>0.0077485521921088546</v>
      </c>
      <c r="E3882" s="9">
        <v>1716646.7221679688</v>
      </c>
      <c r="F3882" s="259" t="s">
        <v>35446</v>
      </c>
      <c r="G3882" s="9"/>
      <c r="H3882" s="259" t="s">
        <v>39394</v>
      </c>
      <c r="I3882" s="9">
        <v>4</v>
      </c>
    </row>
    <row r="3883">
      <c r="A3883" s="259" t="s">
        <v>30579</v>
      </c>
      <c r="B3883" s="9">
        <v>1</v>
      </c>
      <c r="C3883" s="259" t="s">
        <v>33285</v>
      </c>
      <c r="D3883" s="9">
        <v>0.023304376181535781</v>
      </c>
      <c r="E3883" s="9">
        <v>1716646.7221679688</v>
      </c>
      <c r="F3883" s="259" t="s">
        <v>35447</v>
      </c>
      <c r="G3883" s="9"/>
      <c r="H3883" s="259" t="s">
        <v>39395</v>
      </c>
      <c r="I3883" s="9">
        <v>4</v>
      </c>
    </row>
    <row r="3884">
      <c r="A3884" s="259" t="s">
        <v>30580</v>
      </c>
      <c r="B3884" s="9">
        <v>1</v>
      </c>
      <c r="C3884" s="259" t="s">
        <v>33285</v>
      </c>
      <c r="D3884" s="9">
        <v>0.013410300034245193</v>
      </c>
      <c r="E3884" s="9">
        <v>1716646.7221679688</v>
      </c>
      <c r="F3884" s="259" t="s">
        <v>35448</v>
      </c>
      <c r="G3884" s="9"/>
      <c r="H3884" s="259" t="s">
        <v>39396</v>
      </c>
      <c r="I3884" s="9">
        <v>4</v>
      </c>
    </row>
    <row r="3885">
      <c r="A3885" s="259" t="s">
        <v>30581</v>
      </c>
      <c r="B3885" s="9">
        <v>1</v>
      </c>
      <c r="C3885" s="259" t="s">
        <v>33285</v>
      </c>
      <c r="D3885" s="9">
        <v>0.01055287474329117</v>
      </c>
      <c r="E3885" s="9">
        <v>1716646.7221679688</v>
      </c>
      <c r="F3885" s="259" t="s">
        <v>35449</v>
      </c>
      <c r="G3885" s="9"/>
      <c r="H3885" s="259" t="s">
        <v>39397</v>
      </c>
      <c r="I3885" s="9">
        <v>4</v>
      </c>
    </row>
    <row r="3886">
      <c r="A3886" s="259" t="s">
        <v>30582</v>
      </c>
      <c r="B3886" s="9">
        <v>1</v>
      </c>
      <c r="C3886" s="259" t="s">
        <v>33285</v>
      </c>
      <c r="D3886" s="9">
        <v>0.012967037818114549</v>
      </c>
      <c r="E3886" s="9">
        <v>1716646.7221679688</v>
      </c>
      <c r="F3886" s="259" t="s">
        <v>35450</v>
      </c>
      <c r="G3886" s="9"/>
      <c r="H3886" s="259" t="s">
        <v>39398</v>
      </c>
      <c r="I3886" s="9">
        <v>4</v>
      </c>
    </row>
    <row r="3887">
      <c r="A3887" s="259" t="s">
        <v>30583</v>
      </c>
      <c r="B3887" s="9">
        <v>1</v>
      </c>
      <c r="C3887" s="259" t="s">
        <v>33285</v>
      </c>
      <c r="D3887" s="9">
        <v>0.0092763231003172332</v>
      </c>
      <c r="E3887" s="9">
        <v>1716646.7221679688</v>
      </c>
      <c r="F3887" s="259" t="s">
        <v>35451</v>
      </c>
      <c r="G3887" s="9"/>
      <c r="H3887" s="259" t="s">
        <v>39399</v>
      </c>
      <c r="I3887" s="9">
        <v>4</v>
      </c>
    </row>
    <row r="3888">
      <c r="A3888" s="259" t="s">
        <v>30584</v>
      </c>
      <c r="B3888" s="9">
        <v>1</v>
      </c>
      <c r="C3888" s="259" t="s">
        <v>33285</v>
      </c>
      <c r="D3888" s="9">
        <v>0.014925755877202755</v>
      </c>
      <c r="E3888" s="9">
        <v>1716646.7221679688</v>
      </c>
      <c r="F3888" s="259" t="s">
        <v>35452</v>
      </c>
      <c r="G3888" s="9"/>
      <c r="H3888" s="259" t="s">
        <v>39400</v>
      </c>
      <c r="I3888" s="9">
        <v>4</v>
      </c>
    </row>
    <row r="3889">
      <c r="A3889" s="259" t="s">
        <v>30585</v>
      </c>
      <c r="B3889" s="9">
        <v>1</v>
      </c>
      <c r="C3889" s="259" t="s">
        <v>33285</v>
      </c>
      <c r="D3889" s="9">
        <v>0.020362337802694416</v>
      </c>
      <c r="E3889" s="9">
        <v>1716646.7221679688</v>
      </c>
      <c r="F3889" s="259" t="s">
        <v>35453</v>
      </c>
      <c r="G3889" s="9"/>
      <c r="H3889" s="259" t="s">
        <v>39401</v>
      </c>
      <c r="I3889" s="9">
        <v>4</v>
      </c>
    </row>
    <row r="3890">
      <c r="A3890" s="259" t="s">
        <v>30586</v>
      </c>
      <c r="B3890" s="9">
        <v>1</v>
      </c>
      <c r="C3890" s="259" t="s">
        <v>33285</v>
      </c>
      <c r="D3890" s="9">
        <v>0.010856035641509309</v>
      </c>
      <c r="E3890" s="9">
        <v>1716646.7221679688</v>
      </c>
      <c r="F3890" s="259" t="s">
        <v>35454</v>
      </c>
      <c r="G3890" s="9"/>
      <c r="H3890" s="259" t="s">
        <v>39402</v>
      </c>
      <c r="I3890" s="9">
        <v>4</v>
      </c>
    </row>
    <row r="3891">
      <c r="A3891" s="259" t="s">
        <v>30587</v>
      </c>
      <c r="B3891" s="9">
        <v>2</v>
      </c>
      <c r="C3891" s="259" t="s">
        <v>33285</v>
      </c>
      <c r="D3891" s="9">
        <v>0.026853712235232054</v>
      </c>
      <c r="E3891" s="9">
        <v>1733937.8127441406</v>
      </c>
      <c r="F3891" s="259" t="s">
        <v>35455</v>
      </c>
      <c r="G3891" s="9"/>
      <c r="H3891" s="259" t="s">
        <v>39403</v>
      </c>
      <c r="I3891" s="9">
        <v>4</v>
      </c>
    </row>
    <row r="3892">
      <c r="A3892" s="259" t="s">
        <v>30588</v>
      </c>
      <c r="B3892" s="9">
        <v>2</v>
      </c>
      <c r="C3892" s="259" t="s">
        <v>33285</v>
      </c>
      <c r="D3892" s="9">
        <v>0.01641456198761897</v>
      </c>
      <c r="E3892" s="9">
        <v>1733937.8127441406</v>
      </c>
      <c r="F3892" s="259" t="s">
        <v>35456</v>
      </c>
      <c r="G3892" s="9"/>
      <c r="H3892" s="259" t="s">
        <v>39404</v>
      </c>
      <c r="I3892" s="9">
        <v>4</v>
      </c>
    </row>
    <row r="3893">
      <c r="A3893" s="259" t="s">
        <v>30589</v>
      </c>
      <c r="B3893" s="9">
        <v>2</v>
      </c>
      <c r="C3893" s="259" t="s">
        <v>33285</v>
      </c>
      <c r="D3893" s="9">
        <v>0.023862294975225545</v>
      </c>
      <c r="E3893" s="9">
        <v>1733937.8127441406</v>
      </c>
      <c r="F3893" s="259" t="s">
        <v>35457</v>
      </c>
      <c r="G3893" s="9"/>
      <c r="H3893" s="259" t="s">
        <v>39405</v>
      </c>
      <c r="I3893" s="9">
        <v>4</v>
      </c>
    </row>
    <row r="3894">
      <c r="A3894" s="259" t="s">
        <v>30590</v>
      </c>
      <c r="B3894" s="9">
        <v>2</v>
      </c>
      <c r="C3894" s="259" t="s">
        <v>33285</v>
      </c>
      <c r="D3894" s="9">
        <v>0.019564802879759178</v>
      </c>
      <c r="E3894" s="9">
        <v>1733937.8127441406</v>
      </c>
      <c r="F3894" s="259" t="s">
        <v>35458</v>
      </c>
      <c r="G3894" s="9"/>
      <c r="H3894" s="259" t="s">
        <v>39406</v>
      </c>
      <c r="I3894" s="9">
        <v>4</v>
      </c>
    </row>
    <row r="3895">
      <c r="A3895" s="259" t="s">
        <v>30591</v>
      </c>
      <c r="B3895" s="9">
        <v>2</v>
      </c>
      <c r="C3895" s="259" t="s">
        <v>33285</v>
      </c>
      <c r="D3895" s="9">
        <v>0.020052242775558213</v>
      </c>
      <c r="E3895" s="9">
        <v>1733937.8127441406</v>
      </c>
      <c r="F3895" s="259" t="s">
        <v>35459</v>
      </c>
      <c r="G3895" s="9"/>
      <c r="H3895" s="259" t="s">
        <v>39407</v>
      </c>
      <c r="I3895" s="9">
        <v>4</v>
      </c>
    </row>
    <row r="3896">
      <c r="A3896" s="259" t="s">
        <v>30592</v>
      </c>
      <c r="B3896" s="9">
        <v>2</v>
      </c>
      <c r="C3896" s="259" t="s">
        <v>33285</v>
      </c>
      <c r="D3896" s="9">
        <v>0.020326389207010197</v>
      </c>
      <c r="E3896" s="9">
        <v>1733937.8127441406</v>
      </c>
      <c r="F3896" s="259" t="s">
        <v>35460</v>
      </c>
      <c r="G3896" s="9"/>
      <c r="H3896" s="259" t="s">
        <v>39408</v>
      </c>
      <c r="I3896" s="9">
        <v>4</v>
      </c>
    </row>
    <row r="3897">
      <c r="A3897" s="259" t="s">
        <v>30593</v>
      </c>
      <c r="B3897" s="9">
        <v>2</v>
      </c>
      <c r="C3897" s="259" t="s">
        <v>33285</v>
      </c>
      <c r="D3897" s="9">
        <v>0.008663207285708005</v>
      </c>
      <c r="E3897" s="9">
        <v>1733937.8127441406</v>
      </c>
      <c r="F3897" s="259" t="s">
        <v>35461</v>
      </c>
      <c r="G3897" s="9"/>
      <c r="H3897" s="259" t="s">
        <v>39409</v>
      </c>
      <c r="I3897" s="9">
        <v>4</v>
      </c>
    </row>
    <row r="3898">
      <c r="A3898" s="259" t="s">
        <v>30594</v>
      </c>
      <c r="B3898" s="9">
        <v>2</v>
      </c>
      <c r="C3898" s="259" t="s">
        <v>33285</v>
      </c>
      <c r="D3898" s="9">
        <v>0.024293487907665473</v>
      </c>
      <c r="E3898" s="9">
        <v>1733937.8127441406</v>
      </c>
      <c r="F3898" s="259" t="s">
        <v>35462</v>
      </c>
      <c r="G3898" s="9"/>
      <c r="H3898" s="259" t="s">
        <v>39410</v>
      </c>
      <c r="I3898" s="9">
        <v>4</v>
      </c>
    </row>
    <row r="3899">
      <c r="A3899" s="259" t="s">
        <v>30595</v>
      </c>
      <c r="B3899" s="9">
        <v>2</v>
      </c>
      <c r="C3899" s="259" t="s">
        <v>33285</v>
      </c>
      <c r="D3899" s="9">
        <v>0.02254635115351426</v>
      </c>
      <c r="E3899" s="9">
        <v>1733937.8127441406</v>
      </c>
      <c r="F3899" s="259" t="s">
        <v>35463</v>
      </c>
      <c r="G3899" s="9"/>
      <c r="H3899" s="259" t="s">
        <v>39411</v>
      </c>
      <c r="I3899" s="9">
        <v>4</v>
      </c>
    </row>
    <row r="3900">
      <c r="A3900" s="259" t="s">
        <v>30596</v>
      </c>
      <c r="B3900" s="9">
        <v>2</v>
      </c>
      <c r="C3900" s="259" t="s">
        <v>33285</v>
      </c>
      <c r="D3900" s="9">
        <v>0.036794278066726777</v>
      </c>
      <c r="E3900" s="9">
        <v>1733937.8127441406</v>
      </c>
      <c r="F3900" s="259" t="s">
        <v>35464</v>
      </c>
      <c r="G3900" s="9"/>
      <c r="H3900" s="259" t="s">
        <v>39412</v>
      </c>
      <c r="I3900" s="9">
        <v>4</v>
      </c>
    </row>
    <row r="3901">
      <c r="A3901" s="259" t="s">
        <v>30597</v>
      </c>
      <c r="B3901" s="9">
        <v>2</v>
      </c>
      <c r="C3901" s="259" t="s">
        <v>33285</v>
      </c>
      <c r="D3901" s="9">
        <v>0.027626202603453776</v>
      </c>
      <c r="E3901" s="9">
        <v>1733937.8127441406</v>
      </c>
      <c r="F3901" s="259" t="s">
        <v>35465</v>
      </c>
      <c r="G3901" s="9"/>
      <c r="H3901" s="259" t="s">
        <v>39413</v>
      </c>
      <c r="I3901" s="9">
        <v>4</v>
      </c>
    </row>
    <row r="3902">
      <c r="A3902" s="259" t="s">
        <v>30598</v>
      </c>
      <c r="B3902" s="9">
        <v>2</v>
      </c>
      <c r="C3902" s="259" t="s">
        <v>33285</v>
      </c>
      <c r="D3902" s="9">
        <v>0.033024061045645405</v>
      </c>
      <c r="E3902" s="9">
        <v>1733937.8127441406</v>
      </c>
      <c r="F3902" s="259" t="s">
        <v>35466</v>
      </c>
      <c r="G3902" s="9"/>
      <c r="H3902" s="259" t="s">
        <v>39414</v>
      </c>
      <c r="I3902" s="9">
        <v>4</v>
      </c>
    </row>
    <row r="3903">
      <c r="A3903" s="259" t="s">
        <v>30599</v>
      </c>
      <c r="B3903" s="9">
        <v>2</v>
      </c>
      <c r="C3903" s="259" t="s">
        <v>33285</v>
      </c>
      <c r="D3903" s="9">
        <v>0.020272072204022325</v>
      </c>
      <c r="E3903" s="9">
        <v>1733937.8127441406</v>
      </c>
      <c r="F3903" s="259" t="s">
        <v>35467</v>
      </c>
      <c r="G3903" s="9"/>
      <c r="H3903" s="259" t="s">
        <v>39415</v>
      </c>
      <c r="I3903" s="9">
        <v>4</v>
      </c>
    </row>
    <row r="3904">
      <c r="A3904" s="259" t="s">
        <v>30600</v>
      </c>
      <c r="B3904" s="9">
        <v>3</v>
      </c>
      <c r="C3904" s="259" t="s">
        <v>33285</v>
      </c>
      <c r="D3904" s="9">
        <v>0.032238212652169786</v>
      </c>
      <c r="E3904" s="9">
        <v>1719001.3589553833</v>
      </c>
      <c r="F3904" s="259" t="s">
        <v>35468</v>
      </c>
      <c r="G3904" s="9"/>
      <c r="H3904" s="259" t="s">
        <v>39416</v>
      </c>
      <c r="I3904" s="9">
        <v>4</v>
      </c>
    </row>
    <row r="3905">
      <c r="A3905" s="259" t="s">
        <v>30601</v>
      </c>
      <c r="B3905" s="9">
        <v>3</v>
      </c>
      <c r="C3905" s="259" t="s">
        <v>33285</v>
      </c>
      <c r="D3905" s="9">
        <v>0.022016997390201569</v>
      </c>
      <c r="E3905" s="9">
        <v>1719001.3589553833</v>
      </c>
      <c r="F3905" s="259" t="s">
        <v>35469</v>
      </c>
      <c r="G3905" s="9"/>
      <c r="H3905" s="259" t="s">
        <v>39417</v>
      </c>
      <c r="I3905" s="9">
        <v>4</v>
      </c>
    </row>
    <row r="3906">
      <c r="A3906" s="259" t="s">
        <v>30602</v>
      </c>
      <c r="B3906" s="9">
        <v>3</v>
      </c>
      <c r="C3906" s="259" t="s">
        <v>33285</v>
      </c>
      <c r="D3906" s="9">
        <v>0.032943655773281837</v>
      </c>
      <c r="E3906" s="9">
        <v>1719001.3589553833</v>
      </c>
      <c r="F3906" s="259" t="s">
        <v>35470</v>
      </c>
      <c r="G3906" s="9"/>
      <c r="H3906" s="259" t="s">
        <v>39418</v>
      </c>
      <c r="I3906" s="9">
        <v>4</v>
      </c>
    </row>
    <row r="3907">
      <c r="A3907" s="259" t="s">
        <v>30603</v>
      </c>
      <c r="B3907" s="9">
        <v>3</v>
      </c>
      <c r="C3907" s="259" t="s">
        <v>33285</v>
      </c>
      <c r="D3907" s="9">
        <v>0.028554340598106551</v>
      </c>
      <c r="E3907" s="9">
        <v>1719001.3589553833</v>
      </c>
      <c r="F3907" s="259" t="s">
        <v>35471</v>
      </c>
      <c r="G3907" s="9"/>
      <c r="H3907" s="259" t="s">
        <v>39419</v>
      </c>
      <c r="I3907" s="9">
        <v>4</v>
      </c>
    </row>
    <row r="3908">
      <c r="A3908" s="259" t="s">
        <v>30604</v>
      </c>
      <c r="B3908" s="9">
        <v>3</v>
      </c>
      <c r="C3908" s="259" t="s">
        <v>33285</v>
      </c>
      <c r="D3908" s="9">
        <v>0.031142251402027175</v>
      </c>
      <c r="E3908" s="9">
        <v>1719001.3589553833</v>
      </c>
      <c r="F3908" s="259" t="s">
        <v>35472</v>
      </c>
      <c r="G3908" s="9"/>
      <c r="H3908" s="259" t="s">
        <v>39420</v>
      </c>
      <c r="I3908" s="9">
        <v>4</v>
      </c>
    </row>
    <row r="3909">
      <c r="A3909" s="259" t="s">
        <v>30605</v>
      </c>
      <c r="B3909" s="9">
        <v>3</v>
      </c>
      <c r="C3909" s="259" t="s">
        <v>33285</v>
      </c>
      <c r="D3909" s="9">
        <v>0.04501305905531721</v>
      </c>
      <c r="E3909" s="9">
        <v>1719001.3589553833</v>
      </c>
      <c r="F3909" s="259" t="s">
        <v>35473</v>
      </c>
      <c r="G3909" s="9"/>
      <c r="H3909" s="259" t="s">
        <v>39421</v>
      </c>
      <c r="I3909" s="9">
        <v>4</v>
      </c>
    </row>
    <row r="3910">
      <c r="A3910" s="259" t="s">
        <v>30606</v>
      </c>
      <c r="B3910" s="9">
        <v>3</v>
      </c>
      <c r="C3910" s="259" t="s">
        <v>33285</v>
      </c>
      <c r="D3910" s="9">
        <v>0.023567462919075171</v>
      </c>
      <c r="E3910" s="9">
        <v>1719001.3589553833</v>
      </c>
      <c r="F3910" s="259" t="s">
        <v>35474</v>
      </c>
      <c r="G3910" s="9"/>
      <c r="H3910" s="259" t="s">
        <v>39422</v>
      </c>
      <c r="I3910" s="9">
        <v>4</v>
      </c>
    </row>
    <row r="3911">
      <c r="A3911" s="259" t="s">
        <v>30607</v>
      </c>
      <c r="B3911" s="9">
        <v>3</v>
      </c>
      <c r="C3911" s="259" t="s">
        <v>33285</v>
      </c>
      <c r="D3911" s="9">
        <v>0.025545025029670293</v>
      </c>
      <c r="E3911" s="9">
        <v>1719001.3589553833</v>
      </c>
      <c r="F3911" s="259" t="s">
        <v>35475</v>
      </c>
      <c r="G3911" s="9"/>
      <c r="H3911" s="259" t="s">
        <v>39423</v>
      </c>
      <c r="I3911" s="9">
        <v>4</v>
      </c>
    </row>
    <row r="3912">
      <c r="A3912" s="259" t="s">
        <v>30608</v>
      </c>
      <c r="B3912" s="9">
        <v>3</v>
      </c>
      <c r="C3912" s="259" t="s">
        <v>33285</v>
      </c>
      <c r="D3912" s="9">
        <v>0.029200509189150278</v>
      </c>
      <c r="E3912" s="9">
        <v>1719001.3589553833</v>
      </c>
      <c r="F3912" s="259" t="s">
        <v>35476</v>
      </c>
      <c r="G3912" s="9"/>
      <c r="H3912" s="259" t="s">
        <v>39424</v>
      </c>
      <c r="I3912" s="9">
        <v>4</v>
      </c>
    </row>
    <row r="3913">
      <c r="A3913" s="259" t="s">
        <v>30609</v>
      </c>
      <c r="B3913" s="9">
        <v>3</v>
      </c>
      <c r="C3913" s="259" t="s">
        <v>33285</v>
      </c>
      <c r="D3913" s="9">
        <v>0.034625200118659875</v>
      </c>
      <c r="E3913" s="9">
        <v>1719001.3589553833</v>
      </c>
      <c r="F3913" s="259" t="s">
        <v>35477</v>
      </c>
      <c r="G3913" s="9"/>
      <c r="H3913" s="259" t="s">
        <v>39425</v>
      </c>
      <c r="I3913" s="9">
        <v>4</v>
      </c>
    </row>
    <row r="3914">
      <c r="A3914" s="259" t="s">
        <v>30610</v>
      </c>
      <c r="B3914" s="9">
        <v>3</v>
      </c>
      <c r="C3914" s="259" t="s">
        <v>33285</v>
      </c>
      <c r="D3914" s="9">
        <v>0.014102776977961718</v>
      </c>
      <c r="E3914" s="9">
        <v>1719001.3589553833</v>
      </c>
      <c r="F3914" s="259" t="s">
        <v>35478</v>
      </c>
      <c r="G3914" s="9"/>
      <c r="H3914" s="259" t="s">
        <v>39426</v>
      </c>
      <c r="I3914" s="9">
        <v>4</v>
      </c>
    </row>
    <row r="3915">
      <c r="A3915" s="259" t="s">
        <v>30611</v>
      </c>
      <c r="B3915" s="9">
        <v>3</v>
      </c>
      <c r="C3915" s="259" t="s">
        <v>33285</v>
      </c>
      <c r="D3915" s="9">
        <v>0.042296307304200337</v>
      </c>
      <c r="E3915" s="9">
        <v>1719001.3589553833</v>
      </c>
      <c r="F3915" s="259" t="s">
        <v>35479</v>
      </c>
      <c r="G3915" s="9"/>
      <c r="H3915" s="259" t="s">
        <v>39427</v>
      </c>
      <c r="I3915" s="9">
        <v>4</v>
      </c>
    </row>
    <row r="3916">
      <c r="A3916" s="259" t="s">
        <v>30612</v>
      </c>
      <c r="B3916" s="9">
        <v>3</v>
      </c>
      <c r="C3916" s="259" t="s">
        <v>33285</v>
      </c>
      <c r="D3916" s="9">
        <v>0.023049923735042464</v>
      </c>
      <c r="E3916" s="9">
        <v>1719001.3589553833</v>
      </c>
      <c r="F3916" s="259" t="s">
        <v>35480</v>
      </c>
      <c r="G3916" s="9"/>
      <c r="H3916" s="259" t="s">
        <v>39428</v>
      </c>
      <c r="I3916" s="9">
        <v>4</v>
      </c>
    </row>
    <row r="3917">
      <c r="A3917" s="259" t="s">
        <v>30613</v>
      </c>
      <c r="B3917" s="9">
        <v>4</v>
      </c>
      <c r="C3917" s="259" t="s">
        <v>33285</v>
      </c>
      <c r="D3917" s="9">
        <v>0.031398975473127304</v>
      </c>
      <c r="E3917" s="9">
        <v>1733452.3988800049</v>
      </c>
      <c r="F3917" s="259" t="s">
        <v>35480</v>
      </c>
      <c r="G3917" s="9"/>
      <c r="H3917" s="259" t="s">
        <v>39429</v>
      </c>
      <c r="I3917" s="9">
        <v>4</v>
      </c>
    </row>
    <row r="3918">
      <c r="A3918" s="259" t="s">
        <v>30614</v>
      </c>
      <c r="B3918" s="9">
        <v>4</v>
      </c>
      <c r="C3918" s="259" t="s">
        <v>33285</v>
      </c>
      <c r="D3918" s="9">
        <v>0.042691114912004197</v>
      </c>
      <c r="E3918" s="9">
        <v>1733452.3988800049</v>
      </c>
      <c r="F3918" s="259" t="s">
        <v>35481</v>
      </c>
      <c r="G3918" s="9"/>
      <c r="H3918" s="259" t="s">
        <v>39430</v>
      </c>
      <c r="I3918" s="9">
        <v>4</v>
      </c>
    </row>
    <row r="3919">
      <c r="A3919" s="259" t="s">
        <v>30615</v>
      </c>
      <c r="B3919" s="9">
        <v>4</v>
      </c>
      <c r="C3919" s="259" t="s">
        <v>33285</v>
      </c>
      <c r="D3919" s="9">
        <v>0.041377487260496185</v>
      </c>
      <c r="E3919" s="9">
        <v>1733452.3988800049</v>
      </c>
      <c r="F3919" s="259" t="s">
        <v>35482</v>
      </c>
      <c r="G3919" s="9"/>
      <c r="H3919" s="259" t="s">
        <v>39431</v>
      </c>
      <c r="I3919" s="9">
        <v>4</v>
      </c>
    </row>
    <row r="3920">
      <c r="A3920" s="259" t="s">
        <v>30616</v>
      </c>
      <c r="B3920" s="9">
        <v>4</v>
      </c>
      <c r="C3920" s="259" t="s">
        <v>33285</v>
      </c>
      <c r="D3920" s="9">
        <v>0.043844083111841924</v>
      </c>
      <c r="E3920" s="9">
        <v>1733452.3988800049</v>
      </c>
      <c r="F3920" s="259" t="s">
        <v>35483</v>
      </c>
      <c r="G3920" s="9"/>
      <c r="H3920" s="259" t="s">
        <v>39432</v>
      </c>
      <c r="I3920" s="9">
        <v>4</v>
      </c>
    </row>
    <row r="3921">
      <c r="A3921" s="259" t="s">
        <v>30617</v>
      </c>
      <c r="B3921" s="9">
        <v>4</v>
      </c>
      <c r="C3921" s="259" t="s">
        <v>33285</v>
      </c>
      <c r="D3921" s="9">
        <v>0.03883979051261064</v>
      </c>
      <c r="E3921" s="9">
        <v>1733452.3988800049</v>
      </c>
      <c r="F3921" s="259" t="s">
        <v>35484</v>
      </c>
      <c r="G3921" s="9"/>
      <c r="H3921" s="259" t="s">
        <v>39433</v>
      </c>
      <c r="I3921" s="9">
        <v>4</v>
      </c>
    </row>
    <row r="3922">
      <c r="A3922" s="259" t="s">
        <v>30618</v>
      </c>
      <c r="B3922" s="9">
        <v>4</v>
      </c>
      <c r="C3922" s="259" t="s">
        <v>33285</v>
      </c>
      <c r="D3922" s="9">
        <v>0.053365696030854788</v>
      </c>
      <c r="E3922" s="9">
        <v>1733452.3988800049</v>
      </c>
      <c r="F3922" s="259" t="s">
        <v>35485</v>
      </c>
      <c r="G3922" s="9"/>
      <c r="H3922" s="259" t="s">
        <v>39434</v>
      </c>
      <c r="I3922" s="9">
        <v>4</v>
      </c>
    </row>
    <row r="3923">
      <c r="A3923" s="259" t="s">
        <v>30619</v>
      </c>
      <c r="B3923" s="9">
        <v>4</v>
      </c>
      <c r="C3923" s="259" t="s">
        <v>33285</v>
      </c>
      <c r="D3923" s="9">
        <v>0.04473108947632963</v>
      </c>
      <c r="E3923" s="9">
        <v>1733452.3988800049</v>
      </c>
      <c r="F3923" s="259" t="s">
        <v>35486</v>
      </c>
      <c r="G3923" s="9"/>
      <c r="H3923" s="259" t="s">
        <v>39435</v>
      </c>
      <c r="I3923" s="9">
        <v>4</v>
      </c>
    </row>
    <row r="3924">
      <c r="A3924" s="259" t="s">
        <v>30620</v>
      </c>
      <c r="B3924" s="9">
        <v>4</v>
      </c>
      <c r="C3924" s="259" t="s">
        <v>33285</v>
      </c>
      <c r="D3924" s="9">
        <v>0.028063220400936832</v>
      </c>
      <c r="E3924" s="9">
        <v>1733452.3988800049</v>
      </c>
      <c r="F3924" s="259" t="s">
        <v>35487</v>
      </c>
      <c r="G3924" s="9"/>
      <c r="H3924" s="259" t="s">
        <v>39436</v>
      </c>
      <c r="I3924" s="9">
        <v>4</v>
      </c>
    </row>
    <row r="3925">
      <c r="A3925" s="259" t="s">
        <v>30621</v>
      </c>
      <c r="B3925" s="9">
        <v>4</v>
      </c>
      <c r="C3925" s="259" t="s">
        <v>33285</v>
      </c>
      <c r="D3925" s="9">
        <v>0.031316336134765699</v>
      </c>
      <c r="E3925" s="9">
        <v>1733452.3988800049</v>
      </c>
      <c r="F3925" s="259" t="s">
        <v>35488</v>
      </c>
      <c r="G3925" s="9"/>
      <c r="H3925" s="259" t="s">
        <v>39437</v>
      </c>
      <c r="I3925" s="9">
        <v>4</v>
      </c>
    </row>
    <row r="3926">
      <c r="A3926" s="259" t="s">
        <v>30622</v>
      </c>
      <c r="B3926" s="9">
        <v>4</v>
      </c>
      <c r="C3926" s="259" t="s">
        <v>33285</v>
      </c>
      <c r="D3926" s="9">
        <v>0.055256801461143777</v>
      </c>
      <c r="E3926" s="9">
        <v>1733452.3988800049</v>
      </c>
      <c r="F3926" s="259" t="s">
        <v>35489</v>
      </c>
      <c r="G3926" s="9"/>
      <c r="H3926" s="259" t="s">
        <v>39438</v>
      </c>
      <c r="I3926" s="9">
        <v>4</v>
      </c>
    </row>
    <row r="3927">
      <c r="A3927" s="259" t="s">
        <v>30623</v>
      </c>
      <c r="B3927" s="9">
        <v>4</v>
      </c>
      <c r="C3927" s="259" t="s">
        <v>33285</v>
      </c>
      <c r="D3927" s="9">
        <v>0.042715270186365319</v>
      </c>
      <c r="E3927" s="9">
        <v>1733452.3988800049</v>
      </c>
      <c r="F3927" s="259" t="s">
        <v>35490</v>
      </c>
      <c r="G3927" s="9"/>
      <c r="H3927" s="259" t="s">
        <v>39439</v>
      </c>
      <c r="I3927" s="9">
        <v>4</v>
      </c>
    </row>
    <row r="3928">
      <c r="A3928" s="259" t="s">
        <v>30624</v>
      </c>
      <c r="B3928" s="9">
        <v>4</v>
      </c>
      <c r="C3928" s="259" t="s">
        <v>33285</v>
      </c>
      <c r="D3928" s="9">
        <v>0.011457965743807426</v>
      </c>
      <c r="E3928" s="9">
        <v>1733452.3988800049</v>
      </c>
      <c r="F3928" s="259" t="s">
        <v>35491</v>
      </c>
      <c r="G3928" s="9"/>
      <c r="H3928" s="259" t="s">
        <v>39440</v>
      </c>
      <c r="I3928" s="9">
        <v>4</v>
      </c>
    </row>
    <row r="3929">
      <c r="A3929" s="259" t="s">
        <v>30625</v>
      </c>
      <c r="B3929" s="9">
        <v>4</v>
      </c>
      <c r="C3929" s="259" t="s">
        <v>33285</v>
      </c>
      <c r="D3929" s="9">
        <v>0.042151993318045519</v>
      </c>
      <c r="E3929" s="9">
        <v>1733452.3988800049</v>
      </c>
      <c r="F3929" s="259" t="s">
        <v>35492</v>
      </c>
      <c r="G3929" s="9"/>
      <c r="H3929" s="259" t="s">
        <v>39441</v>
      </c>
      <c r="I3929" s="9">
        <v>4</v>
      </c>
    </row>
    <row r="3930">
      <c r="A3930" s="259" t="s">
        <v>30626</v>
      </c>
      <c r="B3930" s="9">
        <v>5</v>
      </c>
      <c r="C3930" s="259" t="s">
        <v>33285</v>
      </c>
      <c r="D3930" s="9">
        <v>0.038879625775245605</v>
      </c>
      <c r="E3930" s="9">
        <v>1725920.3910064697</v>
      </c>
      <c r="F3930" s="259" t="s">
        <v>35493</v>
      </c>
      <c r="G3930" s="9"/>
      <c r="H3930" s="259" t="s">
        <v>39442</v>
      </c>
      <c r="I3930" s="9">
        <v>4</v>
      </c>
    </row>
    <row r="3931">
      <c r="A3931" s="259" t="s">
        <v>30627</v>
      </c>
      <c r="B3931" s="9">
        <v>5</v>
      </c>
      <c r="C3931" s="259" t="s">
        <v>33285</v>
      </c>
      <c r="D3931" s="9">
        <v>0.047120372994711425</v>
      </c>
      <c r="E3931" s="9">
        <v>1725920.3910064697</v>
      </c>
      <c r="F3931" s="259" t="s">
        <v>35494</v>
      </c>
      <c r="G3931" s="9"/>
      <c r="H3931" s="259" t="s">
        <v>39443</v>
      </c>
      <c r="I3931" s="9">
        <v>4</v>
      </c>
    </row>
    <row r="3932">
      <c r="A3932" s="259" t="s">
        <v>30628</v>
      </c>
      <c r="B3932" s="9">
        <v>5</v>
      </c>
      <c r="C3932" s="259" t="s">
        <v>33285</v>
      </c>
      <c r="D3932" s="9">
        <v>0.0097737100947000357</v>
      </c>
      <c r="E3932" s="9">
        <v>1725920.3910064697</v>
      </c>
      <c r="F3932" s="259" t="s">
        <v>35495</v>
      </c>
      <c r="G3932" s="9"/>
      <c r="H3932" s="259" t="s">
        <v>39444</v>
      </c>
      <c r="I3932" s="9">
        <v>4</v>
      </c>
    </row>
    <row r="3933">
      <c r="A3933" s="259" t="s">
        <v>30629</v>
      </c>
      <c r="B3933" s="9">
        <v>5</v>
      </c>
      <c r="C3933" s="259" t="s">
        <v>33285</v>
      </c>
      <c r="D3933" s="9">
        <v>0.056868088639044939</v>
      </c>
      <c r="E3933" s="9">
        <v>1725920.3910064697</v>
      </c>
      <c r="F3933" s="259" t="s">
        <v>35496</v>
      </c>
      <c r="G3933" s="9"/>
      <c r="H3933" s="259" t="s">
        <v>39445</v>
      </c>
      <c r="I3933" s="9">
        <v>4</v>
      </c>
    </row>
    <row r="3934">
      <c r="A3934" s="259" t="s">
        <v>30630</v>
      </c>
      <c r="B3934" s="9">
        <v>5</v>
      </c>
      <c r="C3934" s="259" t="s">
        <v>33285</v>
      </c>
      <c r="D3934" s="9">
        <v>0.054999708649021886</v>
      </c>
      <c r="E3934" s="9">
        <v>1725920.3910064697</v>
      </c>
      <c r="F3934" s="259" t="s">
        <v>35497</v>
      </c>
      <c r="G3934" s="9"/>
      <c r="H3934" s="259" t="s">
        <v>39446</v>
      </c>
      <c r="I3934" s="9">
        <v>4</v>
      </c>
    </row>
    <row r="3935">
      <c r="A3935" s="259" t="s">
        <v>30631</v>
      </c>
      <c r="B3935" s="9">
        <v>5</v>
      </c>
      <c r="C3935" s="259" t="s">
        <v>33285</v>
      </c>
      <c r="D3935" s="9">
        <v>0.053073704666247813</v>
      </c>
      <c r="E3935" s="9">
        <v>1725920.3910064697</v>
      </c>
      <c r="F3935" s="259" t="s">
        <v>35498</v>
      </c>
      <c r="G3935" s="9"/>
      <c r="H3935" s="259" t="s">
        <v>39447</v>
      </c>
      <c r="I3935" s="9">
        <v>4</v>
      </c>
    </row>
    <row r="3936">
      <c r="A3936" s="259" t="s">
        <v>30632</v>
      </c>
      <c r="B3936" s="9">
        <v>5</v>
      </c>
      <c r="C3936" s="259" t="s">
        <v>33285</v>
      </c>
      <c r="D3936" s="9">
        <v>0.044581731175190577</v>
      </c>
      <c r="E3936" s="9">
        <v>1725920.3910064697</v>
      </c>
      <c r="F3936" s="259" t="s">
        <v>35499</v>
      </c>
      <c r="G3936" s="9"/>
      <c r="H3936" s="259" t="s">
        <v>39448</v>
      </c>
      <c r="I3936" s="9">
        <v>4</v>
      </c>
    </row>
    <row r="3937">
      <c r="A3937" s="259" t="s">
        <v>30633</v>
      </c>
      <c r="B3937" s="9">
        <v>5</v>
      </c>
      <c r="C3937" s="259" t="s">
        <v>33285</v>
      </c>
      <c r="D3937" s="9">
        <v>0.050306793141577939</v>
      </c>
      <c r="E3937" s="9">
        <v>1725920.3910064697</v>
      </c>
      <c r="F3937" s="259" t="s">
        <v>35500</v>
      </c>
      <c r="G3937" s="9"/>
      <c r="H3937" s="259" t="s">
        <v>39449</v>
      </c>
      <c r="I3937" s="9">
        <v>4</v>
      </c>
    </row>
    <row r="3938">
      <c r="A3938" s="259" t="s">
        <v>30634</v>
      </c>
      <c r="B3938" s="9">
        <v>5</v>
      </c>
      <c r="C3938" s="259" t="s">
        <v>33285</v>
      </c>
      <c r="D3938" s="9">
        <v>0.064120772805579082</v>
      </c>
      <c r="E3938" s="9">
        <v>1725920.3910064697</v>
      </c>
      <c r="F3938" s="259" t="s">
        <v>35501</v>
      </c>
      <c r="G3938" s="9"/>
      <c r="H3938" s="259" t="s">
        <v>39450</v>
      </c>
      <c r="I3938" s="9">
        <v>4</v>
      </c>
    </row>
    <row r="3939">
      <c r="A3939" s="259" t="s">
        <v>30635</v>
      </c>
      <c r="B3939" s="9">
        <v>5</v>
      </c>
      <c r="C3939" s="259" t="s">
        <v>33285</v>
      </c>
      <c r="D3939" s="9">
        <v>0.067734141949304202</v>
      </c>
      <c r="E3939" s="9">
        <v>1725920.3910064697</v>
      </c>
      <c r="F3939" s="259" t="s">
        <v>35502</v>
      </c>
      <c r="G3939" s="9"/>
      <c r="H3939" s="259" t="s">
        <v>39451</v>
      </c>
      <c r="I3939" s="9">
        <v>4</v>
      </c>
    </row>
    <row r="3940">
      <c r="A3940" s="259" t="s">
        <v>30636</v>
      </c>
      <c r="B3940" s="9">
        <v>5</v>
      </c>
      <c r="C3940" s="259" t="s">
        <v>33285</v>
      </c>
      <c r="D3940" s="9">
        <v>0.052119137179322768</v>
      </c>
      <c r="E3940" s="9">
        <v>1725920.3910064697</v>
      </c>
      <c r="F3940" s="259" t="s">
        <v>35503</v>
      </c>
      <c r="G3940" s="9"/>
      <c r="H3940" s="259" t="s">
        <v>39452</v>
      </c>
      <c r="I3940" s="9">
        <v>4</v>
      </c>
    </row>
    <row r="3941">
      <c r="A3941" s="259" t="s">
        <v>30637</v>
      </c>
      <c r="B3941" s="9">
        <v>5</v>
      </c>
      <c r="C3941" s="259" t="s">
        <v>33285</v>
      </c>
      <c r="D3941" s="9">
        <v>0.045350962048098971</v>
      </c>
      <c r="E3941" s="9">
        <v>1725920.3910064697</v>
      </c>
      <c r="F3941" s="259" t="s">
        <v>35504</v>
      </c>
      <c r="G3941" s="9"/>
      <c r="H3941" s="259" t="s">
        <v>39453</v>
      </c>
      <c r="I3941" s="9">
        <v>4</v>
      </c>
    </row>
    <row r="3942">
      <c r="A3942" s="259" t="s">
        <v>30638</v>
      </c>
      <c r="B3942" s="9">
        <v>5</v>
      </c>
      <c r="C3942" s="259" t="s">
        <v>33285</v>
      </c>
      <c r="D3942" s="9">
        <v>0.054778441918037851</v>
      </c>
      <c r="E3942" s="9">
        <v>1725920.3910064697</v>
      </c>
      <c r="F3942" s="259" t="s">
        <v>35505</v>
      </c>
      <c r="G3942" s="9"/>
      <c r="H3942" s="259" t="s">
        <v>39454</v>
      </c>
      <c r="I3942" s="9">
        <v>4</v>
      </c>
    </row>
    <row r="3943">
      <c r="A3943" s="259" t="s">
        <v>30639</v>
      </c>
      <c r="B3943" s="9">
        <v>6</v>
      </c>
      <c r="C3943" s="259" t="s">
        <v>33285</v>
      </c>
      <c r="D3943" s="9">
        <v>0.03901512171080302</v>
      </c>
      <c r="E3943" s="9">
        <v>1726033.9005508423</v>
      </c>
      <c r="F3943" s="259" t="s">
        <v>35506</v>
      </c>
      <c r="G3943" s="9"/>
      <c r="H3943" s="259" t="s">
        <v>39455</v>
      </c>
      <c r="I3943" s="9">
        <v>4</v>
      </c>
    </row>
    <row r="3944">
      <c r="A3944" s="259" t="s">
        <v>30640</v>
      </c>
      <c r="B3944" s="9">
        <v>6</v>
      </c>
      <c r="C3944" s="259" t="s">
        <v>33285</v>
      </c>
      <c r="D3944" s="9">
        <v>0.061343131861425225</v>
      </c>
      <c r="E3944" s="9">
        <v>1726033.9005508423</v>
      </c>
      <c r="F3944" s="259" t="s">
        <v>35507</v>
      </c>
      <c r="G3944" s="9"/>
      <c r="H3944" s="259" t="s">
        <v>39456</v>
      </c>
      <c r="I3944" s="9">
        <v>4</v>
      </c>
    </row>
    <row r="3945">
      <c r="A3945" s="259" t="s">
        <v>30641</v>
      </c>
      <c r="B3945" s="9">
        <v>6</v>
      </c>
      <c r="C3945" s="259" t="s">
        <v>33285</v>
      </c>
      <c r="D3945" s="9">
        <v>0.072822267055008313</v>
      </c>
      <c r="E3945" s="9">
        <v>1726033.9005508423</v>
      </c>
      <c r="F3945" s="259" t="s">
        <v>35508</v>
      </c>
      <c r="G3945" s="9"/>
      <c r="H3945" s="259" t="s">
        <v>39457</v>
      </c>
      <c r="I3945" s="9">
        <v>4</v>
      </c>
    </row>
    <row r="3946">
      <c r="A3946" s="259" t="s">
        <v>30642</v>
      </c>
      <c r="B3946" s="9">
        <v>6</v>
      </c>
      <c r="C3946" s="259" t="s">
        <v>33285</v>
      </c>
      <c r="D3946" s="9">
        <v>0.071064569218574902</v>
      </c>
      <c r="E3946" s="9">
        <v>1726033.9005508423</v>
      </c>
      <c r="F3946" s="259" t="s">
        <v>35509</v>
      </c>
      <c r="G3946" s="9"/>
      <c r="H3946" s="259" t="s">
        <v>39458</v>
      </c>
      <c r="I3946" s="9">
        <v>4</v>
      </c>
    </row>
    <row r="3947">
      <c r="A3947" s="259" t="s">
        <v>30643</v>
      </c>
      <c r="B3947" s="9">
        <v>6</v>
      </c>
      <c r="C3947" s="259" t="s">
        <v>33285</v>
      </c>
      <c r="D3947" s="9">
        <v>0.078496938231539456</v>
      </c>
      <c r="E3947" s="9">
        <v>1726033.9005508423</v>
      </c>
      <c r="F3947" s="259" t="s">
        <v>35510</v>
      </c>
      <c r="G3947" s="9"/>
      <c r="H3947" s="259" t="s">
        <v>39459</v>
      </c>
      <c r="I3947" s="9">
        <v>4</v>
      </c>
    </row>
    <row r="3948">
      <c r="A3948" s="259" t="s">
        <v>30644</v>
      </c>
      <c r="B3948" s="9">
        <v>6</v>
      </c>
      <c r="C3948" s="259" t="s">
        <v>33285</v>
      </c>
      <c r="D3948" s="9">
        <v>0.063202214122750733</v>
      </c>
      <c r="E3948" s="9">
        <v>1726033.9005508423</v>
      </c>
      <c r="F3948" s="259" t="s">
        <v>35511</v>
      </c>
      <c r="G3948" s="9"/>
      <c r="H3948" s="259" t="s">
        <v>39460</v>
      </c>
      <c r="I3948" s="9">
        <v>4</v>
      </c>
    </row>
    <row r="3949">
      <c r="A3949" s="259" t="s">
        <v>30645</v>
      </c>
      <c r="B3949" s="9">
        <v>6</v>
      </c>
      <c r="C3949" s="259" t="s">
        <v>33285</v>
      </c>
      <c r="D3949" s="9">
        <v>0.073479437254986513</v>
      </c>
      <c r="E3949" s="9">
        <v>1726033.9005508423</v>
      </c>
      <c r="F3949" s="259" t="s">
        <v>35512</v>
      </c>
      <c r="G3949" s="9"/>
      <c r="H3949" s="259" t="s">
        <v>39461</v>
      </c>
      <c r="I3949" s="9">
        <v>4</v>
      </c>
    </row>
    <row r="3950">
      <c r="A3950" s="259" t="s">
        <v>30646</v>
      </c>
      <c r="B3950" s="9">
        <v>6</v>
      </c>
      <c r="C3950" s="259" t="s">
        <v>33285</v>
      </c>
      <c r="D3950" s="9">
        <v>0.071785940193209816</v>
      </c>
      <c r="E3950" s="9">
        <v>1726033.9005508423</v>
      </c>
      <c r="F3950" s="259" t="s">
        <v>35513</v>
      </c>
      <c r="G3950" s="9"/>
      <c r="H3950" s="259" t="s">
        <v>39462</v>
      </c>
      <c r="I3950" s="9">
        <v>4</v>
      </c>
    </row>
    <row r="3951">
      <c r="A3951" s="259" t="s">
        <v>30647</v>
      </c>
      <c r="B3951" s="9">
        <v>6</v>
      </c>
      <c r="C3951" s="259" t="s">
        <v>33285</v>
      </c>
      <c r="D3951" s="9">
        <v>0.057685450002537567</v>
      </c>
      <c r="E3951" s="9">
        <v>1726033.9005508423</v>
      </c>
      <c r="F3951" s="259" t="s">
        <v>35514</v>
      </c>
      <c r="G3951" s="9"/>
      <c r="H3951" s="259" t="s">
        <v>39463</v>
      </c>
      <c r="I3951" s="9">
        <v>4</v>
      </c>
    </row>
    <row r="3952">
      <c r="A3952" s="259" t="s">
        <v>30648</v>
      </c>
      <c r="B3952" s="9">
        <v>6</v>
      </c>
      <c r="C3952" s="259" t="s">
        <v>33285</v>
      </c>
      <c r="D3952" s="9">
        <v>0.07433387618246802</v>
      </c>
      <c r="E3952" s="9">
        <v>1726033.9005508423</v>
      </c>
      <c r="F3952" s="259" t="s">
        <v>35515</v>
      </c>
      <c r="G3952" s="9"/>
      <c r="H3952" s="259" t="s">
        <v>39464</v>
      </c>
      <c r="I3952" s="9">
        <v>4</v>
      </c>
    </row>
    <row r="3953">
      <c r="A3953" s="259" t="s">
        <v>30649</v>
      </c>
      <c r="B3953" s="9">
        <v>6</v>
      </c>
      <c r="C3953" s="259" t="s">
        <v>33285</v>
      </c>
      <c r="D3953" s="9">
        <v>0.079198487477757568</v>
      </c>
      <c r="E3953" s="9">
        <v>1726033.9005508423</v>
      </c>
      <c r="F3953" s="259" t="s">
        <v>35516</v>
      </c>
      <c r="G3953" s="9"/>
      <c r="H3953" s="259" t="s">
        <v>39465</v>
      </c>
      <c r="I3953" s="9">
        <v>4</v>
      </c>
    </row>
    <row r="3954">
      <c r="A3954" s="259" t="s">
        <v>30650</v>
      </c>
      <c r="B3954" s="9">
        <v>6</v>
      </c>
      <c r="C3954" s="259" t="s">
        <v>33285</v>
      </c>
      <c r="D3954" s="9">
        <v>0.071656437562521047</v>
      </c>
      <c r="E3954" s="9">
        <v>1726033.9005508423</v>
      </c>
      <c r="F3954" s="259" t="s">
        <v>35517</v>
      </c>
      <c r="G3954" s="9"/>
      <c r="H3954" s="259" t="s">
        <v>39466</v>
      </c>
      <c r="I3954" s="9">
        <v>4</v>
      </c>
    </row>
    <row r="3955">
      <c r="A3955" s="259" t="s">
        <v>30651</v>
      </c>
      <c r="B3955" s="9">
        <v>6</v>
      </c>
      <c r="C3955" s="259" t="s">
        <v>33285</v>
      </c>
      <c r="D3955" s="9">
        <v>0.072808030372909796</v>
      </c>
      <c r="E3955" s="9">
        <v>1726033.9005508423</v>
      </c>
      <c r="F3955" s="259" t="s">
        <v>35518</v>
      </c>
      <c r="G3955" s="9"/>
      <c r="H3955" s="259" t="s">
        <v>39467</v>
      </c>
      <c r="I3955" s="9">
        <v>4</v>
      </c>
    </row>
    <row r="3956">
      <c r="A3956" s="259" t="s">
        <v>30652</v>
      </c>
      <c r="B3956" s="9">
        <v>7</v>
      </c>
      <c r="C3956" s="259" t="s">
        <v>33285</v>
      </c>
      <c r="D3956" s="9">
        <v>0.090923900268184532</v>
      </c>
      <c r="E3956" s="9">
        <v>1724097.6573486328</v>
      </c>
      <c r="F3956" s="259" t="s">
        <v>35519</v>
      </c>
      <c r="G3956" s="9"/>
      <c r="H3956" s="259" t="s">
        <v>39468</v>
      </c>
      <c r="I3956" s="9">
        <v>4</v>
      </c>
    </row>
    <row r="3957">
      <c r="A3957" s="259" t="s">
        <v>30653</v>
      </c>
      <c r="B3957" s="9">
        <v>7</v>
      </c>
      <c r="C3957" s="259" t="s">
        <v>33285</v>
      </c>
      <c r="D3957" s="9">
        <v>0.0834727003019992</v>
      </c>
      <c r="E3957" s="9">
        <v>1724097.6573486328</v>
      </c>
      <c r="F3957" s="259" t="s">
        <v>35520</v>
      </c>
      <c r="G3957" s="9"/>
      <c r="H3957" s="259" t="s">
        <v>39469</v>
      </c>
      <c r="I3957" s="9">
        <v>4</v>
      </c>
    </row>
    <row r="3958">
      <c r="A3958" s="259" t="s">
        <v>30654</v>
      </c>
      <c r="B3958" s="9">
        <v>7</v>
      </c>
      <c r="C3958" s="259" t="s">
        <v>33285</v>
      </c>
      <c r="D3958" s="9">
        <v>0.0973880082108418</v>
      </c>
      <c r="E3958" s="9">
        <v>1724097.6573486328</v>
      </c>
      <c r="F3958" s="259" t="s">
        <v>35521</v>
      </c>
      <c r="G3958" s="9"/>
      <c r="H3958" s="259" t="s">
        <v>39470</v>
      </c>
      <c r="I3958" s="9">
        <v>4</v>
      </c>
    </row>
    <row r="3959">
      <c r="A3959" s="259" t="s">
        <v>30655</v>
      </c>
      <c r="B3959" s="9">
        <v>7</v>
      </c>
      <c r="C3959" s="259" t="s">
        <v>33285</v>
      </c>
      <c r="D3959" s="9">
        <v>0.073676535946549104</v>
      </c>
      <c r="E3959" s="9">
        <v>1724097.6573486328</v>
      </c>
      <c r="F3959" s="259" t="s">
        <v>35522</v>
      </c>
      <c r="G3959" s="9"/>
      <c r="H3959" s="259" t="s">
        <v>39471</v>
      </c>
      <c r="I3959" s="9">
        <v>4</v>
      </c>
    </row>
    <row r="3960">
      <c r="A3960" s="259" t="s">
        <v>30656</v>
      </c>
      <c r="B3960" s="9">
        <v>7</v>
      </c>
      <c r="C3960" s="259" t="s">
        <v>33285</v>
      </c>
      <c r="D3960" s="9">
        <v>0.051900290468505195</v>
      </c>
      <c r="E3960" s="9">
        <v>1724097.6573486328</v>
      </c>
      <c r="F3960" s="259" t="s">
        <v>35523</v>
      </c>
      <c r="G3960" s="9"/>
      <c r="H3960" s="259" t="s">
        <v>39472</v>
      </c>
      <c r="I3960" s="9">
        <v>4</v>
      </c>
    </row>
    <row r="3961">
      <c r="A3961" s="259" t="s">
        <v>30657</v>
      </c>
      <c r="B3961" s="9">
        <v>7</v>
      </c>
      <c r="C3961" s="259" t="s">
        <v>33285</v>
      </c>
      <c r="D3961" s="9">
        <v>0.093251974545033797</v>
      </c>
      <c r="E3961" s="9">
        <v>1724097.6573486328</v>
      </c>
      <c r="F3961" s="259" t="s">
        <v>35524</v>
      </c>
      <c r="G3961" s="9"/>
      <c r="H3961" s="259" t="s">
        <v>39473</v>
      </c>
      <c r="I3961" s="9">
        <v>4</v>
      </c>
    </row>
    <row r="3962">
      <c r="A3962" s="259" t="s">
        <v>30658</v>
      </c>
      <c r="B3962" s="9">
        <v>7</v>
      </c>
      <c r="C3962" s="259" t="s">
        <v>33285</v>
      </c>
      <c r="D3962" s="9">
        <v>0.094845565446507352</v>
      </c>
      <c r="E3962" s="9">
        <v>1724097.6573486328</v>
      </c>
      <c r="F3962" s="259" t="s">
        <v>35525</v>
      </c>
      <c r="G3962" s="9"/>
      <c r="H3962" s="259" t="s">
        <v>39474</v>
      </c>
      <c r="I3962" s="9">
        <v>4</v>
      </c>
    </row>
    <row r="3963">
      <c r="A3963" s="259" t="s">
        <v>30659</v>
      </c>
      <c r="B3963" s="9">
        <v>7</v>
      </c>
      <c r="C3963" s="259" t="s">
        <v>33285</v>
      </c>
      <c r="D3963" s="9">
        <v>0.098201306373783298</v>
      </c>
      <c r="E3963" s="9">
        <v>1724097.6573486328</v>
      </c>
      <c r="F3963" s="259" t="s">
        <v>35526</v>
      </c>
      <c r="G3963" s="9"/>
      <c r="H3963" s="259" t="s">
        <v>39475</v>
      </c>
      <c r="I3963" s="9">
        <v>4</v>
      </c>
    </row>
    <row r="3964">
      <c r="A3964" s="259" t="s">
        <v>30660</v>
      </c>
      <c r="B3964" s="9">
        <v>7</v>
      </c>
      <c r="C3964" s="259" t="s">
        <v>33285</v>
      </c>
      <c r="D3964" s="9">
        <v>0.10047945856139538</v>
      </c>
      <c r="E3964" s="9">
        <v>1724097.6573486328</v>
      </c>
      <c r="F3964" s="259" t="s">
        <v>35527</v>
      </c>
      <c r="G3964" s="9"/>
      <c r="H3964" s="259" t="s">
        <v>39476</v>
      </c>
      <c r="I3964" s="9">
        <v>4</v>
      </c>
    </row>
    <row r="3965">
      <c r="A3965" s="259" t="s">
        <v>30661</v>
      </c>
      <c r="B3965" s="9">
        <v>7</v>
      </c>
      <c r="C3965" s="259" t="s">
        <v>33285</v>
      </c>
      <c r="D3965" s="9">
        <v>0.077942694355503661</v>
      </c>
      <c r="E3965" s="9">
        <v>1724097.6573486328</v>
      </c>
      <c r="F3965" s="259" t="s">
        <v>35528</v>
      </c>
      <c r="G3965" s="9"/>
      <c r="H3965" s="259" t="s">
        <v>39477</v>
      </c>
      <c r="I3965" s="9">
        <v>4</v>
      </c>
    </row>
    <row r="3966">
      <c r="A3966" s="259" t="s">
        <v>30662</v>
      </c>
      <c r="B3966" s="9">
        <v>7</v>
      </c>
      <c r="C3966" s="259" t="s">
        <v>33285</v>
      </c>
      <c r="D3966" s="9">
        <v>0.1026515648763759</v>
      </c>
      <c r="E3966" s="9">
        <v>1724097.6573486328</v>
      </c>
      <c r="F3966" s="259" t="s">
        <v>35529</v>
      </c>
      <c r="G3966" s="9"/>
      <c r="H3966" s="259" t="s">
        <v>39478</v>
      </c>
      <c r="I3966" s="9">
        <v>4</v>
      </c>
    </row>
    <row r="3967">
      <c r="A3967" s="259" t="s">
        <v>30663</v>
      </c>
      <c r="B3967" s="9">
        <v>7</v>
      </c>
      <c r="C3967" s="259" t="s">
        <v>33285</v>
      </c>
      <c r="D3967" s="9">
        <v>0.10089599638985823</v>
      </c>
      <c r="E3967" s="9">
        <v>1724097.6573486328</v>
      </c>
      <c r="F3967" s="259" t="s">
        <v>35530</v>
      </c>
      <c r="G3967" s="9"/>
      <c r="H3967" s="259" t="s">
        <v>39479</v>
      </c>
      <c r="I3967" s="9">
        <v>4</v>
      </c>
    </row>
    <row r="3968">
      <c r="A3968" s="259" t="s">
        <v>30664</v>
      </c>
      <c r="B3968" s="9">
        <v>7</v>
      </c>
      <c r="C3968" s="259" t="s">
        <v>33285</v>
      </c>
      <c r="D3968" s="9">
        <v>0.097967599905649627</v>
      </c>
      <c r="E3968" s="9">
        <v>1724097.6573486328</v>
      </c>
      <c r="F3968" s="259" t="s">
        <v>35531</v>
      </c>
      <c r="G3968" s="9"/>
      <c r="H3968" s="259" t="s">
        <v>39480</v>
      </c>
      <c r="I3968" s="9">
        <v>4</v>
      </c>
    </row>
    <row r="3969">
      <c r="A3969" s="259" t="s">
        <v>30665</v>
      </c>
      <c r="B3969" s="9">
        <v>8</v>
      </c>
      <c r="C3969" s="259" t="s">
        <v>33285</v>
      </c>
      <c r="D3969" s="9">
        <v>0.1316287154552564</v>
      </c>
      <c r="E3969" s="9">
        <v>1725958.2303409576</v>
      </c>
      <c r="F3969" s="259" t="s">
        <v>35532</v>
      </c>
      <c r="G3969" s="9"/>
      <c r="H3969" s="259" t="s">
        <v>39481</v>
      </c>
      <c r="I3969" s="9">
        <v>4</v>
      </c>
    </row>
    <row r="3970">
      <c r="A3970" s="259" t="s">
        <v>30666</v>
      </c>
      <c r="B3970" s="9">
        <v>8</v>
      </c>
      <c r="C3970" s="259" t="s">
        <v>33285</v>
      </c>
      <c r="D3970" s="9">
        <v>0.12741700636539924</v>
      </c>
      <c r="E3970" s="9">
        <v>1725958.2303409576</v>
      </c>
      <c r="F3970" s="259" t="s">
        <v>35533</v>
      </c>
      <c r="G3970" s="9"/>
      <c r="H3970" s="259" t="s">
        <v>39482</v>
      </c>
      <c r="I3970" s="9">
        <v>4</v>
      </c>
    </row>
    <row r="3971">
      <c r="A3971" s="259" t="s">
        <v>30667</v>
      </c>
      <c r="B3971" s="9">
        <v>8</v>
      </c>
      <c r="C3971" s="259" t="s">
        <v>33285</v>
      </c>
      <c r="D3971" s="9">
        <v>0.12358349032737528</v>
      </c>
      <c r="E3971" s="9">
        <v>1725958.2303409576</v>
      </c>
      <c r="F3971" s="259" t="s">
        <v>35534</v>
      </c>
      <c r="G3971" s="9"/>
      <c r="H3971" s="259" t="s">
        <v>39483</v>
      </c>
      <c r="I3971" s="9">
        <v>4</v>
      </c>
    </row>
    <row r="3972">
      <c r="A3972" s="259" t="s">
        <v>30668</v>
      </c>
      <c r="B3972" s="9">
        <v>8</v>
      </c>
      <c r="C3972" s="259" t="s">
        <v>33285</v>
      </c>
      <c r="D3972" s="9">
        <v>0.12869183395334563</v>
      </c>
      <c r="E3972" s="9">
        <v>1725958.2303409576</v>
      </c>
      <c r="F3972" s="259" t="s">
        <v>35535</v>
      </c>
      <c r="G3972" s="9"/>
      <c r="H3972" s="259" t="s">
        <v>39484</v>
      </c>
      <c r="I3972" s="9">
        <v>4</v>
      </c>
    </row>
    <row r="3973">
      <c r="A3973" s="259" t="s">
        <v>30669</v>
      </c>
      <c r="B3973" s="9">
        <v>8</v>
      </c>
      <c r="C3973" s="259" t="s">
        <v>33285</v>
      </c>
      <c r="D3973" s="9">
        <v>0.1226968460560508</v>
      </c>
      <c r="E3973" s="9">
        <v>1725958.2303409576</v>
      </c>
      <c r="F3973" s="259" t="s">
        <v>35536</v>
      </c>
      <c r="G3973" s="9"/>
      <c r="H3973" s="259" t="s">
        <v>39485</v>
      </c>
      <c r="I3973" s="9">
        <v>4</v>
      </c>
    </row>
    <row r="3974">
      <c r="A3974" s="259" t="s">
        <v>30670</v>
      </c>
      <c r="B3974" s="9">
        <v>8</v>
      </c>
      <c r="C3974" s="259" t="s">
        <v>33285</v>
      </c>
      <c r="D3974" s="9">
        <v>0.12940361218007826</v>
      </c>
      <c r="E3974" s="9">
        <v>1725958.2303409576</v>
      </c>
      <c r="F3974" s="259" t="s">
        <v>35537</v>
      </c>
      <c r="G3974" s="9"/>
      <c r="H3974" s="259" t="s">
        <v>39486</v>
      </c>
      <c r="I3974" s="9">
        <v>4</v>
      </c>
    </row>
    <row r="3975">
      <c r="A3975" s="259" t="s">
        <v>30671</v>
      </c>
      <c r="B3975" s="9">
        <v>8</v>
      </c>
      <c r="C3975" s="259" t="s">
        <v>33285</v>
      </c>
      <c r="D3975" s="9">
        <v>0.11680246542266054</v>
      </c>
      <c r="E3975" s="9">
        <v>1725958.2303409576</v>
      </c>
      <c r="F3975" s="259" t="s">
        <v>35538</v>
      </c>
      <c r="G3975" s="9"/>
      <c r="H3975" s="259" t="s">
        <v>39487</v>
      </c>
      <c r="I3975" s="9">
        <v>4</v>
      </c>
    </row>
    <row r="3976">
      <c r="A3976" s="259" t="s">
        <v>30672</v>
      </c>
      <c r="B3976" s="9">
        <v>8</v>
      </c>
      <c r="C3976" s="259" t="s">
        <v>33285</v>
      </c>
      <c r="D3976" s="9">
        <v>0.13046776449224456</v>
      </c>
      <c r="E3976" s="9">
        <v>1725958.2303409576</v>
      </c>
      <c r="F3976" s="259" t="s">
        <v>35539</v>
      </c>
      <c r="G3976" s="9"/>
      <c r="H3976" s="259" t="s">
        <v>39488</v>
      </c>
      <c r="I3976" s="9">
        <v>4</v>
      </c>
    </row>
    <row r="3977">
      <c r="A3977" s="259" t="s">
        <v>30673</v>
      </c>
      <c r="B3977" s="9">
        <v>8</v>
      </c>
      <c r="C3977" s="259" t="s">
        <v>33285</v>
      </c>
      <c r="D3977" s="9">
        <v>0.079639166819635274</v>
      </c>
      <c r="E3977" s="9">
        <v>1725958.2303409576</v>
      </c>
      <c r="F3977" s="259" t="s">
        <v>35540</v>
      </c>
      <c r="G3977" s="9"/>
      <c r="H3977" s="259" t="s">
        <v>39489</v>
      </c>
      <c r="I3977" s="9">
        <v>4</v>
      </c>
    </row>
    <row r="3978">
      <c r="A3978" s="259" t="s">
        <v>30674</v>
      </c>
      <c r="B3978" s="9">
        <v>8</v>
      </c>
      <c r="C3978" s="259" t="s">
        <v>33285</v>
      </c>
      <c r="D3978" s="9">
        <v>0.12956455023134603</v>
      </c>
      <c r="E3978" s="9">
        <v>1725958.2303409576</v>
      </c>
      <c r="F3978" s="259" t="s">
        <v>35541</v>
      </c>
      <c r="G3978" s="9"/>
      <c r="H3978" s="259" t="s">
        <v>39490</v>
      </c>
      <c r="I3978" s="9">
        <v>4</v>
      </c>
    </row>
    <row r="3979">
      <c r="A3979" s="259" t="s">
        <v>30675</v>
      </c>
      <c r="B3979" s="9">
        <v>8</v>
      </c>
      <c r="C3979" s="259" t="s">
        <v>33285</v>
      </c>
      <c r="D3979" s="9">
        <v>0.12603416102424564</v>
      </c>
      <c r="E3979" s="9">
        <v>1725958.2303409576</v>
      </c>
      <c r="F3979" s="259" t="s">
        <v>35542</v>
      </c>
      <c r="G3979" s="9"/>
      <c r="H3979" s="259" t="s">
        <v>39491</v>
      </c>
      <c r="I3979" s="9">
        <v>4</v>
      </c>
    </row>
    <row r="3980">
      <c r="A3980" s="259" t="s">
        <v>30676</v>
      </c>
      <c r="B3980" s="9">
        <v>8</v>
      </c>
      <c r="C3980" s="259" t="s">
        <v>33285</v>
      </c>
      <c r="D3980" s="9">
        <v>0.12638407105911653</v>
      </c>
      <c r="E3980" s="9">
        <v>1725958.2303409576</v>
      </c>
      <c r="F3980" s="259" t="s">
        <v>35543</v>
      </c>
      <c r="G3980" s="9"/>
      <c r="H3980" s="259" t="s">
        <v>39492</v>
      </c>
      <c r="I3980" s="9">
        <v>4</v>
      </c>
    </row>
    <row r="3981">
      <c r="A3981" s="259" t="s">
        <v>30677</v>
      </c>
      <c r="B3981" s="9">
        <v>8</v>
      </c>
      <c r="C3981" s="259" t="s">
        <v>33285</v>
      </c>
      <c r="D3981" s="9">
        <v>0.12408308314896413</v>
      </c>
      <c r="E3981" s="9">
        <v>1725958.2303409576</v>
      </c>
      <c r="F3981" s="259" t="s">
        <v>35544</v>
      </c>
      <c r="G3981" s="9"/>
      <c r="H3981" s="259" t="s">
        <v>39493</v>
      </c>
      <c r="I3981" s="9">
        <v>4</v>
      </c>
    </row>
    <row r="3982">
      <c r="A3982" s="259" t="s">
        <v>30678</v>
      </c>
      <c r="B3982" s="9">
        <v>9</v>
      </c>
      <c r="C3982" s="259" t="s">
        <v>33285</v>
      </c>
      <c r="D3982" s="9">
        <v>0.16363484089202673</v>
      </c>
      <c r="E3982" s="9">
        <v>1721642.4785900116</v>
      </c>
      <c r="F3982" s="259" t="s">
        <v>35545</v>
      </c>
      <c r="G3982" s="9"/>
      <c r="H3982" s="259" t="s">
        <v>39494</v>
      </c>
      <c r="I3982" s="9">
        <v>4</v>
      </c>
    </row>
    <row r="3983">
      <c r="A3983" s="259" t="s">
        <v>30679</v>
      </c>
      <c r="B3983" s="9">
        <v>9</v>
      </c>
      <c r="C3983" s="259" t="s">
        <v>33285</v>
      </c>
      <c r="D3983" s="9">
        <v>0.17030982957025032</v>
      </c>
      <c r="E3983" s="9">
        <v>1721642.4785900116</v>
      </c>
      <c r="F3983" s="259" t="s">
        <v>35546</v>
      </c>
      <c r="G3983" s="9"/>
      <c r="H3983" s="259" t="s">
        <v>39495</v>
      </c>
      <c r="I3983" s="9">
        <v>4</v>
      </c>
    </row>
    <row r="3984">
      <c r="A3984" s="259" t="s">
        <v>30680</v>
      </c>
      <c r="B3984" s="9">
        <v>9</v>
      </c>
      <c r="C3984" s="259" t="s">
        <v>33285</v>
      </c>
      <c r="D3984" s="9">
        <v>0.15966674560958394</v>
      </c>
      <c r="E3984" s="9">
        <v>1721642.4785900116</v>
      </c>
      <c r="F3984" s="259" t="s">
        <v>35547</v>
      </c>
      <c r="G3984" s="9"/>
      <c r="H3984" s="259" t="s">
        <v>39496</v>
      </c>
      <c r="I3984" s="9">
        <v>4</v>
      </c>
    </row>
    <row r="3985">
      <c r="A3985" s="259" t="s">
        <v>30681</v>
      </c>
      <c r="B3985" s="9">
        <v>9</v>
      </c>
      <c r="C3985" s="259" t="s">
        <v>33285</v>
      </c>
      <c r="D3985" s="9">
        <v>0.17428244870106041</v>
      </c>
      <c r="E3985" s="9">
        <v>1721642.4785900116</v>
      </c>
      <c r="F3985" s="259" t="s">
        <v>35548</v>
      </c>
      <c r="G3985" s="9"/>
      <c r="H3985" s="259" t="s">
        <v>39497</v>
      </c>
      <c r="I3985" s="9">
        <v>4</v>
      </c>
    </row>
    <row r="3986">
      <c r="A3986" s="259" t="s">
        <v>30682</v>
      </c>
      <c r="B3986" s="9">
        <v>9</v>
      </c>
      <c r="C3986" s="259" t="s">
        <v>33285</v>
      </c>
      <c r="D3986" s="9">
        <v>0.18370536715293254</v>
      </c>
      <c r="E3986" s="9">
        <v>1721642.4785900116</v>
      </c>
      <c r="F3986" s="259" t="s">
        <v>35549</v>
      </c>
      <c r="G3986" s="9"/>
      <c r="H3986" s="259" t="s">
        <v>39498</v>
      </c>
      <c r="I3986" s="9">
        <v>4</v>
      </c>
    </row>
    <row r="3987">
      <c r="A3987" s="259" t="s">
        <v>30683</v>
      </c>
      <c r="B3987" s="9">
        <v>9</v>
      </c>
      <c r="C3987" s="259" t="s">
        <v>33285</v>
      </c>
      <c r="D3987" s="9">
        <v>0.18228187245920133</v>
      </c>
      <c r="E3987" s="9">
        <v>1721642.4785900116</v>
      </c>
      <c r="F3987" s="259" t="s">
        <v>35550</v>
      </c>
      <c r="G3987" s="9"/>
      <c r="H3987" s="259" t="s">
        <v>39499</v>
      </c>
      <c r="I3987" s="9">
        <v>4</v>
      </c>
    </row>
    <row r="3988">
      <c r="A3988" s="259" t="s">
        <v>30684</v>
      </c>
      <c r="B3988" s="9">
        <v>9</v>
      </c>
      <c r="C3988" s="259" t="s">
        <v>33285</v>
      </c>
      <c r="D3988" s="9">
        <v>0.12872157529823647</v>
      </c>
      <c r="E3988" s="9">
        <v>1721642.4785900116</v>
      </c>
      <c r="F3988" s="259" t="s">
        <v>35551</v>
      </c>
      <c r="G3988" s="9"/>
      <c r="H3988" s="259" t="s">
        <v>39500</v>
      </c>
      <c r="I3988" s="9">
        <v>4</v>
      </c>
    </row>
    <row r="3989">
      <c r="A3989" s="259" t="s">
        <v>30685</v>
      </c>
      <c r="B3989" s="9">
        <v>9</v>
      </c>
      <c r="C3989" s="259" t="s">
        <v>33285</v>
      </c>
      <c r="D3989" s="9">
        <v>0.17862525309236027</v>
      </c>
      <c r="E3989" s="9">
        <v>1721642.4785900116</v>
      </c>
      <c r="F3989" s="259" t="s">
        <v>35552</v>
      </c>
      <c r="G3989" s="9"/>
      <c r="H3989" s="259" t="s">
        <v>39501</v>
      </c>
      <c r="I3989" s="9">
        <v>4</v>
      </c>
    </row>
    <row r="3990">
      <c r="A3990" s="259" t="s">
        <v>30686</v>
      </c>
      <c r="B3990" s="9">
        <v>9</v>
      </c>
      <c r="C3990" s="259" t="s">
        <v>33285</v>
      </c>
      <c r="D3990" s="9">
        <v>0.16244917009072224</v>
      </c>
      <c r="E3990" s="9">
        <v>1721642.4785900116</v>
      </c>
      <c r="F3990" s="259" t="s">
        <v>35553</v>
      </c>
      <c r="G3990" s="9"/>
      <c r="H3990" s="259" t="s">
        <v>39502</v>
      </c>
      <c r="I3990" s="9">
        <v>4</v>
      </c>
    </row>
    <row r="3991">
      <c r="A3991" s="259" t="s">
        <v>30687</v>
      </c>
      <c r="B3991" s="9">
        <v>9</v>
      </c>
      <c r="C3991" s="259" t="s">
        <v>33285</v>
      </c>
      <c r="D3991" s="9">
        <v>0.17556124768575651</v>
      </c>
      <c r="E3991" s="9">
        <v>1721642.4785900116</v>
      </c>
      <c r="F3991" s="259" t="s">
        <v>35554</v>
      </c>
      <c r="G3991" s="9"/>
      <c r="H3991" s="259" t="s">
        <v>39503</v>
      </c>
      <c r="I3991" s="9">
        <v>4</v>
      </c>
    </row>
    <row r="3992">
      <c r="A3992" s="259" t="s">
        <v>30688</v>
      </c>
      <c r="B3992" s="9">
        <v>9</v>
      </c>
      <c r="C3992" s="259" t="s">
        <v>33285</v>
      </c>
      <c r="D3992" s="9">
        <v>0.17998954263984371</v>
      </c>
      <c r="E3992" s="9">
        <v>1721642.4785900116</v>
      </c>
      <c r="F3992" s="259" t="s">
        <v>35555</v>
      </c>
      <c r="G3992" s="9"/>
      <c r="H3992" s="259" t="s">
        <v>39504</v>
      </c>
      <c r="I3992" s="9">
        <v>4</v>
      </c>
    </row>
    <row r="3993">
      <c r="A3993" s="259" t="s">
        <v>30689</v>
      </c>
      <c r="B3993" s="9">
        <v>9</v>
      </c>
      <c r="C3993" s="259" t="s">
        <v>33285</v>
      </c>
      <c r="D3993" s="9">
        <v>0.17028026904630444</v>
      </c>
      <c r="E3993" s="9">
        <v>1721642.4785900116</v>
      </c>
      <c r="F3993" s="259" t="s">
        <v>35556</v>
      </c>
      <c r="G3993" s="9"/>
      <c r="H3993" s="259" t="s">
        <v>39505</v>
      </c>
      <c r="I3993" s="9">
        <v>4</v>
      </c>
    </row>
    <row r="3994">
      <c r="A3994" s="259" t="s">
        <v>30690</v>
      </c>
      <c r="B3994" s="9">
        <v>9</v>
      </c>
      <c r="C3994" s="259" t="s">
        <v>33285</v>
      </c>
      <c r="D3994" s="9">
        <v>0.17047465732168574</v>
      </c>
      <c r="E3994" s="9">
        <v>1721642.4785900116</v>
      </c>
      <c r="F3994" s="259" t="s">
        <v>35557</v>
      </c>
      <c r="G3994" s="9"/>
      <c r="H3994" s="259" t="s">
        <v>39506</v>
      </c>
      <c r="I3994" s="9">
        <v>4</v>
      </c>
    </row>
    <row r="3995">
      <c r="A3995" s="259" t="s">
        <v>30691</v>
      </c>
      <c r="B3995" s="9">
        <v>10</v>
      </c>
      <c r="C3995" s="259" t="s">
        <v>33285</v>
      </c>
      <c r="D3995" s="9">
        <v>0.41583438131651157</v>
      </c>
      <c r="E3995" s="9">
        <v>1732307.5169143677</v>
      </c>
      <c r="F3995" s="259" t="s">
        <v>35558</v>
      </c>
      <c r="G3995" s="9"/>
      <c r="H3995" s="259" t="s">
        <v>39507</v>
      </c>
      <c r="I3995" s="9">
        <v>4</v>
      </c>
    </row>
    <row r="3996">
      <c r="A3996" s="259" t="s">
        <v>30692</v>
      </c>
      <c r="B3996" s="9">
        <v>10</v>
      </c>
      <c r="C3996" s="259" t="s">
        <v>33285</v>
      </c>
      <c r="D3996" s="9">
        <v>0.3112473134974722</v>
      </c>
      <c r="E3996" s="9">
        <v>1732307.5169143677</v>
      </c>
      <c r="F3996" s="259" t="s">
        <v>35559</v>
      </c>
      <c r="G3996" s="9"/>
      <c r="H3996" s="259" t="s">
        <v>39508</v>
      </c>
      <c r="I3996" s="9">
        <v>4</v>
      </c>
    </row>
    <row r="3997">
      <c r="A3997" s="259" t="s">
        <v>30693</v>
      </c>
      <c r="B3997" s="9">
        <v>10</v>
      </c>
      <c r="C3997" s="259" t="s">
        <v>33285</v>
      </c>
      <c r="D3997" s="9">
        <v>0.36925359247200185</v>
      </c>
      <c r="E3997" s="9">
        <v>1732307.5169143677</v>
      </c>
      <c r="F3997" s="259" t="s">
        <v>35560</v>
      </c>
      <c r="G3997" s="9"/>
      <c r="H3997" s="259" t="s">
        <v>39509</v>
      </c>
      <c r="I3997" s="9">
        <v>4</v>
      </c>
    </row>
    <row r="3998">
      <c r="A3998" s="259" t="s">
        <v>30694</v>
      </c>
      <c r="B3998" s="9">
        <v>10</v>
      </c>
      <c r="C3998" s="259" t="s">
        <v>33285</v>
      </c>
      <c r="D3998" s="9">
        <v>0.65551337181810865</v>
      </c>
      <c r="E3998" s="9">
        <v>1732307.5169143677</v>
      </c>
      <c r="F3998" s="259" t="s">
        <v>35561</v>
      </c>
      <c r="G3998" s="9"/>
      <c r="H3998" s="259" t="s">
        <v>39510</v>
      </c>
      <c r="I3998" s="9">
        <v>4</v>
      </c>
    </row>
    <row r="3999">
      <c r="A3999" s="259" t="s">
        <v>30695</v>
      </c>
      <c r="B3999" s="9">
        <v>10</v>
      </c>
      <c r="C3999" s="259" t="s">
        <v>33285</v>
      </c>
      <c r="D3999" s="9">
        <v>0.43328851628836634</v>
      </c>
      <c r="E3999" s="9">
        <v>1732307.5169143677</v>
      </c>
      <c r="F3999" s="259" t="s">
        <v>35562</v>
      </c>
      <c r="G3999" s="9"/>
      <c r="H3999" s="259" t="s">
        <v>39511</v>
      </c>
      <c r="I3999" s="9">
        <v>4</v>
      </c>
    </row>
    <row r="4000">
      <c r="A4000" s="259" t="s">
        <v>30696</v>
      </c>
      <c r="B4000" s="9">
        <v>10</v>
      </c>
      <c r="C4000" s="259" t="s">
        <v>33285</v>
      </c>
      <c r="D4000" s="9">
        <v>0.35446393695301043</v>
      </c>
      <c r="E4000" s="9">
        <v>1732307.5169143677</v>
      </c>
      <c r="F4000" s="259" t="s">
        <v>35563</v>
      </c>
      <c r="G4000" s="9"/>
      <c r="H4000" s="259" t="s">
        <v>39512</v>
      </c>
      <c r="I4000" s="9">
        <v>4</v>
      </c>
    </row>
    <row r="4001">
      <c r="A4001" s="259" t="s">
        <v>30697</v>
      </c>
      <c r="B4001" s="9">
        <v>10</v>
      </c>
      <c r="C4001" s="259" t="s">
        <v>33285</v>
      </c>
      <c r="D4001" s="9">
        <v>0.46969246886550242</v>
      </c>
      <c r="E4001" s="9">
        <v>1732307.5169143677</v>
      </c>
      <c r="F4001" s="259" t="s">
        <v>35564</v>
      </c>
      <c r="G4001" s="9"/>
      <c r="H4001" s="259" t="s">
        <v>39513</v>
      </c>
      <c r="I4001" s="9">
        <v>4</v>
      </c>
    </row>
    <row r="4002">
      <c r="A4002" s="259" t="s">
        <v>30698</v>
      </c>
      <c r="B4002" s="9">
        <v>10</v>
      </c>
      <c r="C4002" s="259" t="s">
        <v>33285</v>
      </c>
      <c r="D4002" s="9">
        <v>0.35631494727110913</v>
      </c>
      <c r="E4002" s="9">
        <v>1732307.5169143677</v>
      </c>
      <c r="F4002" s="259" t="s">
        <v>35565</v>
      </c>
      <c r="G4002" s="9"/>
      <c r="H4002" s="259" t="s">
        <v>39514</v>
      </c>
      <c r="I4002" s="9">
        <v>4</v>
      </c>
    </row>
    <row r="4003">
      <c r="A4003" s="259" t="s">
        <v>30699</v>
      </c>
      <c r="B4003" s="9">
        <v>10</v>
      </c>
      <c r="C4003" s="259" t="s">
        <v>33285</v>
      </c>
      <c r="D4003" s="9">
        <v>0.37760613168572355</v>
      </c>
      <c r="E4003" s="9">
        <v>1732307.5169143677</v>
      </c>
      <c r="F4003" s="259" t="s">
        <v>35566</v>
      </c>
      <c r="G4003" s="9"/>
      <c r="H4003" s="259" t="s">
        <v>39515</v>
      </c>
      <c r="I4003" s="9">
        <v>4</v>
      </c>
    </row>
    <row r="4004">
      <c r="A4004" s="259" t="s">
        <v>30700</v>
      </c>
      <c r="B4004" s="9">
        <v>10</v>
      </c>
      <c r="C4004" s="259" t="s">
        <v>33285</v>
      </c>
      <c r="D4004" s="9">
        <v>0.35776944685720552</v>
      </c>
      <c r="E4004" s="9">
        <v>1732307.5169143677</v>
      </c>
      <c r="F4004" s="259" t="s">
        <v>35567</v>
      </c>
      <c r="G4004" s="9"/>
      <c r="H4004" s="259" t="s">
        <v>39516</v>
      </c>
      <c r="I4004" s="9">
        <v>4</v>
      </c>
    </row>
    <row r="4005">
      <c r="A4005" s="259" t="s">
        <v>30701</v>
      </c>
      <c r="B4005" s="9">
        <v>10</v>
      </c>
      <c r="C4005" s="259" t="s">
        <v>33285</v>
      </c>
      <c r="D4005" s="9">
        <v>0.36847175711416263</v>
      </c>
      <c r="E4005" s="9">
        <v>1732307.5169143677</v>
      </c>
      <c r="F4005" s="259" t="s">
        <v>35568</v>
      </c>
      <c r="G4005" s="9"/>
      <c r="H4005" s="259" t="s">
        <v>39517</v>
      </c>
      <c r="I4005" s="9">
        <v>4</v>
      </c>
    </row>
    <row r="4006">
      <c r="A4006" s="259" t="s">
        <v>30702</v>
      </c>
      <c r="B4006" s="9">
        <v>10</v>
      </c>
      <c r="C4006" s="259" t="s">
        <v>33285</v>
      </c>
      <c r="D4006" s="9">
        <v>0.32522027072706405</v>
      </c>
      <c r="E4006" s="9">
        <v>1732307.5169143677</v>
      </c>
      <c r="F4006" s="259" t="s">
        <v>35569</v>
      </c>
      <c r="G4006" s="9"/>
      <c r="H4006" s="259" t="s">
        <v>39518</v>
      </c>
      <c r="I4006" s="9">
        <v>4</v>
      </c>
    </row>
    <row r="4007">
      <c r="A4007" s="259" t="s">
        <v>30703</v>
      </c>
      <c r="B4007" s="9">
        <v>10</v>
      </c>
      <c r="C4007" s="259" t="s">
        <v>33285</v>
      </c>
      <c r="D4007" s="9">
        <v>0.36734856667356769</v>
      </c>
      <c r="E4007" s="9">
        <v>1732307.5169143677</v>
      </c>
      <c r="F4007" s="259" t="s">
        <v>35570</v>
      </c>
      <c r="G4007" s="9"/>
      <c r="H4007" s="259" t="s">
        <v>39519</v>
      </c>
      <c r="I4007" s="9">
        <v>4</v>
      </c>
    </row>
    <row r="4008">
      <c r="A4008" s="259" t="s">
        <v>30704</v>
      </c>
      <c r="B4008" s="9">
        <v>0</v>
      </c>
      <c r="C4008" s="259" t="s">
        <v>33286</v>
      </c>
      <c r="D4008" s="9">
        <v>9358875.1424636841</v>
      </c>
      <c r="E4008" s="9">
        <v>17258998.467498779</v>
      </c>
      <c r="F4008" s="259" t="s">
        <v>35571</v>
      </c>
      <c r="G4008" s="9">
        <v>1</v>
      </c>
      <c r="H4008" s="259" t="s">
        <v>39520</v>
      </c>
      <c r="I4008" s="9">
        <v>4</v>
      </c>
    </row>
    <row r="4009">
      <c r="A4009" s="259" t="s">
        <v>30705</v>
      </c>
      <c r="B4009" s="9">
        <v>0</v>
      </c>
      <c r="C4009" s="259" t="s">
        <v>33287</v>
      </c>
      <c r="D4009" s="9">
        <v>99323276333.005875</v>
      </c>
      <c r="E4009" s="9">
        <v>17258998.467498779</v>
      </c>
      <c r="F4009" s="259" t="s">
        <v>35571</v>
      </c>
      <c r="G4009" s="9">
        <v>1</v>
      </c>
      <c r="H4009" s="259" t="s">
        <v>39521</v>
      </c>
      <c r="I4009" s="9">
        <v>4</v>
      </c>
    </row>
    <row r="4010">
      <c r="A4010" s="259" t="s">
        <v>30706</v>
      </c>
      <c r="B4010" s="9">
        <v>0</v>
      </c>
      <c r="C4010" s="259" t="s">
        <v>33288</v>
      </c>
      <c r="D4010" s="9">
        <v>0.54226061611210041</v>
      </c>
      <c r="E4010" s="9">
        <v>17258998.467498779</v>
      </c>
      <c r="F4010" s="259" t="s">
        <v>35571</v>
      </c>
      <c r="G4010" s="9">
        <v>1</v>
      </c>
      <c r="H4010" s="259" t="s">
        <v>39522</v>
      </c>
      <c r="I4010" s="9">
        <v>4</v>
      </c>
    </row>
    <row r="4011">
      <c r="A4011" s="259" t="s">
        <v>30707</v>
      </c>
      <c r="B4011" s="9">
        <v>0</v>
      </c>
      <c r="C4011" s="259" t="s">
        <v>33289</v>
      </c>
      <c r="D4011" s="9">
        <v>5754.869062654252</v>
      </c>
      <c r="E4011" s="9">
        <v>17258998.467498779</v>
      </c>
      <c r="F4011" s="259" t="s">
        <v>35571</v>
      </c>
      <c r="G4011" s="9">
        <v>1</v>
      </c>
      <c r="H4011" s="259" t="s">
        <v>39523</v>
      </c>
      <c r="I4011" s="9">
        <v>4</v>
      </c>
    </row>
    <row r="4012">
      <c r="A4012" s="259" t="s">
        <v>30708</v>
      </c>
      <c r="B4012" s="9">
        <v>0</v>
      </c>
      <c r="C4012" s="259" t="s">
        <v>33290</v>
      </c>
      <c r="D4012" s="9">
        <v>9659968.5730438232</v>
      </c>
      <c r="E4012" s="9">
        <v>17258998.467498779</v>
      </c>
      <c r="F4012" s="259" t="s">
        <v>35572</v>
      </c>
      <c r="G4012" s="9">
        <v>1</v>
      </c>
      <c r="H4012" s="259" t="s">
        <v>39524</v>
      </c>
      <c r="I4012" s="9">
        <v>4</v>
      </c>
    </row>
    <row r="4013">
      <c r="A4013" s="259" t="s">
        <v>30709</v>
      </c>
      <c r="B4013" s="9">
        <v>0</v>
      </c>
      <c r="C4013" s="259" t="s">
        <v>33291</v>
      </c>
      <c r="D4013" s="9">
        <v>37171111495.719772</v>
      </c>
      <c r="E4013" s="9">
        <v>17258998.467498779</v>
      </c>
      <c r="F4013" s="259" t="s">
        <v>35572</v>
      </c>
      <c r="G4013" s="9">
        <v>1</v>
      </c>
      <c r="H4013" s="259" t="s">
        <v>39525</v>
      </c>
      <c r="I4013" s="9">
        <v>4</v>
      </c>
    </row>
    <row r="4014">
      <c r="A4014" s="259" t="s">
        <v>30710</v>
      </c>
      <c r="B4014" s="9">
        <v>0</v>
      </c>
      <c r="C4014" s="259" t="s">
        <v>33292</v>
      </c>
      <c r="D4014" s="9">
        <v>0.55970620724226605</v>
      </c>
      <c r="E4014" s="9">
        <v>17258998.467498779</v>
      </c>
      <c r="F4014" s="259" t="s">
        <v>35572</v>
      </c>
      <c r="G4014" s="9">
        <v>1</v>
      </c>
      <c r="H4014" s="259" t="s">
        <v>39526</v>
      </c>
      <c r="I4014" s="9">
        <v>4</v>
      </c>
    </row>
    <row r="4015">
      <c r="A4015" s="259" t="s">
        <v>30711</v>
      </c>
      <c r="B4015" s="9">
        <v>0</v>
      </c>
      <c r="C4015" s="259" t="s">
        <v>33293</v>
      </c>
      <c r="D4015" s="9">
        <v>2153.7235527147427</v>
      </c>
      <c r="E4015" s="9">
        <v>17258998.467498779</v>
      </c>
      <c r="F4015" s="259" t="s">
        <v>35572</v>
      </c>
      <c r="G4015" s="9">
        <v>1</v>
      </c>
      <c r="H4015" s="259" t="s">
        <v>39527</v>
      </c>
      <c r="I4015" s="9">
        <v>4</v>
      </c>
    </row>
    <row r="4016">
      <c r="A4016" s="259" t="s">
        <v>30712</v>
      </c>
      <c r="B4016" s="9">
        <v>0</v>
      </c>
      <c r="C4016" s="259" t="s">
        <v>33294</v>
      </c>
      <c r="D4016" s="9">
        <v>17258998.467498779</v>
      </c>
      <c r="E4016" s="9">
        <v>17258998.467498779</v>
      </c>
      <c r="F4016" s="259" t="s">
        <v>35573</v>
      </c>
      <c r="G4016" s="9">
        <v>1</v>
      </c>
      <c r="H4016" s="259" t="s">
        <v>39528</v>
      </c>
      <c r="I4016" s="9">
        <v>4</v>
      </c>
    </row>
    <row r="4017">
      <c r="A4017" s="259" t="s">
        <v>30713</v>
      </c>
      <c r="B4017" s="9">
        <v>0</v>
      </c>
      <c r="C4017" s="259" t="s">
        <v>33295</v>
      </c>
      <c r="D4017" s="9">
        <v>346667304227.16284</v>
      </c>
      <c r="E4017" s="9">
        <v>17258998.467498779</v>
      </c>
      <c r="F4017" s="259" t="s">
        <v>35573</v>
      </c>
      <c r="G4017" s="9">
        <v>1</v>
      </c>
      <c r="H4017" s="259" t="s">
        <v>39529</v>
      </c>
      <c r="I4017" s="9">
        <v>4</v>
      </c>
    </row>
    <row r="4018">
      <c r="A4018" s="259" t="s">
        <v>30714</v>
      </c>
      <c r="B4018" s="9">
        <v>0</v>
      </c>
      <c r="C4018" s="259" t="s">
        <v>33296</v>
      </c>
      <c r="D4018" s="9">
        <v>1</v>
      </c>
      <c r="E4018" s="9">
        <v>17258998.467498779</v>
      </c>
      <c r="F4018" s="259" t="s">
        <v>35573</v>
      </c>
      <c r="G4018" s="9">
        <v>1</v>
      </c>
      <c r="H4018" s="259" t="s">
        <v>39530</v>
      </c>
      <c r="I4018" s="9">
        <v>4</v>
      </c>
    </row>
    <row r="4019">
      <c r="A4019" s="259" t="s">
        <v>30715</v>
      </c>
      <c r="B4019" s="9">
        <v>0</v>
      </c>
      <c r="C4019" s="259" t="s">
        <v>33297</v>
      </c>
      <c r="D4019" s="9">
        <v>20086.177357277604</v>
      </c>
      <c r="E4019" s="9">
        <v>17258998.467498779</v>
      </c>
      <c r="F4019" s="259" t="s">
        <v>35573</v>
      </c>
      <c r="G4019" s="9">
        <v>1</v>
      </c>
      <c r="H4019" s="259" t="s">
        <v>39531</v>
      </c>
      <c r="I4019" s="9">
        <v>4</v>
      </c>
    </row>
    <row r="4020">
      <c r="A4020" s="259" t="s">
        <v>30716</v>
      </c>
      <c r="B4020" s="9">
        <v>0</v>
      </c>
      <c r="C4020" s="259" t="s">
        <v>33298</v>
      </c>
      <c r="D4020" s="9">
        <v>17258998.467498779</v>
      </c>
      <c r="E4020" s="9">
        <v>17258998.467498779</v>
      </c>
      <c r="F4020" s="259" t="s">
        <v>35574</v>
      </c>
      <c r="G4020" s="9">
        <v>1</v>
      </c>
      <c r="H4020" s="259" t="s">
        <v>39532</v>
      </c>
      <c r="I4020" s="9">
        <v>4</v>
      </c>
    </row>
    <row r="4021">
      <c r="A4021" s="259" t="s">
        <v>30717</v>
      </c>
      <c r="B4021" s="9">
        <v>0</v>
      </c>
      <c r="C4021" s="259" t="s">
        <v>33299</v>
      </c>
      <c r="D4021" s="9">
        <v>136185368452.52869</v>
      </c>
      <c r="E4021" s="9">
        <v>17258998.467498779</v>
      </c>
      <c r="F4021" s="259" t="s">
        <v>35574</v>
      </c>
      <c r="G4021" s="9">
        <v>1</v>
      </c>
      <c r="H4021" s="259" t="s">
        <v>39533</v>
      </c>
      <c r="I4021" s="9">
        <v>4</v>
      </c>
    </row>
    <row r="4022">
      <c r="A4022" s="259" t="s">
        <v>30718</v>
      </c>
      <c r="B4022" s="9">
        <v>0</v>
      </c>
      <c r="C4022" s="259" t="s">
        <v>33300</v>
      </c>
      <c r="D4022" s="9">
        <v>1</v>
      </c>
      <c r="E4022" s="9">
        <v>17258998.467498779</v>
      </c>
      <c r="F4022" s="259" t="s">
        <v>35574</v>
      </c>
      <c r="G4022" s="9">
        <v>1</v>
      </c>
      <c r="H4022" s="259" t="s">
        <v>39534</v>
      </c>
      <c r="I4022" s="9">
        <v>4</v>
      </c>
    </row>
    <row r="4023">
      <c r="A4023" s="259" t="s">
        <v>30719</v>
      </c>
      <c r="B4023" s="9">
        <v>0</v>
      </c>
      <c r="C4023" s="259" t="s">
        <v>33301</v>
      </c>
      <c r="D4023" s="9">
        <v>7890.6877886909642</v>
      </c>
      <c r="E4023" s="9">
        <v>17258998.467498779</v>
      </c>
      <c r="F4023" s="259" t="s">
        <v>35574</v>
      </c>
      <c r="G4023" s="9">
        <v>1</v>
      </c>
      <c r="H4023" s="259" t="s">
        <v>39535</v>
      </c>
      <c r="I4023" s="9">
        <v>4</v>
      </c>
    </row>
    <row r="4024">
      <c r="A4024" s="259" t="s">
        <v>30720</v>
      </c>
      <c r="B4024" s="9">
        <v>0</v>
      </c>
      <c r="C4024" s="259" t="s">
        <v>33302</v>
      </c>
      <c r="D4024" s="9">
        <v>17258998.467498779</v>
      </c>
      <c r="E4024" s="9">
        <v>17258998.467498779</v>
      </c>
      <c r="F4024" s="259" t="s">
        <v>35575</v>
      </c>
      <c r="G4024" s="9">
        <v>1</v>
      </c>
      <c r="H4024" s="259" t="s">
        <v>39536</v>
      </c>
      <c r="I4024" s="9">
        <v>4</v>
      </c>
    </row>
    <row r="4025">
      <c r="A4025" s="259" t="s">
        <v>30721</v>
      </c>
      <c r="B4025" s="9">
        <v>0</v>
      </c>
      <c r="C4025" s="259" t="s">
        <v>33303</v>
      </c>
      <c r="D4025" s="9">
        <v>173310824278.91437</v>
      </c>
      <c r="E4025" s="9">
        <v>17258998.467498779</v>
      </c>
      <c r="F4025" s="259" t="s">
        <v>35575</v>
      </c>
      <c r="G4025" s="9">
        <v>1</v>
      </c>
      <c r="H4025" s="259" t="s">
        <v>39537</v>
      </c>
      <c r="I4025" s="9">
        <v>4</v>
      </c>
    </row>
    <row r="4026">
      <c r="A4026" s="259" t="s">
        <v>30722</v>
      </c>
      <c r="B4026" s="9">
        <v>0</v>
      </c>
      <c r="C4026" s="259" t="s">
        <v>33304</v>
      </c>
      <c r="D4026" s="9">
        <v>1</v>
      </c>
      <c r="E4026" s="9">
        <v>17258998.467498779</v>
      </c>
      <c r="F4026" s="259" t="s">
        <v>35575</v>
      </c>
      <c r="G4026" s="9">
        <v>1</v>
      </c>
      <c r="H4026" s="259" t="s">
        <v>39538</v>
      </c>
      <c r="I4026" s="9">
        <v>4</v>
      </c>
    </row>
    <row r="4027">
      <c r="A4027" s="259" t="s">
        <v>30723</v>
      </c>
      <c r="B4027" s="9">
        <v>0</v>
      </c>
      <c r="C4027" s="259" t="s">
        <v>33305</v>
      </c>
      <c r="D4027" s="9">
        <v>10041.766015871895</v>
      </c>
      <c r="E4027" s="9">
        <v>17258998.467498779</v>
      </c>
      <c r="F4027" s="259" t="s">
        <v>35575</v>
      </c>
      <c r="G4027" s="9">
        <v>1</v>
      </c>
      <c r="H4027" s="259" t="s">
        <v>39539</v>
      </c>
      <c r="I4027" s="9">
        <v>4</v>
      </c>
    </row>
    <row r="4028">
      <c r="A4028" s="259" t="s">
        <v>30724</v>
      </c>
      <c r="B4028" s="9">
        <v>0</v>
      </c>
      <c r="C4028" s="259" t="s">
        <v>33306</v>
      </c>
      <c r="D4028" s="9">
        <v>17258998.467498779</v>
      </c>
      <c r="E4028" s="9">
        <v>17258998.467498779</v>
      </c>
      <c r="F4028" s="259" t="s">
        <v>35576</v>
      </c>
      <c r="G4028" s="9">
        <v>1</v>
      </c>
      <c r="H4028" s="259" t="s">
        <v>39540</v>
      </c>
      <c r="I4028" s="9">
        <v>4</v>
      </c>
    </row>
    <row r="4029">
      <c r="A4029" s="259" t="s">
        <v>30725</v>
      </c>
      <c r="B4029" s="9">
        <v>0</v>
      </c>
      <c r="C4029" s="259" t="s">
        <v>33307</v>
      </c>
      <c r="D4029" s="9">
        <v>105069442387.55972</v>
      </c>
      <c r="E4029" s="9">
        <v>17258998.467498779</v>
      </c>
      <c r="F4029" s="259" t="s">
        <v>35576</v>
      </c>
      <c r="G4029" s="9">
        <v>1</v>
      </c>
      <c r="H4029" s="259" t="s">
        <v>39541</v>
      </c>
      <c r="I4029" s="9">
        <v>4</v>
      </c>
    </row>
    <row r="4030">
      <c r="A4030" s="259" t="s">
        <v>30726</v>
      </c>
      <c r="B4030" s="9">
        <v>0</v>
      </c>
      <c r="C4030" s="259" t="s">
        <v>33308</v>
      </c>
      <c r="D4030" s="9">
        <v>1</v>
      </c>
      <c r="E4030" s="9">
        <v>17258998.467498779</v>
      </c>
      <c r="F4030" s="259" t="s">
        <v>35576</v>
      </c>
      <c r="G4030" s="9">
        <v>1</v>
      </c>
      <c r="H4030" s="259" t="s">
        <v>39542</v>
      </c>
      <c r="I4030" s="9">
        <v>4</v>
      </c>
    </row>
    <row r="4031">
      <c r="A4031" s="259" t="s">
        <v>30727</v>
      </c>
      <c r="B4031" s="9">
        <v>0</v>
      </c>
      <c r="C4031" s="259" t="s">
        <v>33309</v>
      </c>
      <c r="D4031" s="9">
        <v>6087.8064613900315</v>
      </c>
      <c r="E4031" s="9">
        <v>17258998.467498779</v>
      </c>
      <c r="F4031" s="259" t="s">
        <v>35576</v>
      </c>
      <c r="G4031" s="9">
        <v>1</v>
      </c>
      <c r="H4031" s="259" t="s">
        <v>39543</v>
      </c>
      <c r="I4031" s="9">
        <v>4</v>
      </c>
    </row>
    <row r="4032">
      <c r="A4032" s="259" t="s">
        <v>30728</v>
      </c>
      <c r="B4032" s="9">
        <v>0</v>
      </c>
      <c r="C4032" s="259" t="s">
        <v>33310</v>
      </c>
      <c r="D4032" s="9">
        <v>17258998.467498779</v>
      </c>
      <c r="E4032" s="9">
        <v>17258998.467498779</v>
      </c>
      <c r="F4032" s="259" t="s">
        <v>35577</v>
      </c>
      <c r="G4032" s="9">
        <v>1</v>
      </c>
      <c r="H4032" s="259" t="s">
        <v>39544</v>
      </c>
      <c r="I4032" s="9">
        <v>4</v>
      </c>
    </row>
    <row r="4033">
      <c r="A4033" s="259" t="s">
        <v>30729</v>
      </c>
      <c r="B4033" s="9">
        <v>0</v>
      </c>
      <c r="C4033" s="259" t="s">
        <v>33311</v>
      </c>
      <c r="D4033" s="9">
        <v>204392718720.56558</v>
      </c>
      <c r="E4033" s="9">
        <v>17258998.467498779</v>
      </c>
      <c r="F4033" s="259" t="s">
        <v>35577</v>
      </c>
      <c r="G4033" s="9">
        <v>1</v>
      </c>
      <c r="H4033" s="259" t="s">
        <v>39545</v>
      </c>
      <c r="I4033" s="9">
        <v>4</v>
      </c>
    </row>
    <row r="4034">
      <c r="A4034" s="259" t="s">
        <v>30730</v>
      </c>
      <c r="B4034" s="9">
        <v>0</v>
      </c>
      <c r="C4034" s="259" t="s">
        <v>33312</v>
      </c>
      <c r="D4034" s="9">
        <v>1</v>
      </c>
      <c r="E4034" s="9">
        <v>17258998.467498779</v>
      </c>
      <c r="F4034" s="259" t="s">
        <v>35577</v>
      </c>
      <c r="G4034" s="9">
        <v>1</v>
      </c>
      <c r="H4034" s="259" t="s">
        <v>39546</v>
      </c>
      <c r="I4034" s="9">
        <v>4</v>
      </c>
    </row>
    <row r="4035">
      <c r="A4035" s="259" t="s">
        <v>30731</v>
      </c>
      <c r="B4035" s="9">
        <v>0</v>
      </c>
      <c r="C4035" s="259" t="s">
        <v>33313</v>
      </c>
      <c r="D4035" s="9">
        <v>11842.675524044284</v>
      </c>
      <c r="E4035" s="9">
        <v>17258998.467498779</v>
      </c>
      <c r="F4035" s="259" t="s">
        <v>35577</v>
      </c>
      <c r="G4035" s="9">
        <v>1</v>
      </c>
      <c r="H4035" s="259" t="s">
        <v>39547</v>
      </c>
      <c r="I4035" s="9">
        <v>4</v>
      </c>
    </row>
    <row r="4036">
      <c r="A4036" s="259" t="s">
        <v>30732</v>
      </c>
      <c r="B4036" s="9">
        <v>0</v>
      </c>
      <c r="C4036" s="259" t="s">
        <v>33314</v>
      </c>
      <c r="D4036" s="9">
        <v>10216884.449541092</v>
      </c>
      <c r="E4036" s="9">
        <v>17258998.467498779</v>
      </c>
      <c r="F4036" s="259" t="s">
        <v>35578</v>
      </c>
      <c r="G4036" s="9">
        <v>1</v>
      </c>
      <c r="H4036" s="259" t="s">
        <v>39548</v>
      </c>
      <c r="I4036" s="9">
        <v>4</v>
      </c>
    </row>
    <row r="4037">
      <c r="A4037" s="259" t="s">
        <v>30733</v>
      </c>
      <c r="B4037" s="9">
        <v>0</v>
      </c>
      <c r="C4037" s="259" t="s">
        <v>33315</v>
      </c>
      <c r="D4037" s="9">
        <v>120282168368.13422</v>
      </c>
      <c r="E4037" s="9">
        <v>17258998.467498779</v>
      </c>
      <c r="F4037" s="259" t="s">
        <v>35578</v>
      </c>
      <c r="G4037" s="9">
        <v>1</v>
      </c>
      <c r="H4037" s="259" t="s">
        <v>39549</v>
      </c>
      <c r="I4037" s="9">
        <v>4</v>
      </c>
    </row>
    <row r="4038">
      <c r="A4038" s="259" t="s">
        <v>30734</v>
      </c>
      <c r="B4038" s="9">
        <v>0</v>
      </c>
      <c r="C4038" s="259" t="s">
        <v>33316</v>
      </c>
      <c r="D4038" s="9">
        <v>0.5919743529023993</v>
      </c>
      <c r="E4038" s="9">
        <v>17258998.467498779</v>
      </c>
      <c r="F4038" s="259" t="s">
        <v>35578</v>
      </c>
      <c r="G4038" s="9">
        <v>1</v>
      </c>
      <c r="H4038" s="259" t="s">
        <v>39550</v>
      </c>
      <c r="I4038" s="9">
        <v>4</v>
      </c>
    </row>
    <row r="4039">
      <c r="A4039" s="259" t="s">
        <v>30735</v>
      </c>
      <c r="B4039" s="9">
        <v>0</v>
      </c>
      <c r="C4039" s="259" t="s">
        <v>33317</v>
      </c>
      <c r="D4039" s="9">
        <v>6969.2438176318947</v>
      </c>
      <c r="E4039" s="9">
        <v>17258998.467498779</v>
      </c>
      <c r="F4039" s="259" t="s">
        <v>35578</v>
      </c>
      <c r="G4039" s="9">
        <v>1</v>
      </c>
      <c r="H4039" s="259" t="s">
        <v>39551</v>
      </c>
      <c r="I4039" s="9">
        <v>4</v>
      </c>
    </row>
    <row r="4040">
      <c r="A4040" s="259" t="s">
        <v>30736</v>
      </c>
      <c r="B4040" s="9">
        <v>0</v>
      </c>
      <c r="C4040" s="259" t="s">
        <v>33318</v>
      </c>
      <c r="D4040" s="9">
        <v>17258998.467498779</v>
      </c>
      <c r="E4040" s="9">
        <v>17258998.467498779</v>
      </c>
      <c r="F4040" s="259" t="s">
        <v>35579</v>
      </c>
      <c r="G4040" s="9">
        <v>1</v>
      </c>
      <c r="H4040" s="259" t="s">
        <v>39552</v>
      </c>
      <c r="I4040" s="9">
        <v>4</v>
      </c>
    </row>
    <row r="4041">
      <c r="A4041" s="259" t="s">
        <v>30737</v>
      </c>
      <c r="B4041" s="9">
        <v>0</v>
      </c>
      <c r="C4041" s="259" t="s">
        <v>33319</v>
      </c>
      <c r="D4041" s="9">
        <v>21992417138.463009</v>
      </c>
      <c r="E4041" s="9">
        <v>17258998.467498779</v>
      </c>
      <c r="F4041" s="259" t="s">
        <v>35579</v>
      </c>
      <c r="G4041" s="9">
        <v>1</v>
      </c>
      <c r="H4041" s="259" t="s">
        <v>39553</v>
      </c>
      <c r="I4041" s="9">
        <v>4</v>
      </c>
    </row>
    <row r="4042">
      <c r="A4042" s="259" t="s">
        <v>30738</v>
      </c>
      <c r="B4042" s="9">
        <v>0</v>
      </c>
      <c r="C4042" s="259" t="s">
        <v>33320</v>
      </c>
      <c r="D4042" s="9">
        <v>1</v>
      </c>
      <c r="E4042" s="9">
        <v>17258998.467498779</v>
      </c>
      <c r="F4042" s="259" t="s">
        <v>35579</v>
      </c>
      <c r="G4042" s="9">
        <v>1</v>
      </c>
      <c r="H4042" s="259" t="s">
        <v>39554</v>
      </c>
      <c r="I4042" s="9">
        <v>4</v>
      </c>
    </row>
    <row r="4043">
      <c r="A4043" s="259" t="s">
        <v>30739</v>
      </c>
      <c r="B4043" s="9">
        <v>0</v>
      </c>
      <c r="C4043" s="259" t="s">
        <v>33321</v>
      </c>
      <c r="D4043" s="9">
        <v>1274.2580156014237</v>
      </c>
      <c r="E4043" s="9">
        <v>17258998.467498779</v>
      </c>
      <c r="F4043" s="259" t="s">
        <v>35579</v>
      </c>
      <c r="G4043" s="9">
        <v>1</v>
      </c>
      <c r="H4043" s="259" t="s">
        <v>39555</v>
      </c>
      <c r="I4043" s="9">
        <v>4</v>
      </c>
    </row>
    <row r="4044">
      <c r="A4044" s="259" t="s">
        <v>30740</v>
      </c>
      <c r="B4044" s="9">
        <v>0</v>
      </c>
      <c r="C4044" s="259" t="s">
        <v>33322</v>
      </c>
      <c r="D4044" s="9">
        <v>17258998.467498779</v>
      </c>
      <c r="E4044" s="9">
        <v>17258998.467498779</v>
      </c>
      <c r="F4044" s="259" t="s">
        <v>35580</v>
      </c>
      <c r="G4044" s="9">
        <v>1</v>
      </c>
      <c r="H4044" s="259" t="s">
        <v>39556</v>
      </c>
      <c r="I4044" s="9">
        <v>4</v>
      </c>
    </row>
    <row r="4045">
      <c r="A4045" s="259" t="s">
        <v>30741</v>
      </c>
      <c r="B4045" s="9">
        <v>0</v>
      </c>
      <c r="C4045" s="259" t="s">
        <v>33323</v>
      </c>
      <c r="D4045" s="9">
        <v>142274585506.59723</v>
      </c>
      <c r="E4045" s="9">
        <v>17258998.467498779</v>
      </c>
      <c r="F4045" s="259" t="s">
        <v>35580</v>
      </c>
      <c r="G4045" s="9">
        <v>1</v>
      </c>
      <c r="H4045" s="259" t="s">
        <v>39557</v>
      </c>
      <c r="I4045" s="9">
        <v>4</v>
      </c>
    </row>
    <row r="4046">
      <c r="A4046" s="259" t="s">
        <v>30742</v>
      </c>
      <c r="B4046" s="9">
        <v>0</v>
      </c>
      <c r="C4046" s="259" t="s">
        <v>33324</v>
      </c>
      <c r="D4046" s="9">
        <v>1</v>
      </c>
      <c r="E4046" s="9">
        <v>17258998.467498779</v>
      </c>
      <c r="F4046" s="259" t="s">
        <v>35580</v>
      </c>
      <c r="G4046" s="9">
        <v>1</v>
      </c>
      <c r="H4046" s="259" t="s">
        <v>39558</v>
      </c>
      <c r="I4046" s="9">
        <v>4</v>
      </c>
    </row>
    <row r="4047">
      <c r="A4047" s="259" t="s">
        <v>30743</v>
      </c>
      <c r="B4047" s="9">
        <v>0</v>
      </c>
      <c r="C4047" s="259" t="s">
        <v>33325</v>
      </c>
      <c r="D4047" s="9">
        <v>8243.5018332333184</v>
      </c>
      <c r="E4047" s="9">
        <v>17258998.467498779</v>
      </c>
      <c r="F4047" s="259" t="s">
        <v>35580</v>
      </c>
      <c r="G4047" s="9">
        <v>1</v>
      </c>
      <c r="H4047" s="259" t="s">
        <v>39559</v>
      </c>
      <c r="I4047" s="9">
        <v>4</v>
      </c>
    </row>
    <row r="4048">
      <c r="A4048" s="259" t="s">
        <v>30744</v>
      </c>
      <c r="B4048" s="9">
        <v>0</v>
      </c>
      <c r="C4048" s="259" t="s">
        <v>33326</v>
      </c>
      <c r="D4048" s="9">
        <v>2497465.6202354431</v>
      </c>
      <c r="E4048" s="9">
        <v>17258998.467498779</v>
      </c>
      <c r="F4048" s="259" t="s">
        <v>35581</v>
      </c>
      <c r="G4048" s="9">
        <v>1</v>
      </c>
      <c r="H4048" s="259" t="s">
        <v>39560</v>
      </c>
      <c r="I4048" s="9">
        <v>4</v>
      </c>
    </row>
    <row r="4049">
      <c r="A4049" s="259" t="s">
        <v>30745</v>
      </c>
      <c r="B4049" s="9">
        <v>0</v>
      </c>
      <c r="C4049" s="259" t="s">
        <v>33327</v>
      </c>
      <c r="D4049" s="9">
        <v>6089217054.0685387</v>
      </c>
      <c r="E4049" s="9">
        <v>17258998.467498779</v>
      </c>
      <c r="F4049" s="259" t="s">
        <v>35581</v>
      </c>
      <c r="G4049" s="9">
        <v>1</v>
      </c>
      <c r="H4049" s="259" t="s">
        <v>39561</v>
      </c>
      <c r="I4049" s="9">
        <v>4</v>
      </c>
    </row>
    <row r="4050">
      <c r="A4050" s="259" t="s">
        <v>30746</v>
      </c>
      <c r="B4050" s="9">
        <v>0</v>
      </c>
      <c r="C4050" s="259" t="s">
        <v>33328</v>
      </c>
      <c r="D4050" s="9">
        <v>0.14470513019272449</v>
      </c>
      <c r="E4050" s="9">
        <v>17258998.467498779</v>
      </c>
      <c r="F4050" s="259" t="s">
        <v>35581</v>
      </c>
      <c r="G4050" s="9">
        <v>1</v>
      </c>
      <c r="H4050" s="259" t="s">
        <v>39562</v>
      </c>
      <c r="I4050" s="9">
        <v>4</v>
      </c>
    </row>
    <row r="4051">
      <c r="A4051" s="259" t="s">
        <v>30747</v>
      </c>
      <c r="B4051" s="9">
        <v>0</v>
      </c>
      <c r="C4051" s="259" t="s">
        <v>33329</v>
      </c>
      <c r="D4051" s="9">
        <v>352.81404454235428</v>
      </c>
      <c r="E4051" s="9">
        <v>17258998.467498779</v>
      </c>
      <c r="F4051" s="259" t="s">
        <v>35581</v>
      </c>
      <c r="G4051" s="9">
        <v>1</v>
      </c>
      <c r="H4051" s="259" t="s">
        <v>39563</v>
      </c>
      <c r="I4051" s="9">
        <v>4</v>
      </c>
    </row>
    <row r="4052">
      <c r="A4052" s="259" t="s">
        <v>30748</v>
      </c>
      <c r="B4052" s="9">
        <v>0</v>
      </c>
      <c r="C4052" s="259" t="s">
        <v>33330</v>
      </c>
      <c r="D4052" s="9">
        <v>9358875.1424636841</v>
      </c>
      <c r="E4052" s="9">
        <v>17258998.467498779</v>
      </c>
      <c r="F4052" s="259" t="s">
        <v>35582</v>
      </c>
      <c r="G4052" s="9">
        <v>1</v>
      </c>
      <c r="H4052" s="259" t="s">
        <v>39564</v>
      </c>
      <c r="I4052" s="9">
        <v>4</v>
      </c>
    </row>
    <row r="4053">
      <c r="A4053" s="259" t="s">
        <v>30749</v>
      </c>
      <c r="B4053" s="9">
        <v>0</v>
      </c>
      <c r="C4053" s="259" t="s">
        <v>33331</v>
      </c>
      <c r="D4053" s="9">
        <v>31081894441.651234</v>
      </c>
      <c r="E4053" s="9">
        <v>17258998.467498779</v>
      </c>
      <c r="F4053" s="259" t="s">
        <v>35582</v>
      </c>
      <c r="G4053" s="9">
        <v>1</v>
      </c>
      <c r="H4053" s="259" t="s">
        <v>39565</v>
      </c>
      <c r="I4053" s="9">
        <v>4</v>
      </c>
    </row>
    <row r="4054">
      <c r="A4054" s="259" t="s">
        <v>30750</v>
      </c>
      <c r="B4054" s="9">
        <v>0</v>
      </c>
      <c r="C4054" s="259" t="s">
        <v>33332</v>
      </c>
      <c r="D4054" s="9">
        <v>0.54226061611210041</v>
      </c>
      <c r="E4054" s="9">
        <v>17258998.467498779</v>
      </c>
      <c r="F4054" s="259" t="s">
        <v>35582</v>
      </c>
      <c r="G4054" s="9">
        <v>1</v>
      </c>
      <c r="H4054" s="259" t="s">
        <v>39566</v>
      </c>
      <c r="I4054" s="9">
        <v>4</v>
      </c>
    </row>
    <row r="4055">
      <c r="A4055" s="259" t="s">
        <v>30751</v>
      </c>
      <c r="B4055" s="9">
        <v>0</v>
      </c>
      <c r="C4055" s="259" t="s">
        <v>33333</v>
      </c>
      <c r="D4055" s="9">
        <v>1800.9095081723885</v>
      </c>
      <c r="E4055" s="9">
        <v>17258998.467498779</v>
      </c>
      <c r="F4055" s="259" t="s">
        <v>35582</v>
      </c>
      <c r="G4055" s="9">
        <v>1</v>
      </c>
      <c r="H4055" s="259" t="s">
        <v>39567</v>
      </c>
      <c r="I4055" s="9">
        <v>4</v>
      </c>
    </row>
    <row r="4056">
      <c r="A4056" s="259" t="s">
        <v>30752</v>
      </c>
      <c r="B4056" s="9">
        <v>0</v>
      </c>
      <c r="C4056" s="259" t="s">
        <v>33334</v>
      </c>
      <c r="D4056" s="9">
        <v>17258998.467498779</v>
      </c>
      <c r="E4056" s="9">
        <v>17258998.467498779</v>
      </c>
      <c r="F4056" s="259" t="s">
        <v>35583</v>
      </c>
      <c r="G4056" s="9">
        <v>1</v>
      </c>
      <c r="H4056" s="259" t="s">
        <v>39568</v>
      </c>
      <c r="I4056" s="9">
        <v>4</v>
      </c>
    </row>
    <row r="4057">
      <c r="A4057" s="259" t="s">
        <v>30753</v>
      </c>
      <c r="B4057" s="9">
        <v>0</v>
      </c>
      <c r="C4057" s="259" t="s">
        <v>33335</v>
      </c>
      <c r="D4057" s="9">
        <v>309496192731.44305</v>
      </c>
      <c r="E4057" s="9">
        <v>17258998.467498779</v>
      </c>
      <c r="F4057" s="259" t="s">
        <v>35583</v>
      </c>
      <c r="G4057" s="9">
        <v>1</v>
      </c>
      <c r="H4057" s="259" t="s">
        <v>39569</v>
      </c>
      <c r="I4057" s="9">
        <v>4</v>
      </c>
    </row>
    <row r="4058">
      <c r="A4058" s="259" t="s">
        <v>30754</v>
      </c>
      <c r="B4058" s="9">
        <v>0</v>
      </c>
      <c r="C4058" s="259" t="s">
        <v>33336</v>
      </c>
      <c r="D4058" s="9">
        <v>1</v>
      </c>
      <c r="E4058" s="9">
        <v>17258998.467498779</v>
      </c>
      <c r="F4058" s="259" t="s">
        <v>35583</v>
      </c>
      <c r="G4058" s="9">
        <v>1</v>
      </c>
      <c r="H4058" s="259" t="s">
        <v>39570</v>
      </c>
      <c r="I4058" s="9">
        <v>4</v>
      </c>
    </row>
    <row r="4059">
      <c r="A4059" s="259" t="s">
        <v>30755</v>
      </c>
      <c r="B4059" s="9">
        <v>0</v>
      </c>
      <c r="C4059" s="259" t="s">
        <v>33337</v>
      </c>
      <c r="D4059" s="9">
        <v>17932.453804562861</v>
      </c>
      <c r="E4059" s="9">
        <v>17258998.467498779</v>
      </c>
      <c r="F4059" s="259" t="s">
        <v>35583</v>
      </c>
      <c r="G4059" s="9">
        <v>1</v>
      </c>
      <c r="H4059" s="259" t="s">
        <v>39571</v>
      </c>
      <c r="I4059" s="9">
        <v>4</v>
      </c>
    </row>
    <row r="4060">
      <c r="A4060" s="259" t="s">
        <v>30756</v>
      </c>
      <c r="B4060" s="9">
        <v>0</v>
      </c>
      <c r="C4060" s="259" t="s">
        <v>33338</v>
      </c>
      <c r="D4060" s="9">
        <v>0.37851069999999998</v>
      </c>
      <c r="E4060" s="9">
        <v>17258998.467498779</v>
      </c>
      <c r="F4060" s="259" t="s">
        <v>35584</v>
      </c>
      <c r="G4060" s="9">
        <v>1</v>
      </c>
      <c r="H4060" s="259" t="s">
        <v>39572</v>
      </c>
      <c r="I4060" s="9">
        <v>4</v>
      </c>
    </row>
    <row r="4061">
      <c r="A4061" s="259" t="s">
        <v>30757</v>
      </c>
      <c r="B4061" s="9">
        <v>0</v>
      </c>
      <c r="C4061" s="259" t="s">
        <v>33339</v>
      </c>
      <c r="D4061" s="9">
        <v>0.2590112</v>
      </c>
      <c r="E4061" s="9">
        <v>17258998.467498779</v>
      </c>
      <c r="F4061" s="259" t="s">
        <v>35584</v>
      </c>
      <c r="G4061" s="9">
        <v>1</v>
      </c>
      <c r="H4061" s="259" t="s">
        <v>39573</v>
      </c>
      <c r="I4061" s="9">
        <v>4</v>
      </c>
    </row>
    <row r="4062">
      <c r="A4062" s="259" t="s">
        <v>30758</v>
      </c>
      <c r="B4062" s="9">
        <v>0</v>
      </c>
      <c r="C4062" s="259" t="s">
        <v>33340</v>
      </c>
      <c r="D4062" s="9">
        <v>0.38183050000000002</v>
      </c>
      <c r="E4062" s="9">
        <v>17258998.467498779</v>
      </c>
      <c r="F4062" s="259" t="s">
        <v>35585</v>
      </c>
      <c r="G4062" s="9">
        <v>1</v>
      </c>
      <c r="H4062" s="259" t="s">
        <v>39574</v>
      </c>
      <c r="I4062" s="9">
        <v>4</v>
      </c>
    </row>
    <row r="4063">
      <c r="A4063" s="259" t="s">
        <v>30759</v>
      </c>
      <c r="B4063" s="9">
        <v>0</v>
      </c>
      <c r="C4063" s="259" t="s">
        <v>33341</v>
      </c>
      <c r="D4063" s="9">
        <v>0.2635287</v>
      </c>
      <c r="E4063" s="9">
        <v>17258998.467498779</v>
      </c>
      <c r="F4063" s="259" t="s">
        <v>35585</v>
      </c>
      <c r="G4063" s="9">
        <v>1</v>
      </c>
      <c r="H4063" s="259" t="s">
        <v>39575</v>
      </c>
      <c r="I4063" s="9">
        <v>4</v>
      </c>
    </row>
    <row r="4064">
      <c r="A4064" s="259" t="s">
        <v>30760</v>
      </c>
      <c r="B4064" s="9">
        <v>0</v>
      </c>
      <c r="C4064" s="259" t="s">
        <v>33342</v>
      </c>
      <c r="D4064" s="9">
        <v>0.36927304113933324</v>
      </c>
      <c r="E4064" s="9">
        <v>17258998.467498779</v>
      </c>
      <c r="F4064" s="259" t="s">
        <v>35585</v>
      </c>
      <c r="G4064" s="9">
        <v>1</v>
      </c>
      <c r="H4064" s="259" t="s">
        <v>39576</v>
      </c>
      <c r="I4064" s="9">
        <v>4</v>
      </c>
    </row>
    <row r="4065">
      <c r="A4065" s="259" t="s">
        <v>30761</v>
      </c>
      <c r="B4065" s="9">
        <v>0</v>
      </c>
      <c r="C4065" s="259" t="s">
        <v>33343</v>
      </c>
      <c r="D4065" s="9">
        <v>0.10884997259806629</v>
      </c>
      <c r="E4065" s="9">
        <v>17258998.467498779</v>
      </c>
      <c r="F4065" s="259" t="s">
        <v>35585</v>
      </c>
      <c r="G4065" s="9">
        <v>1</v>
      </c>
      <c r="H4065" s="259" t="s">
        <v>39576</v>
      </c>
      <c r="I4065" s="9">
        <v>4</v>
      </c>
    </row>
    <row r="4066">
      <c r="A4066" s="259" t="s">
        <v>30762</v>
      </c>
      <c r="B4066" s="9">
        <v>0</v>
      </c>
      <c r="C4066" s="259" t="s">
        <v>33344</v>
      </c>
      <c r="D4066" s="9">
        <v>0.044844103115289233</v>
      </c>
      <c r="E4066" s="9">
        <v>17258998.467498779</v>
      </c>
      <c r="F4066" s="259" t="s">
        <v>35585</v>
      </c>
      <c r="G4066" s="9">
        <v>1</v>
      </c>
      <c r="H4066" s="259" t="s">
        <v>39576</v>
      </c>
      <c r="I4066" s="9">
        <v>4</v>
      </c>
    </row>
    <row r="4067">
      <c r="A4067" s="259" t="s">
        <v>30763</v>
      </c>
      <c r="B4067" s="9">
        <v>0</v>
      </c>
      <c r="C4067" s="259" t="s">
        <v>33345</v>
      </c>
      <c r="D4067" s="9">
        <v>0.3777394</v>
      </c>
      <c r="E4067" s="9">
        <v>17258998.467498779</v>
      </c>
      <c r="F4067" s="259" t="s">
        <v>35586</v>
      </c>
      <c r="G4067" s="9">
        <v>1</v>
      </c>
      <c r="H4067" s="259" t="s">
        <v>39577</v>
      </c>
      <c r="I4067" s="9">
        <v>4</v>
      </c>
    </row>
    <row r="4068">
      <c r="A4068" s="259" t="s">
        <v>30764</v>
      </c>
      <c r="B4068" s="9">
        <v>0</v>
      </c>
      <c r="C4068" s="259" t="s">
        <v>33346</v>
      </c>
      <c r="D4068" s="9">
        <v>0.25768530000000001</v>
      </c>
      <c r="E4068" s="9">
        <v>17258998.467498779</v>
      </c>
      <c r="F4068" s="259" t="s">
        <v>35586</v>
      </c>
      <c r="G4068" s="9">
        <v>1</v>
      </c>
      <c r="H4068" s="259" t="s">
        <v>39578</v>
      </c>
      <c r="I4068" s="9">
        <v>4</v>
      </c>
    </row>
    <row r="4069">
      <c r="A4069" s="259" t="s">
        <v>30765</v>
      </c>
      <c r="B4069" s="9">
        <v>0</v>
      </c>
      <c r="C4069" s="259" t="s">
        <v>33347</v>
      </c>
      <c r="D4069" s="9">
        <v>0.38654706219089496</v>
      </c>
      <c r="E4069" s="9">
        <v>17258998.467498779</v>
      </c>
      <c r="F4069" s="259" t="s">
        <v>35586</v>
      </c>
      <c r="G4069" s="9">
        <v>1</v>
      </c>
      <c r="H4069" s="259" t="s">
        <v>39579</v>
      </c>
      <c r="I4069" s="9">
        <v>4</v>
      </c>
    </row>
    <row r="4070">
      <c r="A4070" s="259" t="s">
        <v>30766</v>
      </c>
      <c r="B4070" s="9">
        <v>0</v>
      </c>
      <c r="C4070" s="259" t="s">
        <v>33348</v>
      </c>
      <c r="D4070" s="9">
        <v>0.11407922294572496</v>
      </c>
      <c r="E4070" s="9">
        <v>17258998.467498779</v>
      </c>
      <c r="F4070" s="259" t="s">
        <v>35586</v>
      </c>
      <c r="G4070" s="9">
        <v>1</v>
      </c>
      <c r="H4070" s="259" t="s">
        <v>39579</v>
      </c>
      <c r="I4070" s="9">
        <v>4</v>
      </c>
    </row>
    <row r="4071">
      <c r="A4071" s="259" t="s">
        <v>30767</v>
      </c>
      <c r="B4071" s="9">
        <v>0</v>
      </c>
      <c r="C4071" s="259" t="s">
        <v>33349</v>
      </c>
      <c r="D4071" s="9">
        <v>0.047175138425144078</v>
      </c>
      <c r="E4071" s="9">
        <v>17258998.467498779</v>
      </c>
      <c r="F4071" s="259" t="s">
        <v>35586</v>
      </c>
      <c r="G4071" s="9">
        <v>1</v>
      </c>
      <c r="H4071" s="259" t="s">
        <v>39579</v>
      </c>
      <c r="I4071" s="9">
        <v>4</v>
      </c>
    </row>
    <row r="4072">
      <c r="A4072" s="259" t="s">
        <v>30768</v>
      </c>
      <c r="B4072" s="9">
        <v>0</v>
      </c>
      <c r="C4072" s="259" t="s">
        <v>33350</v>
      </c>
      <c r="D4072" s="9">
        <v>0.38259779999999999</v>
      </c>
      <c r="E4072" s="9">
        <v>17258998.467498779</v>
      </c>
      <c r="F4072" s="259" t="s">
        <v>35587</v>
      </c>
      <c r="G4072" s="9">
        <v>1</v>
      </c>
      <c r="H4072" s="259" t="s">
        <v>39580</v>
      </c>
      <c r="I4072" s="9">
        <v>4</v>
      </c>
    </row>
    <row r="4073">
      <c r="A4073" s="259" t="s">
        <v>30769</v>
      </c>
      <c r="B4073" s="9">
        <v>0</v>
      </c>
      <c r="C4073" s="259" t="s">
        <v>33351</v>
      </c>
      <c r="D4073" s="9">
        <v>0.26485989999999998</v>
      </c>
      <c r="E4073" s="9">
        <v>17258998.467498779</v>
      </c>
      <c r="F4073" s="259" t="s">
        <v>35587</v>
      </c>
      <c r="G4073" s="9">
        <v>1</v>
      </c>
      <c r="H4073" s="259" t="s">
        <v>39581</v>
      </c>
      <c r="I4073" s="9">
        <v>4</v>
      </c>
    </row>
    <row r="4074">
      <c r="A4074" s="259" t="s">
        <v>30770</v>
      </c>
      <c r="B4074" s="9">
        <v>0</v>
      </c>
      <c r="C4074" s="259" t="s">
        <v>33352</v>
      </c>
      <c r="D4074" s="9">
        <v>0.36815335676739436</v>
      </c>
      <c r="E4074" s="9">
        <v>17258998.467498779</v>
      </c>
      <c r="F4074" s="259" t="s">
        <v>35587</v>
      </c>
      <c r="G4074" s="9">
        <v>1</v>
      </c>
      <c r="H4074" s="259" t="s">
        <v>39582</v>
      </c>
      <c r="I4074" s="9">
        <v>4</v>
      </c>
    </row>
    <row r="4075">
      <c r="A4075" s="259" t="s">
        <v>30771</v>
      </c>
      <c r="B4075" s="9">
        <v>0</v>
      </c>
      <c r="C4075" s="259" t="s">
        <v>33353</v>
      </c>
      <c r="D4075" s="9">
        <v>0.10847448697067193</v>
      </c>
      <c r="E4075" s="9">
        <v>17258998.467498779</v>
      </c>
      <c r="F4075" s="259" t="s">
        <v>35587</v>
      </c>
      <c r="G4075" s="9">
        <v>1</v>
      </c>
      <c r="H4075" s="259" t="s">
        <v>39582</v>
      </c>
      <c r="I4075" s="9">
        <v>4</v>
      </c>
    </row>
    <row r="4076">
      <c r="A4076" s="259" t="s">
        <v>30772</v>
      </c>
      <c r="B4076" s="9">
        <v>0</v>
      </c>
      <c r="C4076" s="259" t="s">
        <v>33354</v>
      </c>
      <c r="D4076" s="9">
        <v>0.044672178965502976</v>
      </c>
      <c r="E4076" s="9">
        <v>17258998.467498779</v>
      </c>
      <c r="F4076" s="259" t="s">
        <v>35587</v>
      </c>
      <c r="G4076" s="9">
        <v>1</v>
      </c>
      <c r="H4076" s="259" t="s">
        <v>39582</v>
      </c>
      <c r="I4076" s="9">
        <v>4</v>
      </c>
    </row>
    <row r="4077">
      <c r="A4077" s="259" t="s">
        <v>30773</v>
      </c>
      <c r="B4077" s="9">
        <v>0</v>
      </c>
      <c r="C4077" s="259" t="s">
        <v>33355</v>
      </c>
      <c r="D4077" s="9">
        <v>0.38017719999999999</v>
      </c>
      <c r="E4077" s="9">
        <v>17258998.467498779</v>
      </c>
      <c r="F4077" s="259" t="s">
        <v>35588</v>
      </c>
      <c r="G4077" s="9">
        <v>1</v>
      </c>
      <c r="H4077" s="259" t="s">
        <v>39583</v>
      </c>
      <c r="I4077" s="9">
        <v>4</v>
      </c>
    </row>
    <row r="4078">
      <c r="A4078" s="259" t="s">
        <v>30774</v>
      </c>
      <c r="B4078" s="9">
        <v>0</v>
      </c>
      <c r="C4078" s="259" t="s">
        <v>33356</v>
      </c>
      <c r="D4078" s="9">
        <v>0.26121620000000001</v>
      </c>
      <c r="E4078" s="9">
        <v>17258998.467498779</v>
      </c>
      <c r="F4078" s="259" t="s">
        <v>35588</v>
      </c>
      <c r="G4078" s="9">
        <v>1</v>
      </c>
      <c r="H4078" s="259" t="s">
        <v>39584</v>
      </c>
      <c r="I4078" s="9">
        <v>4</v>
      </c>
    </row>
    <row r="4079">
      <c r="A4079" s="259" t="s">
        <v>30775</v>
      </c>
      <c r="B4079" s="9">
        <v>0</v>
      </c>
      <c r="C4079" s="259" t="s">
        <v>33357</v>
      </c>
      <c r="D4079" s="9">
        <v>0.37816449408977193</v>
      </c>
      <c r="E4079" s="9">
        <v>17258998.467498779</v>
      </c>
      <c r="F4079" s="259" t="s">
        <v>35588</v>
      </c>
      <c r="G4079" s="9">
        <v>1</v>
      </c>
      <c r="H4079" s="259" t="s">
        <v>39585</v>
      </c>
      <c r="I4079" s="9">
        <v>4</v>
      </c>
    </row>
    <row r="4080">
      <c r="A4080" s="259" t="s">
        <v>30776</v>
      </c>
      <c r="B4080" s="9">
        <v>0</v>
      </c>
      <c r="C4080" s="259" t="s">
        <v>33358</v>
      </c>
      <c r="D4080" s="9">
        <v>0.11173335833673502</v>
      </c>
      <c r="E4080" s="9">
        <v>17258998.467498779</v>
      </c>
      <c r="F4080" s="259" t="s">
        <v>35588</v>
      </c>
      <c r="G4080" s="9">
        <v>1</v>
      </c>
      <c r="H4080" s="259" t="s">
        <v>39585</v>
      </c>
      <c r="I4080" s="9">
        <v>4</v>
      </c>
    </row>
    <row r="4081">
      <c r="A4081" s="259" t="s">
        <v>30777</v>
      </c>
      <c r="B4081" s="9">
        <v>0</v>
      </c>
      <c r="C4081" s="259" t="s">
        <v>33359</v>
      </c>
      <c r="D4081" s="9">
        <v>0.04617037556581817</v>
      </c>
      <c r="E4081" s="9">
        <v>17258998.467498779</v>
      </c>
      <c r="F4081" s="259" t="s">
        <v>35588</v>
      </c>
      <c r="G4081" s="9">
        <v>1</v>
      </c>
      <c r="H4081" s="259" t="s">
        <v>39585</v>
      </c>
      <c r="I4081" s="9">
        <v>4</v>
      </c>
    </row>
    <row r="4082">
      <c r="A4082" s="259" t="s">
        <v>30778</v>
      </c>
      <c r="B4082" s="9">
        <v>0</v>
      </c>
      <c r="C4082" s="259" t="s">
        <v>33360</v>
      </c>
      <c r="D4082" s="9">
        <v>0.38019799999999998</v>
      </c>
      <c r="E4082" s="9">
        <v>17258998.467498779</v>
      </c>
      <c r="F4082" s="259" t="s">
        <v>35589</v>
      </c>
      <c r="G4082" s="9">
        <v>1</v>
      </c>
      <c r="H4082" s="259" t="s">
        <v>39586</v>
      </c>
      <c r="I4082" s="9">
        <v>4</v>
      </c>
    </row>
    <row r="4083">
      <c r="A4083" s="259" t="s">
        <v>30779</v>
      </c>
      <c r="B4083" s="9">
        <v>0</v>
      </c>
      <c r="C4083" s="259" t="s">
        <v>33361</v>
      </c>
      <c r="D4083" s="9">
        <v>0.26136320000000002</v>
      </c>
      <c r="E4083" s="9">
        <v>17258998.467498779</v>
      </c>
      <c r="F4083" s="259" t="s">
        <v>35589</v>
      </c>
      <c r="G4083" s="9">
        <v>1</v>
      </c>
      <c r="H4083" s="259" t="s">
        <v>39587</v>
      </c>
      <c r="I4083" s="9">
        <v>4</v>
      </c>
    </row>
    <row r="4084">
      <c r="A4084" s="259" t="s">
        <v>30780</v>
      </c>
      <c r="B4084" s="9">
        <v>0</v>
      </c>
      <c r="C4084" s="259" t="s">
        <v>33362</v>
      </c>
      <c r="D4084" s="9">
        <v>0.37694364659675744</v>
      </c>
      <c r="E4084" s="9">
        <v>17258998.467498779</v>
      </c>
      <c r="F4084" s="259" t="s">
        <v>35589</v>
      </c>
      <c r="G4084" s="9">
        <v>1</v>
      </c>
      <c r="H4084" s="259" t="s">
        <v>39588</v>
      </c>
      <c r="I4084" s="9">
        <v>4</v>
      </c>
    </row>
    <row r="4085">
      <c r="A4085" s="259" t="s">
        <v>30781</v>
      </c>
      <c r="B4085" s="9">
        <v>0</v>
      </c>
      <c r="C4085" s="259" t="s">
        <v>33363</v>
      </c>
      <c r="D4085" s="9">
        <v>0.11065473554943588</v>
      </c>
      <c r="E4085" s="9">
        <v>17258998.467498779</v>
      </c>
      <c r="F4085" s="259" t="s">
        <v>35589</v>
      </c>
      <c r="G4085" s="9">
        <v>1</v>
      </c>
      <c r="H4085" s="259" t="s">
        <v>39588</v>
      </c>
      <c r="I4085" s="9">
        <v>4</v>
      </c>
    </row>
    <row r="4086">
      <c r="A4086" s="259" t="s">
        <v>30782</v>
      </c>
      <c r="B4086" s="9">
        <v>0</v>
      </c>
      <c r="C4086" s="259" t="s">
        <v>33364</v>
      </c>
      <c r="D4086" s="9">
        <v>0.045602628480960673</v>
      </c>
      <c r="E4086" s="9">
        <v>17258998.467498779</v>
      </c>
      <c r="F4086" s="259" t="s">
        <v>35589</v>
      </c>
      <c r="G4086" s="9">
        <v>1</v>
      </c>
      <c r="H4086" s="259" t="s">
        <v>39588</v>
      </c>
      <c r="I4086" s="9">
        <v>4</v>
      </c>
    </row>
    <row r="4087">
      <c r="A4087" s="259" t="s">
        <v>30783</v>
      </c>
      <c r="B4087" s="9">
        <v>0</v>
      </c>
      <c r="C4087" s="259" t="s">
        <v>33365</v>
      </c>
      <c r="D4087" s="9">
        <v>0.38494498958556933</v>
      </c>
      <c r="E4087" s="9">
        <v>17258998.467498779</v>
      </c>
      <c r="F4087" s="259" t="s">
        <v>35590</v>
      </c>
      <c r="G4087" s="9">
        <v>1</v>
      </c>
      <c r="H4087" s="259" t="s">
        <v>39588</v>
      </c>
      <c r="I4087" s="9">
        <v>4</v>
      </c>
    </row>
    <row r="4088">
      <c r="A4088" s="259" t="s">
        <v>30784</v>
      </c>
      <c r="B4088" s="9">
        <v>0</v>
      </c>
      <c r="C4088" s="259" t="s">
        <v>33366</v>
      </c>
      <c r="D4088" s="9">
        <v>0.1136472713939958</v>
      </c>
      <c r="E4088" s="9">
        <v>17258998.467498779</v>
      </c>
      <c r="F4088" s="259" t="s">
        <v>35590</v>
      </c>
      <c r="G4088" s="9">
        <v>1</v>
      </c>
      <c r="H4088" s="259" t="s">
        <v>39588</v>
      </c>
      <c r="I4088" s="9">
        <v>4</v>
      </c>
    </row>
    <row r="4089">
      <c r="A4089" s="259" t="s">
        <v>30785</v>
      </c>
      <c r="B4089" s="9">
        <v>0</v>
      </c>
      <c r="C4089" s="259" t="s">
        <v>33367</v>
      </c>
      <c r="D4089" s="9">
        <v>0.046971522504119109</v>
      </c>
      <c r="E4089" s="9">
        <v>17258998.467498779</v>
      </c>
      <c r="F4089" s="259" t="s">
        <v>35590</v>
      </c>
      <c r="G4089" s="9">
        <v>1</v>
      </c>
      <c r="H4089" s="259" t="s">
        <v>39588</v>
      </c>
      <c r="I4089" s="9">
        <v>4</v>
      </c>
    </row>
    <row r="4090">
      <c r="A4090" s="259" t="s">
        <v>30786</v>
      </c>
      <c r="B4090" s="9">
        <v>0</v>
      </c>
      <c r="C4090" s="259" t="s">
        <v>33368</v>
      </c>
      <c r="D4090" s="9">
        <v>0.37828830000000002</v>
      </c>
      <c r="E4090" s="9">
        <v>17258998.467498779</v>
      </c>
      <c r="F4090" s="259" t="s">
        <v>35591</v>
      </c>
      <c r="G4090" s="9">
        <v>1</v>
      </c>
      <c r="H4090" s="259" t="s">
        <v>39589</v>
      </c>
      <c r="I4090" s="9">
        <v>4</v>
      </c>
    </row>
    <row r="4091">
      <c r="A4091" s="259" t="s">
        <v>30787</v>
      </c>
      <c r="B4091" s="9">
        <v>0</v>
      </c>
      <c r="C4091" s="259" t="s">
        <v>33369</v>
      </c>
      <c r="D4091" s="9">
        <v>0.25854539999999998</v>
      </c>
      <c r="E4091" s="9">
        <v>17258998.467498779</v>
      </c>
      <c r="F4091" s="259" t="s">
        <v>35591</v>
      </c>
      <c r="G4091" s="9">
        <v>1</v>
      </c>
      <c r="H4091" s="259" t="s">
        <v>39590</v>
      </c>
      <c r="I4091" s="9">
        <v>4</v>
      </c>
    </row>
    <row r="4092">
      <c r="A4092" s="259" t="s">
        <v>30788</v>
      </c>
      <c r="B4092" s="9">
        <v>0</v>
      </c>
      <c r="C4092" s="259" t="s">
        <v>33370</v>
      </c>
      <c r="D4092" s="9">
        <v>0.38517819713341844</v>
      </c>
      <c r="E4092" s="9">
        <v>17258998.467498779</v>
      </c>
      <c r="F4092" s="259" t="s">
        <v>35591</v>
      </c>
      <c r="G4092" s="9">
        <v>1</v>
      </c>
      <c r="H4092" s="259" t="s">
        <v>39591</v>
      </c>
      <c r="I4092" s="9">
        <v>4</v>
      </c>
    </row>
    <row r="4093">
      <c r="A4093" s="259" t="s">
        <v>30789</v>
      </c>
      <c r="B4093" s="9">
        <v>0</v>
      </c>
      <c r="C4093" s="259" t="s">
        <v>33371</v>
      </c>
      <c r="D4093" s="9">
        <v>0.1136780617643995</v>
      </c>
      <c r="E4093" s="9">
        <v>17258998.467498779</v>
      </c>
      <c r="F4093" s="259" t="s">
        <v>35591</v>
      </c>
      <c r="G4093" s="9">
        <v>1</v>
      </c>
      <c r="H4093" s="259" t="s">
        <v>39591</v>
      </c>
      <c r="I4093" s="9">
        <v>4</v>
      </c>
    </row>
    <row r="4094">
      <c r="A4094" s="259" t="s">
        <v>30790</v>
      </c>
      <c r="B4094" s="9">
        <v>0</v>
      </c>
      <c r="C4094" s="259" t="s">
        <v>33372</v>
      </c>
      <c r="D4094" s="9">
        <v>0.046984817374016469</v>
      </c>
      <c r="E4094" s="9">
        <v>17258998.467498779</v>
      </c>
      <c r="F4094" s="259" t="s">
        <v>35591</v>
      </c>
      <c r="G4094" s="9">
        <v>1</v>
      </c>
      <c r="H4094" s="259" t="s">
        <v>39591</v>
      </c>
      <c r="I4094" s="9">
        <v>4</v>
      </c>
    </row>
    <row r="4095">
      <c r="A4095" s="259" t="s">
        <v>30791</v>
      </c>
      <c r="B4095" s="9">
        <v>0</v>
      </c>
      <c r="C4095" s="259" t="s">
        <v>33373</v>
      </c>
      <c r="D4095" s="9">
        <v>0.37796269999999998</v>
      </c>
      <c r="E4095" s="9">
        <v>17258998.467498779</v>
      </c>
      <c r="F4095" s="259" t="s">
        <v>35592</v>
      </c>
      <c r="G4095" s="9">
        <v>1</v>
      </c>
      <c r="H4095" s="259" t="s">
        <v>39592</v>
      </c>
      <c r="I4095" s="9">
        <v>4</v>
      </c>
    </row>
    <row r="4096">
      <c r="A4096" s="259" t="s">
        <v>30792</v>
      </c>
      <c r="B4096" s="9">
        <v>0</v>
      </c>
      <c r="C4096" s="259" t="s">
        <v>33374</v>
      </c>
      <c r="D4096" s="9">
        <v>0.2581522</v>
      </c>
      <c r="E4096" s="9">
        <v>17258998.467498779</v>
      </c>
      <c r="F4096" s="259" t="s">
        <v>35592</v>
      </c>
      <c r="G4096" s="9">
        <v>1</v>
      </c>
      <c r="H4096" s="259" t="s">
        <v>39593</v>
      </c>
      <c r="I4096" s="9">
        <v>4</v>
      </c>
    </row>
    <row r="4097">
      <c r="A4097" s="259" t="s">
        <v>30793</v>
      </c>
      <c r="B4097" s="9">
        <v>0</v>
      </c>
      <c r="C4097" s="259" t="s">
        <v>33375</v>
      </c>
      <c r="D4097" s="9">
        <v>0.3863138546430458</v>
      </c>
      <c r="E4097" s="9">
        <v>17258998.467498779</v>
      </c>
      <c r="F4097" s="259" t="s">
        <v>35592</v>
      </c>
      <c r="G4097" s="9">
        <v>1</v>
      </c>
      <c r="H4097" s="259" t="s">
        <v>39594</v>
      </c>
      <c r="I4097" s="9">
        <v>4</v>
      </c>
    </row>
    <row r="4098">
      <c r="A4098" s="259" t="s">
        <v>30794</v>
      </c>
      <c r="B4098" s="9">
        <v>0</v>
      </c>
      <c r="C4098" s="259" t="s">
        <v>33376</v>
      </c>
      <c r="D4098" s="9">
        <v>0.11404843257532127</v>
      </c>
      <c r="E4098" s="9">
        <v>17258998.467498779</v>
      </c>
      <c r="F4098" s="259" t="s">
        <v>35592</v>
      </c>
      <c r="G4098" s="9">
        <v>1</v>
      </c>
      <c r="H4098" s="259" t="s">
        <v>39594</v>
      </c>
      <c r="I4098" s="9">
        <v>4</v>
      </c>
    </row>
    <row r="4099">
      <c r="A4099" s="259" t="s">
        <v>30795</v>
      </c>
      <c r="B4099" s="9">
        <v>0</v>
      </c>
      <c r="C4099" s="259" t="s">
        <v>33377</v>
      </c>
      <c r="D4099" s="9">
        <v>0.047161759838684876</v>
      </c>
      <c r="E4099" s="9">
        <v>17258998.467498779</v>
      </c>
      <c r="F4099" s="259" t="s">
        <v>35592</v>
      </c>
      <c r="G4099" s="9">
        <v>1</v>
      </c>
      <c r="H4099" s="259" t="s">
        <v>39594</v>
      </c>
      <c r="I4099" s="9">
        <v>4</v>
      </c>
    </row>
    <row r="4100">
      <c r="A4100" s="259" t="s">
        <v>30796</v>
      </c>
      <c r="B4100" s="9">
        <v>0</v>
      </c>
      <c r="C4100" s="259" t="s">
        <v>33378</v>
      </c>
      <c r="D4100" s="9">
        <v>0.38026739999999998</v>
      </c>
      <c r="E4100" s="9">
        <v>17258998.467498779</v>
      </c>
      <c r="F4100" s="259" t="s">
        <v>35593</v>
      </c>
      <c r="G4100" s="9">
        <v>1</v>
      </c>
      <c r="H4100" s="259" t="s">
        <v>39595</v>
      </c>
      <c r="I4100" s="9">
        <v>4</v>
      </c>
    </row>
    <row r="4101">
      <c r="A4101" s="259" t="s">
        <v>30797</v>
      </c>
      <c r="B4101" s="9">
        <v>0</v>
      </c>
      <c r="C4101" s="259" t="s">
        <v>33379</v>
      </c>
      <c r="D4101" s="9">
        <v>0.26159189999999999</v>
      </c>
      <c r="E4101" s="9">
        <v>17258998.467498779</v>
      </c>
      <c r="F4101" s="259" t="s">
        <v>35593</v>
      </c>
      <c r="G4101" s="9">
        <v>1</v>
      </c>
      <c r="H4101" s="259" t="s">
        <v>39596</v>
      </c>
      <c r="I4101" s="9">
        <v>4</v>
      </c>
    </row>
    <row r="4102">
      <c r="A4102" s="259" t="s">
        <v>30798</v>
      </c>
      <c r="B4102" s="9">
        <v>0</v>
      </c>
      <c r="C4102" s="259" t="s">
        <v>33380</v>
      </c>
      <c r="D4102" s="9">
        <v>0.38207377425649486</v>
      </c>
      <c r="E4102" s="9">
        <v>17258998.467498779</v>
      </c>
      <c r="F4102" s="259" t="s">
        <v>35593</v>
      </c>
      <c r="G4102" s="9">
        <v>1</v>
      </c>
      <c r="H4102" s="259" t="s">
        <v>39597</v>
      </c>
      <c r="I4102" s="9">
        <v>4</v>
      </c>
    </row>
    <row r="4103">
      <c r="A4103" s="259" t="s">
        <v>30799</v>
      </c>
      <c r="B4103" s="9">
        <v>0</v>
      </c>
      <c r="C4103" s="259" t="s">
        <v>33381</v>
      </c>
      <c r="D4103" s="9">
        <v>0.11247659974655924</v>
      </c>
      <c r="E4103" s="9">
        <v>17258998.467498779</v>
      </c>
      <c r="F4103" s="259" t="s">
        <v>35593</v>
      </c>
      <c r="G4103" s="9">
        <v>1</v>
      </c>
      <c r="H4103" s="259" t="s">
        <v>39597</v>
      </c>
      <c r="I4103" s="9">
        <v>4</v>
      </c>
    </row>
    <row r="4104">
      <c r="A4104" s="259" t="s">
        <v>30800</v>
      </c>
      <c r="B4104" s="9">
        <v>0</v>
      </c>
      <c r="C4104" s="259" t="s">
        <v>33382</v>
      </c>
      <c r="D4104" s="9">
        <v>0.046455461020490516</v>
      </c>
      <c r="E4104" s="9">
        <v>17258998.467498779</v>
      </c>
      <c r="F4104" s="259" t="s">
        <v>35593</v>
      </c>
      <c r="G4104" s="9">
        <v>1</v>
      </c>
      <c r="H4104" s="259" t="s">
        <v>39597</v>
      </c>
      <c r="I4104" s="9">
        <v>4</v>
      </c>
    </row>
    <row r="4105">
      <c r="A4105" s="259" t="s">
        <v>30801</v>
      </c>
      <c r="B4105" s="9">
        <v>0</v>
      </c>
      <c r="C4105" s="259" t="s">
        <v>33383</v>
      </c>
      <c r="D4105" s="9">
        <v>0.37902130000000001</v>
      </c>
      <c r="E4105" s="9">
        <v>17258998.467498779</v>
      </c>
      <c r="F4105" s="259" t="s">
        <v>35594</v>
      </c>
      <c r="G4105" s="9">
        <v>1</v>
      </c>
      <c r="H4105" s="259" t="s">
        <v>39598</v>
      </c>
      <c r="I4105" s="9">
        <v>4</v>
      </c>
    </row>
    <row r="4106">
      <c r="A4106" s="259" t="s">
        <v>30802</v>
      </c>
      <c r="B4106" s="9">
        <v>0</v>
      </c>
      <c r="C4106" s="259" t="s">
        <v>33384</v>
      </c>
      <c r="D4106" s="9">
        <v>0.25969360000000002</v>
      </c>
      <c r="E4106" s="9">
        <v>17258998.467498779</v>
      </c>
      <c r="F4106" s="259" t="s">
        <v>35594</v>
      </c>
      <c r="G4106" s="9">
        <v>1</v>
      </c>
      <c r="H4106" s="259" t="s">
        <v>39599</v>
      </c>
      <c r="I4106" s="9">
        <v>4</v>
      </c>
    </row>
    <row r="4107">
      <c r="A4107" s="259" t="s">
        <v>30803</v>
      </c>
      <c r="B4107" s="9">
        <v>0</v>
      </c>
      <c r="C4107" s="259" t="s">
        <v>33385</v>
      </c>
      <c r="D4107" s="9">
        <v>0.37955089828649019</v>
      </c>
      <c r="E4107" s="9">
        <v>17258998.467498779</v>
      </c>
      <c r="F4107" s="259" t="s">
        <v>35594</v>
      </c>
      <c r="G4107" s="9">
        <v>1</v>
      </c>
      <c r="H4107" s="259" t="s">
        <v>39600</v>
      </c>
      <c r="I4107" s="9">
        <v>4</v>
      </c>
    </row>
    <row r="4108">
      <c r="A4108" s="259" t="s">
        <v>30804</v>
      </c>
      <c r="B4108" s="9">
        <v>0</v>
      </c>
      <c r="C4108" s="259" t="s">
        <v>33386</v>
      </c>
      <c r="D4108" s="9">
        <v>0.1114237686606869</v>
      </c>
      <c r="E4108" s="9">
        <v>17258998.467498779</v>
      </c>
      <c r="F4108" s="259" t="s">
        <v>35594</v>
      </c>
      <c r="G4108" s="9">
        <v>1</v>
      </c>
      <c r="H4108" s="259" t="s">
        <v>39600</v>
      </c>
      <c r="I4108" s="9">
        <v>4</v>
      </c>
    </row>
    <row r="4109">
      <c r="A4109" s="259" t="s">
        <v>30805</v>
      </c>
      <c r="B4109" s="9">
        <v>0</v>
      </c>
      <c r="C4109" s="259" t="s">
        <v>33387</v>
      </c>
      <c r="D4109" s="9">
        <v>0.045935438476100592</v>
      </c>
      <c r="E4109" s="9">
        <v>17258998.467498779</v>
      </c>
      <c r="F4109" s="259" t="s">
        <v>35594</v>
      </c>
      <c r="G4109" s="9">
        <v>1</v>
      </c>
      <c r="H4109" s="259" t="s">
        <v>39600</v>
      </c>
      <c r="I4109" s="9">
        <v>4</v>
      </c>
    </row>
    <row r="4110">
      <c r="A4110" s="259" t="s">
        <v>30806</v>
      </c>
      <c r="B4110" s="9">
        <v>0</v>
      </c>
      <c r="C4110" s="259" t="s">
        <v>33388</v>
      </c>
      <c r="D4110" s="9">
        <v>0.38075959999999998</v>
      </c>
      <c r="E4110" s="9">
        <v>17258998.467498779</v>
      </c>
      <c r="F4110" s="259" t="s">
        <v>35595</v>
      </c>
      <c r="G4110" s="9">
        <v>1</v>
      </c>
      <c r="H4110" s="259" t="s">
        <v>39601</v>
      </c>
      <c r="I4110" s="9">
        <v>4</v>
      </c>
    </row>
    <row r="4111">
      <c r="A4111" s="259" t="s">
        <v>30807</v>
      </c>
      <c r="B4111" s="9">
        <v>0</v>
      </c>
      <c r="C4111" s="259" t="s">
        <v>33389</v>
      </c>
      <c r="D4111" s="9">
        <v>0.26224920000000002</v>
      </c>
      <c r="E4111" s="9">
        <v>17258998.467498779</v>
      </c>
      <c r="F4111" s="259" t="s">
        <v>35595</v>
      </c>
      <c r="G4111" s="9">
        <v>1</v>
      </c>
      <c r="H4111" s="259" t="s">
        <v>39602</v>
      </c>
      <c r="I4111" s="9">
        <v>4</v>
      </c>
    </row>
    <row r="4112">
      <c r="A4112" s="259" t="s">
        <v>30808</v>
      </c>
      <c r="B4112" s="9">
        <v>0</v>
      </c>
      <c r="C4112" s="259" t="s">
        <v>33390</v>
      </c>
      <c r="D4112" s="9">
        <v>0.3763327843768528</v>
      </c>
      <c r="E4112" s="9">
        <v>17258998.467498779</v>
      </c>
      <c r="F4112" s="259" t="s">
        <v>35595</v>
      </c>
      <c r="G4112" s="9">
        <v>1</v>
      </c>
      <c r="H4112" s="259" t="s">
        <v>39603</v>
      </c>
      <c r="I4112" s="9">
        <v>4</v>
      </c>
    </row>
    <row r="4113">
      <c r="A4113" s="259" t="s">
        <v>30809</v>
      </c>
      <c r="B4113" s="9">
        <v>0</v>
      </c>
      <c r="C4113" s="259" t="s">
        <v>33391</v>
      </c>
      <c r="D4113" s="9">
        <v>0.11029061115054617</v>
      </c>
      <c r="E4113" s="9">
        <v>17258998.467498779</v>
      </c>
      <c r="F4113" s="259" t="s">
        <v>35595</v>
      </c>
      <c r="G4113" s="9">
        <v>1</v>
      </c>
      <c r="H4113" s="259" t="s">
        <v>39603</v>
      </c>
      <c r="I4113" s="9">
        <v>4</v>
      </c>
    </row>
    <row r="4114">
      <c r="A4114" s="259" t="s">
        <v>30810</v>
      </c>
      <c r="B4114" s="9">
        <v>0</v>
      </c>
      <c r="C4114" s="259" t="s">
        <v>33392</v>
      </c>
      <c r="D4114" s="9">
        <v>0.045436487308663898</v>
      </c>
      <c r="E4114" s="9">
        <v>17258998.467498779</v>
      </c>
      <c r="F4114" s="259" t="s">
        <v>35595</v>
      </c>
      <c r="G4114" s="9">
        <v>1</v>
      </c>
      <c r="H4114" s="259" t="s">
        <v>39603</v>
      </c>
      <c r="I4114" s="9">
        <v>4</v>
      </c>
    </row>
    <row r="4115">
      <c r="A4115" s="259" t="s">
        <v>30811</v>
      </c>
      <c r="B4115" s="9">
        <v>0</v>
      </c>
      <c r="C4115" s="259" t="s">
        <v>33393</v>
      </c>
      <c r="D4115" s="9">
        <v>0.38034279999999998</v>
      </c>
      <c r="E4115" s="9">
        <v>17258998.467498779</v>
      </c>
      <c r="F4115" s="259" t="s">
        <v>35596</v>
      </c>
      <c r="G4115" s="9">
        <v>1</v>
      </c>
      <c r="H4115" s="259" t="s">
        <v>39604</v>
      </c>
      <c r="I4115" s="9">
        <v>4</v>
      </c>
    </row>
    <row r="4116">
      <c r="A4116" s="259" t="s">
        <v>30812</v>
      </c>
      <c r="B4116" s="9">
        <v>0</v>
      </c>
      <c r="C4116" s="259" t="s">
        <v>33394</v>
      </c>
      <c r="D4116" s="9">
        <v>0.26161000000000001</v>
      </c>
      <c r="E4116" s="9">
        <v>17258998.467498779</v>
      </c>
      <c r="F4116" s="259" t="s">
        <v>35596</v>
      </c>
      <c r="G4116" s="9">
        <v>1</v>
      </c>
      <c r="H4116" s="259" t="s">
        <v>39605</v>
      </c>
      <c r="I4116" s="9">
        <v>4</v>
      </c>
    </row>
    <row r="4117">
      <c r="A4117" s="259" t="s">
        <v>30813</v>
      </c>
      <c r="B4117" s="9">
        <v>0</v>
      </c>
      <c r="C4117" s="259" t="s">
        <v>33395</v>
      </c>
      <c r="D4117" s="9">
        <v>0.3810554409206548</v>
      </c>
      <c r="E4117" s="9">
        <v>17258998.467498779</v>
      </c>
      <c r="F4117" s="259" t="s">
        <v>35596</v>
      </c>
      <c r="G4117" s="9">
        <v>1</v>
      </c>
      <c r="H4117" s="259" t="s">
        <v>39606</v>
      </c>
      <c r="I4117" s="9">
        <v>4</v>
      </c>
    </row>
    <row r="4118">
      <c r="A4118" s="259" t="s">
        <v>30814</v>
      </c>
      <c r="B4118" s="9">
        <v>0</v>
      </c>
      <c r="C4118" s="259" t="s">
        <v>33396</v>
      </c>
      <c r="D4118" s="9">
        <v>0.11220273983763356</v>
      </c>
      <c r="E4118" s="9">
        <v>17258998.467498779</v>
      </c>
      <c r="F4118" s="259" t="s">
        <v>35596</v>
      </c>
      <c r="G4118" s="9">
        <v>1</v>
      </c>
      <c r="H4118" s="259" t="s">
        <v>39606</v>
      </c>
      <c r="I4118" s="9">
        <v>4</v>
      </c>
    </row>
    <row r="4119">
      <c r="A4119" s="259" t="s">
        <v>30815</v>
      </c>
      <c r="B4119" s="9">
        <v>0</v>
      </c>
      <c r="C4119" s="259" t="s">
        <v>33397</v>
      </c>
      <c r="D4119" s="9">
        <v>0.046397569694028432</v>
      </c>
      <c r="E4119" s="9">
        <v>17258998.467498779</v>
      </c>
      <c r="F4119" s="259" t="s">
        <v>35596</v>
      </c>
      <c r="G4119" s="9">
        <v>1</v>
      </c>
      <c r="H4119" s="259" t="s">
        <v>39606</v>
      </c>
      <c r="I4119" s="9">
        <v>4</v>
      </c>
    </row>
    <row r="4120">
      <c r="A4120" s="259" t="s">
        <v>30816</v>
      </c>
      <c r="B4120" s="9">
        <v>0</v>
      </c>
      <c r="C4120" s="259" t="s">
        <v>33398</v>
      </c>
      <c r="D4120" s="9">
        <v>0.37857180000000001</v>
      </c>
      <c r="E4120" s="9">
        <v>17258998.467498779</v>
      </c>
      <c r="F4120" s="259" t="s">
        <v>35597</v>
      </c>
      <c r="G4120" s="9">
        <v>1</v>
      </c>
      <c r="H4120" s="259" t="s">
        <v>39607</v>
      </c>
      <c r="I4120" s="9">
        <v>4</v>
      </c>
    </row>
    <row r="4121">
      <c r="A4121" s="259" t="s">
        <v>30817</v>
      </c>
      <c r="B4121" s="9">
        <v>0</v>
      </c>
      <c r="C4121" s="259" t="s">
        <v>33399</v>
      </c>
      <c r="D4121" s="9">
        <v>0.2590906</v>
      </c>
      <c r="E4121" s="9">
        <v>17258998.467498779</v>
      </c>
      <c r="F4121" s="259" t="s">
        <v>35597</v>
      </c>
      <c r="G4121" s="9">
        <v>1</v>
      </c>
      <c r="H4121" s="259" t="s">
        <v>39608</v>
      </c>
      <c r="I4121" s="9">
        <v>4</v>
      </c>
    </row>
    <row r="4122">
      <c r="A4122" s="259" t="s">
        <v>30818</v>
      </c>
      <c r="B4122" s="9">
        <v>0</v>
      </c>
      <c r="C4122" s="259" t="s">
        <v>33400</v>
      </c>
      <c r="D4122" s="9">
        <v>0.3824811201458474</v>
      </c>
      <c r="E4122" s="9">
        <v>17258998.467498779</v>
      </c>
      <c r="F4122" s="259" t="s">
        <v>35597</v>
      </c>
      <c r="G4122" s="9">
        <v>1</v>
      </c>
      <c r="H4122" s="259" t="s">
        <v>39609</v>
      </c>
      <c r="I4122" s="9">
        <v>4</v>
      </c>
    </row>
    <row r="4123">
      <c r="A4123" s="259" t="s">
        <v>30819</v>
      </c>
      <c r="B4123" s="9">
        <v>0</v>
      </c>
      <c r="C4123" s="259" t="s">
        <v>33401</v>
      </c>
      <c r="D4123" s="9">
        <v>0.11314032114961686</v>
      </c>
      <c r="E4123" s="9">
        <v>17258998.467498779</v>
      </c>
      <c r="F4123" s="259" t="s">
        <v>35597</v>
      </c>
      <c r="G4123" s="9">
        <v>1</v>
      </c>
      <c r="H4123" s="259" t="s">
        <v>39609</v>
      </c>
      <c r="I4123" s="9">
        <v>4</v>
      </c>
    </row>
    <row r="4124">
      <c r="A4124" s="259" t="s">
        <v>30820</v>
      </c>
      <c r="B4124" s="9">
        <v>0</v>
      </c>
      <c r="C4124" s="259" t="s">
        <v>33402</v>
      </c>
      <c r="D4124" s="9">
        <v>0.04672886263175878</v>
      </c>
      <c r="E4124" s="9">
        <v>17258998.467498779</v>
      </c>
      <c r="F4124" s="259" t="s">
        <v>35597</v>
      </c>
      <c r="G4124" s="9">
        <v>1</v>
      </c>
      <c r="H4124" s="259" t="s">
        <v>39609</v>
      </c>
      <c r="I4124" s="9">
        <v>4</v>
      </c>
    </row>
    <row r="4125">
      <c r="A4125" s="259" t="s">
        <v>30821</v>
      </c>
      <c r="B4125" s="9">
        <v>0</v>
      </c>
      <c r="C4125" s="259" t="s">
        <v>33403</v>
      </c>
      <c r="D4125" s="9">
        <v>0.3803996</v>
      </c>
      <c r="E4125" s="9">
        <v>17258998.467498779</v>
      </c>
      <c r="F4125" s="259" t="s">
        <v>35598</v>
      </c>
      <c r="G4125" s="9">
        <v>1</v>
      </c>
      <c r="H4125" s="259" t="s">
        <v>39610</v>
      </c>
      <c r="I4125" s="9">
        <v>4</v>
      </c>
    </row>
    <row r="4126">
      <c r="A4126" s="259" t="s">
        <v>30822</v>
      </c>
      <c r="B4126" s="9">
        <v>0</v>
      </c>
      <c r="C4126" s="259" t="s">
        <v>33404</v>
      </c>
      <c r="D4126" s="9">
        <v>0.26168360000000002</v>
      </c>
      <c r="E4126" s="9">
        <v>17258998.467498779</v>
      </c>
      <c r="F4126" s="259" t="s">
        <v>35598</v>
      </c>
      <c r="G4126" s="9">
        <v>1</v>
      </c>
      <c r="H4126" s="259" t="s">
        <v>39611</v>
      </c>
      <c r="I4126" s="9">
        <v>4</v>
      </c>
    </row>
    <row r="4127">
      <c r="A4127" s="259" t="s">
        <v>30823</v>
      </c>
      <c r="B4127" s="9">
        <v>0</v>
      </c>
      <c r="C4127" s="259" t="s">
        <v>33405</v>
      </c>
      <c r="D4127" s="9">
        <v>0.37816449408977193</v>
      </c>
      <c r="E4127" s="9">
        <v>17258998.467498779</v>
      </c>
      <c r="F4127" s="259" t="s">
        <v>35598</v>
      </c>
      <c r="G4127" s="9">
        <v>1</v>
      </c>
      <c r="H4127" s="259" t="s">
        <v>39612</v>
      </c>
      <c r="I4127" s="9">
        <v>4</v>
      </c>
    </row>
    <row r="4128">
      <c r="A4128" s="259" t="s">
        <v>30824</v>
      </c>
      <c r="B4128" s="9">
        <v>0</v>
      </c>
      <c r="C4128" s="259" t="s">
        <v>33406</v>
      </c>
      <c r="D4128" s="9">
        <v>0.11170402180880054</v>
      </c>
      <c r="E4128" s="9">
        <v>17258998.467498779</v>
      </c>
      <c r="F4128" s="259" t="s">
        <v>35598</v>
      </c>
      <c r="G4128" s="9">
        <v>1</v>
      </c>
      <c r="H4128" s="259" t="s">
        <v>39612</v>
      </c>
      <c r="I4128" s="9">
        <v>4</v>
      </c>
    </row>
    <row r="4129">
      <c r="A4129" s="259" t="s">
        <v>30825</v>
      </c>
      <c r="B4129" s="9">
        <v>0</v>
      </c>
      <c r="C4129" s="259" t="s">
        <v>33407</v>
      </c>
      <c r="D4129" s="9">
        <v>0.046159331490320386</v>
      </c>
      <c r="E4129" s="9">
        <v>17258998.467498779</v>
      </c>
      <c r="F4129" s="259" t="s">
        <v>35598</v>
      </c>
      <c r="G4129" s="9">
        <v>1</v>
      </c>
      <c r="H4129" s="259" t="s">
        <v>39612</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baseColWidth="10" defaultColWidth="8.88671875" defaultRowHeight="14.4"/>
  <sheetData>
    <row r="1">
      <c r="A1" t="s">
        <v>39614</v>
      </c>
      <c r="B1" t="s">
        <v>39615</v>
      </c>
      <c r="C1" t="s">
        <v>39616</v>
      </c>
      <c r="D1" t="s">
        <v>39617</v>
      </c>
      <c r="E1" t="s">
        <v>39618</v>
      </c>
      <c r="F1" t="s">
        <v>39619</v>
      </c>
      <c r="G1" t="s">
        <v>39620</v>
      </c>
      <c r="H1" t="s">
        <v>39621</v>
      </c>
    </row>
    <row r="2">
      <c r="A2" s="9">
        <v>1435.5172775415999</v>
      </c>
      <c r="B2" s="9">
        <v>786.93942690884398</v>
      </c>
      <c r="C2" s="9">
        <v>341.46058463104237</v>
      </c>
      <c r="D2" s="9">
        <v>306.53462206944135</v>
      </c>
      <c r="E2" s="9">
        <v>1101469</v>
      </c>
      <c r="F2" s="9">
        <v>1111227</v>
      </c>
      <c r="G2" s="9">
        <v>0.24076910441333813</v>
      </c>
      <c r="H2" t="s">
        <v>39622</v>
      </c>
    </row>
    <row r="3">
      <c r="A3" s="9">
        <v>2021.8121837274518</v>
      </c>
      <c r="B3" s="9">
        <v>977.40341873192381</v>
      </c>
      <c r="C3" s="9">
        <v>586.59078378772972</v>
      </c>
      <c r="D3" s="9">
        <v>456.99737355744566</v>
      </c>
      <c r="E3" s="9">
        <v>1190796.2105322054</v>
      </c>
      <c r="F3" s="9">
        <v>1201345.5672752208</v>
      </c>
      <c r="G3" s="9">
        <v>0.59024013425141764</v>
      </c>
      <c r="H3" t="s">
        <v>39623</v>
      </c>
    </row>
    <row r="4">
      <c r="A4" s="9">
        <v>1435.5172775415999</v>
      </c>
      <c r="B4" s="9">
        <v>786.93942690884398</v>
      </c>
      <c r="C4" s="9">
        <v>341.46058463104237</v>
      </c>
      <c r="D4" s="9">
        <v>306.53462206944135</v>
      </c>
      <c r="E4" s="9">
        <v>1101469</v>
      </c>
      <c r="F4" s="9">
        <v>1111227</v>
      </c>
      <c r="G4" s="9">
        <v>0.24076910441333813</v>
      </c>
      <c r="H4" t="s">
        <v>39624</v>
      </c>
    </row>
    <row r="5">
      <c r="A5" s="9">
        <v>2021.8121837274518</v>
      </c>
      <c r="B5" s="9">
        <v>977.40341873192381</v>
      </c>
      <c r="C5" s="9">
        <v>586.59078378772972</v>
      </c>
      <c r="D5" s="9">
        <v>456.99737355744566</v>
      </c>
      <c r="E5" s="9">
        <v>1190796.2105322054</v>
      </c>
      <c r="F5" s="9">
        <v>1201345.5672752208</v>
      </c>
      <c r="G5" s="9">
        <v>0.59024013425141764</v>
      </c>
      <c r="H5" t="s">
        <v>39625</v>
      </c>
    </row>
    <row r="6">
      <c r="A6" s="9">
        <v>1435.5172775415999</v>
      </c>
      <c r="B6" s="9">
        <v>786.93942690884398</v>
      </c>
      <c r="C6" s="9">
        <v>341.46058463104237</v>
      </c>
      <c r="D6" s="9">
        <v>306.53462206944135</v>
      </c>
      <c r="E6" s="9">
        <v>1101469</v>
      </c>
      <c r="F6" s="9">
        <v>1111227</v>
      </c>
      <c r="G6" s="9">
        <v>0.24076910441333813</v>
      </c>
      <c r="H6" t="s">
        <v>39626</v>
      </c>
    </row>
    <row r="7">
      <c r="A7" s="9">
        <v>2021.8121837274518</v>
      </c>
      <c r="B7" s="9">
        <v>977.40341873192381</v>
      </c>
      <c r="C7" s="9">
        <v>586.59078378772972</v>
      </c>
      <c r="D7" s="9">
        <v>456.99737355744566</v>
      </c>
      <c r="E7" s="9">
        <v>1190796.2105322054</v>
      </c>
      <c r="F7" s="9">
        <v>1201345.5672752208</v>
      </c>
      <c r="G7" s="9">
        <v>0.59024013425141764</v>
      </c>
      <c r="H7" t="s">
        <v>39627</v>
      </c>
    </row>
    <row r="8">
      <c r="A8" s="9">
        <v>1435.5172775415999</v>
      </c>
      <c r="B8" s="9">
        <v>786.93942690884398</v>
      </c>
      <c r="C8" s="9">
        <v>341.46058463104237</v>
      </c>
      <c r="D8" s="9">
        <v>306.53462206944135</v>
      </c>
      <c r="E8" s="9">
        <v>1101469</v>
      </c>
      <c r="F8" s="9">
        <v>1111227</v>
      </c>
      <c r="G8" s="9">
        <v>0.24076910441333813</v>
      </c>
      <c r="H8" t="s">
        <v>39628</v>
      </c>
    </row>
    <row r="9">
      <c r="A9" s="9">
        <v>2021.8121837274518</v>
      </c>
      <c r="B9" s="9">
        <v>977.40341873192381</v>
      </c>
      <c r="C9" s="9">
        <v>586.59078378772972</v>
      </c>
      <c r="D9" s="9">
        <v>456.99737355744566</v>
      </c>
      <c r="E9" s="9">
        <v>1190796.2105322054</v>
      </c>
      <c r="F9" s="9">
        <v>1201345.5672752208</v>
      </c>
      <c r="G9" s="9">
        <v>0.59024013425141764</v>
      </c>
      <c r="H9" t="s">
        <v>39629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2023-03-03T23:04:27Z</dcterms:modified>
</cp:coreProperties>
</file>