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115575\Documents\lampro_cort_temp\Projects\Dosed Yolk hormones\Yolk CORT\"/>
    </mc:Choice>
  </mc:AlternateContent>
  <xr:revisionPtr revIDLastSave="0" documentId="13_ncr:1_{EB745C58-DB65-4F28-AEB2-54C3CE951D8F}" xr6:coauthVersionLast="47" xr6:coauthVersionMax="47" xr10:uidLastSave="{00000000-0000-0000-0000-000000000000}"/>
  <bookViews>
    <workbookView xWindow="28680" yWindow="-1230" windowWidth="29040" windowHeight="15840" firstSheet="2" activeTab="2" xr2:uid="{1F4C1761-69C6-4866-96E8-673082E2F564}"/>
  </bookViews>
  <sheets>
    <sheet name="All hormone treatments" sheetId="1" r:id="rId1"/>
    <sheet name="thryoid eggs assay second" sheetId="2" r:id="rId2"/>
    <sheet name="CORT treament" sheetId="3" r:id="rId3"/>
    <sheet name="Extraction efficiency" sheetId="6" r:id="rId4"/>
    <sheet name="CORT Plate data for publica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6" l="1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I2" i="5" l="1"/>
  <c r="G2" i="5"/>
  <c r="D8" i="5"/>
  <c r="D6" i="5"/>
  <c r="E7" i="6"/>
  <c r="R95" i="3"/>
  <c r="S95" i="3" s="1"/>
  <c r="T95" i="3" s="1"/>
  <c r="R94" i="3"/>
  <c r="S94" i="3" s="1"/>
  <c r="R93" i="3"/>
  <c r="S93" i="3" s="1"/>
  <c r="T93" i="3" s="1"/>
  <c r="R92" i="3"/>
  <c r="S92" i="3" s="1"/>
  <c r="T92" i="3" s="1"/>
  <c r="R91" i="3"/>
  <c r="S91" i="3" s="1"/>
  <c r="T91" i="3" s="1"/>
  <c r="R90" i="3"/>
  <c r="S90" i="3" s="1"/>
  <c r="T90" i="3" s="1"/>
  <c r="R89" i="3"/>
  <c r="S89" i="3" s="1"/>
  <c r="T89" i="3" s="1"/>
  <c r="R88" i="3"/>
  <c r="S88" i="3" s="1"/>
  <c r="T88" i="3" s="1"/>
  <c r="R87" i="3"/>
  <c r="S87" i="3" s="1"/>
  <c r="T87" i="3" s="1"/>
  <c r="R86" i="3"/>
  <c r="S86" i="3" s="1"/>
  <c r="T86" i="3" s="1"/>
  <c r="R85" i="3"/>
  <c r="S85" i="3" s="1"/>
  <c r="T85" i="3" s="1"/>
  <c r="R84" i="3"/>
  <c r="S84" i="3" s="1"/>
  <c r="T84" i="3" s="1"/>
  <c r="R83" i="3"/>
  <c r="S83" i="3" s="1"/>
  <c r="T83" i="3" s="1"/>
  <c r="R79" i="3"/>
  <c r="S79" i="3" s="1"/>
  <c r="T79" i="3" s="1"/>
  <c r="R74" i="3"/>
  <c r="S74" i="3" s="1"/>
  <c r="T74" i="3" s="1"/>
  <c r="R73" i="3"/>
  <c r="S73" i="3" s="1"/>
  <c r="T73" i="3" s="1"/>
  <c r="R72" i="3"/>
  <c r="S72" i="3" s="1"/>
  <c r="T72" i="3" s="1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79" i="3"/>
  <c r="O74" i="3"/>
  <c r="O73" i="3"/>
  <c r="O72" i="3"/>
  <c r="W95" i="3" l="1"/>
  <c r="T94" i="3"/>
  <c r="W94" i="3"/>
  <c r="W87" i="3"/>
  <c r="W72" i="3"/>
  <c r="W90" i="3"/>
  <c r="W73" i="3"/>
  <c r="W88" i="3"/>
  <c r="W74" i="3"/>
  <c r="W89" i="3"/>
  <c r="W83" i="3"/>
  <c r="W91" i="3"/>
  <c r="W84" i="3"/>
  <c r="W92" i="3"/>
  <c r="W85" i="3"/>
  <c r="W93" i="3"/>
  <c r="W79" i="3"/>
  <c r="W86" i="3"/>
  <c r="D7" i="5" l="1"/>
  <c r="R82" i="3"/>
  <c r="R81" i="3"/>
  <c r="R80" i="3"/>
  <c r="R78" i="3"/>
  <c r="R77" i="3"/>
  <c r="R76" i="3"/>
  <c r="R75" i="3"/>
  <c r="R71" i="3"/>
  <c r="R70" i="3"/>
  <c r="R69" i="3"/>
  <c r="O82" i="3"/>
  <c r="O81" i="3"/>
  <c r="O80" i="3"/>
  <c r="O78" i="3"/>
  <c r="O77" i="3"/>
  <c r="O76" i="3"/>
  <c r="O75" i="3"/>
  <c r="O71" i="3"/>
  <c r="O70" i="3"/>
  <c r="O69" i="3"/>
  <c r="E2" i="6"/>
  <c r="E4" i="6"/>
  <c r="E5" i="6"/>
  <c r="D5" i="5"/>
  <c r="R68" i="3"/>
  <c r="R67" i="3"/>
  <c r="R66" i="3"/>
  <c r="R65" i="3"/>
  <c r="R64" i="3"/>
  <c r="R63" i="3"/>
  <c r="R62" i="3"/>
  <c r="R61" i="3"/>
  <c r="R60" i="3"/>
  <c r="R59" i="3"/>
  <c r="R58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R57" i="3"/>
  <c r="R56" i="3"/>
  <c r="R55" i="3"/>
  <c r="R54" i="3"/>
  <c r="R53" i="3"/>
  <c r="R52" i="3"/>
  <c r="R51" i="3"/>
  <c r="R50" i="3"/>
  <c r="R49" i="3"/>
  <c r="R48" i="3"/>
  <c r="R47" i="3"/>
  <c r="D4" i="5"/>
  <c r="D3" i="5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R27" i="3"/>
  <c r="R26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O26" i="3"/>
  <c r="O27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18" i="3"/>
  <c r="R25" i="3"/>
  <c r="R24" i="3"/>
  <c r="R23" i="3"/>
  <c r="R22" i="3"/>
  <c r="R21" i="3"/>
  <c r="R20" i="3"/>
  <c r="R19" i="3"/>
  <c r="R18" i="3"/>
  <c r="O25" i="3"/>
  <c r="O24" i="3"/>
  <c r="O23" i="3"/>
  <c r="O22" i="3"/>
  <c r="O21" i="3"/>
  <c r="O20" i="3"/>
  <c r="O19" i="3"/>
  <c r="H2" i="5" l="1"/>
  <c r="G2" i="6"/>
  <c r="S76" i="3"/>
  <c r="S52" i="3"/>
  <c r="S46" i="3"/>
  <c r="S26" i="3"/>
  <c r="S31" i="3"/>
  <c r="S77" i="3"/>
  <c r="S27" i="3"/>
  <c r="S53" i="3"/>
  <c r="S63" i="3"/>
  <c r="S78" i="3"/>
  <c r="S40" i="3"/>
  <c r="S23" i="3"/>
  <c r="S4" i="3"/>
  <c r="S12" i="3"/>
  <c r="S33" i="3"/>
  <c r="S41" i="3"/>
  <c r="S47" i="3"/>
  <c r="S54" i="3"/>
  <c r="S64" i="3"/>
  <c r="S80" i="3"/>
  <c r="S10" i="3"/>
  <c r="S39" i="3"/>
  <c r="S32" i="3"/>
  <c r="S5" i="3"/>
  <c r="S13" i="3"/>
  <c r="S34" i="3"/>
  <c r="S42" i="3"/>
  <c r="S48" i="3"/>
  <c r="S55" i="3"/>
  <c r="S65" i="3"/>
  <c r="S69" i="3"/>
  <c r="S81" i="3"/>
  <c r="S20" i="3"/>
  <c r="S17" i="3"/>
  <c r="S22" i="3"/>
  <c r="S11" i="3"/>
  <c r="S24" i="3"/>
  <c r="S25" i="3"/>
  <c r="S6" i="3"/>
  <c r="S14" i="3"/>
  <c r="S35" i="3"/>
  <c r="S43" i="3"/>
  <c r="S49" i="3"/>
  <c r="S56" i="3"/>
  <c r="S58" i="3"/>
  <c r="S66" i="3"/>
  <c r="S70" i="3"/>
  <c r="S82" i="3"/>
  <c r="S9" i="3"/>
  <c r="S38" i="3"/>
  <c r="S61" i="3"/>
  <c r="S21" i="3"/>
  <c r="S62" i="3"/>
  <c r="S3" i="3"/>
  <c r="S18" i="3"/>
  <c r="S7" i="3"/>
  <c r="S15" i="3"/>
  <c r="S28" i="3"/>
  <c r="S36" i="3"/>
  <c r="S44" i="3"/>
  <c r="S50" i="3"/>
  <c r="S57" i="3"/>
  <c r="S59" i="3"/>
  <c r="S67" i="3"/>
  <c r="S71" i="3"/>
  <c r="S30" i="3"/>
  <c r="S19" i="3"/>
  <c r="S8" i="3"/>
  <c r="S16" i="3"/>
  <c r="S29" i="3"/>
  <c r="S37" i="3"/>
  <c r="S45" i="3"/>
  <c r="S51" i="3"/>
  <c r="S60" i="3"/>
  <c r="S68" i="3"/>
  <c r="S75" i="3"/>
  <c r="S2" i="3"/>
  <c r="T39" i="3" l="1"/>
  <c r="W39" i="3"/>
  <c r="T80" i="3"/>
  <c r="W80" i="3"/>
  <c r="T82" i="3"/>
  <c r="W82" i="3"/>
  <c r="T54" i="3"/>
  <c r="W54" i="3"/>
  <c r="T78" i="3"/>
  <c r="W78" i="3"/>
  <c r="T52" i="3"/>
  <c r="W52" i="3"/>
  <c r="T56" i="3"/>
  <c r="W56" i="3"/>
  <c r="T31" i="3"/>
  <c r="W31" i="3"/>
  <c r="T38" i="3"/>
  <c r="W38" i="3"/>
  <c r="T35" i="3"/>
  <c r="W35" i="3"/>
  <c r="T46" i="3"/>
  <c r="W46" i="3"/>
  <c r="T57" i="3"/>
  <c r="W57" i="3"/>
  <c r="T70" i="3"/>
  <c r="W70" i="3"/>
  <c r="T81" i="3"/>
  <c r="W81" i="3"/>
  <c r="T47" i="3"/>
  <c r="W47" i="3"/>
  <c r="T76" i="3"/>
  <c r="W76" i="3"/>
  <c r="T77" i="3"/>
  <c r="W77" i="3"/>
  <c r="T28" i="3"/>
  <c r="W28" i="3"/>
  <c r="T51" i="3"/>
  <c r="W51" i="3"/>
  <c r="T43" i="3"/>
  <c r="W43" i="3"/>
  <c r="T42" i="3"/>
  <c r="W42" i="3"/>
  <c r="T45" i="3"/>
  <c r="W45" i="3"/>
  <c r="T34" i="3"/>
  <c r="W34" i="3"/>
  <c r="T37" i="3"/>
  <c r="W37" i="3"/>
  <c r="T29" i="3"/>
  <c r="W29" i="3"/>
  <c r="T50" i="3"/>
  <c r="W50" i="3"/>
  <c r="T69" i="3"/>
  <c r="W69" i="3"/>
  <c r="T41" i="3"/>
  <c r="W41" i="3"/>
  <c r="T53" i="3"/>
  <c r="W53" i="3"/>
  <c r="T36" i="3"/>
  <c r="W36" i="3"/>
  <c r="T55" i="3"/>
  <c r="W55" i="3"/>
  <c r="T30" i="3"/>
  <c r="W30" i="3"/>
  <c r="T49" i="3"/>
  <c r="W49" i="3"/>
  <c r="T48" i="3"/>
  <c r="W48" i="3"/>
  <c r="T71" i="3"/>
  <c r="W71" i="3"/>
  <c r="T40" i="3"/>
  <c r="W40" i="3"/>
  <c r="T75" i="3"/>
  <c r="W75" i="3"/>
  <c r="T44" i="3"/>
  <c r="W44" i="3"/>
  <c r="T32" i="3"/>
  <c r="W32" i="3"/>
  <c r="T33" i="3"/>
  <c r="W33" i="3"/>
  <c r="T25" i="3"/>
  <c r="W25" i="3"/>
  <c r="T24" i="3"/>
  <c r="W24" i="3"/>
  <c r="T23" i="3"/>
  <c r="W23" i="3"/>
  <c r="T21" i="3"/>
  <c r="W21" i="3"/>
  <c r="T20" i="3"/>
  <c r="W20" i="3"/>
  <c r="T22" i="3"/>
  <c r="W22" i="3"/>
  <c r="T19" i="3"/>
  <c r="W19" i="3"/>
  <c r="T27" i="3"/>
  <c r="W27" i="3"/>
  <c r="T26" i="3"/>
  <c r="W26" i="3"/>
  <c r="T16" i="3"/>
  <c r="W16" i="3"/>
  <c r="T18" i="3"/>
  <c r="W18" i="3"/>
  <c r="T17" i="3"/>
  <c r="W17" i="3"/>
  <c r="T15" i="3"/>
  <c r="W15" i="3"/>
  <c r="T14" i="3"/>
  <c r="W14" i="3"/>
  <c r="T12" i="3"/>
  <c r="W12" i="3"/>
  <c r="T10" i="3"/>
  <c r="W10" i="3"/>
  <c r="T13" i="3"/>
  <c r="W13" i="3"/>
  <c r="T11" i="3"/>
  <c r="W11" i="3"/>
  <c r="T9" i="3"/>
  <c r="W9" i="3"/>
  <c r="T7" i="3"/>
  <c r="W7" i="3"/>
  <c r="T8" i="3"/>
  <c r="W8" i="3"/>
  <c r="T3" i="3"/>
  <c r="W3" i="3"/>
  <c r="T4" i="3"/>
  <c r="W4" i="3"/>
  <c r="T2" i="3"/>
  <c r="W2" i="3"/>
  <c r="T6" i="3"/>
  <c r="W6" i="3"/>
  <c r="T5" i="3"/>
  <c r="W5" i="3"/>
  <c r="T67" i="3"/>
  <c r="W67" i="3"/>
  <c r="T68" i="3"/>
  <c r="W68" i="3"/>
  <c r="T65" i="3"/>
  <c r="W65" i="3"/>
  <c r="T66" i="3"/>
  <c r="W66" i="3"/>
  <c r="T64" i="3"/>
  <c r="W64" i="3"/>
  <c r="T63" i="3"/>
  <c r="W63" i="3"/>
  <c r="T62" i="3"/>
  <c r="W62" i="3"/>
  <c r="T60" i="3"/>
  <c r="W60" i="3"/>
  <c r="T61" i="3"/>
  <c r="W61" i="3"/>
  <c r="T59" i="3"/>
  <c r="W59" i="3"/>
  <c r="T58" i="3"/>
  <c r="W5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tc={8F73C118-8D89-4AA1-8C0C-D7FEE1E74F98}</author>
    <author>tc={38B3BD8C-1F4A-4399-9AA0-2754A5A3E825}</author>
    <author>tc={8F225350-AD96-418A-B2B1-B8976102F32F}</author>
    <author>tc={6C0B2FFE-3597-46F4-9285-E5996BB5C6E7}</author>
  </authors>
  <commentList>
    <comment ref="N1" authorId="0" shapeId="0" xr:uid="{8F73C118-8D89-4AA1-8C0C-D7FEE1E74F98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from assay</t>
      </text>
    </comment>
    <comment ref="O1" authorId="1" shapeId="0" xr:uid="{38B3BD8C-1F4A-4399-9AA0-2754A5A3E825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from assay converted to ng/ml</t>
      </text>
    </comment>
    <comment ref="P1" authorId="2" shapeId="0" xr:uid="{8F225350-AD96-418A-B2B1-B8976102F32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amount the sample was diluted before the assay</t>
      </text>
    </comment>
    <comment ref="Q1" authorId="3" shapeId="0" xr:uid="{6C0B2FFE-3597-46F4-9285-E5996BB5C6E7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 of egg yolk</t>
      </text>
    </comment>
  </commentList>
</comments>
</file>

<file path=xl/sharedStrings.xml><?xml version="1.0" encoding="utf-8"?>
<sst xmlns="http://schemas.openxmlformats.org/spreadsheetml/2006/main" count="1746" uniqueCount="543">
  <si>
    <t>dissection_id</t>
  </si>
  <si>
    <t>egg_id</t>
  </si>
  <si>
    <t>enclosure</t>
  </si>
  <si>
    <t>clutch</t>
  </si>
  <si>
    <t>treatment</t>
  </si>
  <si>
    <t>egg_width</t>
  </si>
  <si>
    <t>egg_length</t>
  </si>
  <si>
    <t>egg_mass_mg</t>
  </si>
  <si>
    <t>yolk_mass_mg</t>
  </si>
  <si>
    <t>EG943_21</t>
  </si>
  <si>
    <t>EG944_21</t>
  </si>
  <si>
    <t>EG945_21</t>
  </si>
  <si>
    <t>EG946_21</t>
  </si>
  <si>
    <t>EG947_21</t>
  </si>
  <si>
    <t>EG948_21</t>
  </si>
  <si>
    <t>EG949_21</t>
  </si>
  <si>
    <t>EG950_21</t>
  </si>
  <si>
    <t>EG951_21</t>
  </si>
  <si>
    <t>EG952_21</t>
  </si>
  <si>
    <t>EG953_21</t>
  </si>
  <si>
    <t>EG954_21</t>
  </si>
  <si>
    <t>EG955_21</t>
  </si>
  <si>
    <t>EG956_21</t>
  </si>
  <si>
    <t>EG957_21</t>
  </si>
  <si>
    <t>EG958_21</t>
  </si>
  <si>
    <t>EG959</t>
  </si>
  <si>
    <t>EG960</t>
  </si>
  <si>
    <t>EG961</t>
  </si>
  <si>
    <t>EG962</t>
  </si>
  <si>
    <t>EG963</t>
  </si>
  <si>
    <t>EG964</t>
  </si>
  <si>
    <t>EG965</t>
  </si>
  <si>
    <t>EG966</t>
  </si>
  <si>
    <t>EG967</t>
  </si>
  <si>
    <t>EG968</t>
  </si>
  <si>
    <t>EG969</t>
  </si>
  <si>
    <t>EG970</t>
  </si>
  <si>
    <t>EG971</t>
  </si>
  <si>
    <t>EG972</t>
  </si>
  <si>
    <t>EG973</t>
  </si>
  <si>
    <t>EG974</t>
  </si>
  <si>
    <t>EG975</t>
  </si>
  <si>
    <t>052D</t>
  </si>
  <si>
    <t>CL261_21</t>
  </si>
  <si>
    <t>E030_M</t>
  </si>
  <si>
    <t>053D</t>
  </si>
  <si>
    <t>C_Topical</t>
  </si>
  <si>
    <t>CORT_10pg_Topical</t>
  </si>
  <si>
    <t>CORT_5pg_Topical</t>
  </si>
  <si>
    <t>039D</t>
  </si>
  <si>
    <t>040D</t>
  </si>
  <si>
    <t>CL262_21</t>
  </si>
  <si>
    <t>E025_M</t>
  </si>
  <si>
    <t>050D</t>
  </si>
  <si>
    <t>041D</t>
  </si>
  <si>
    <t>051D</t>
  </si>
  <si>
    <t>E011_M E024_M</t>
  </si>
  <si>
    <t>046D</t>
  </si>
  <si>
    <t>048D</t>
  </si>
  <si>
    <t>042D</t>
  </si>
  <si>
    <t>date_treated</t>
  </si>
  <si>
    <t>044D</t>
  </si>
  <si>
    <t>043D</t>
  </si>
  <si>
    <t>047D</t>
  </si>
  <si>
    <t>CL263_21</t>
  </si>
  <si>
    <t>E027_F120</t>
  </si>
  <si>
    <t>049D</t>
  </si>
  <si>
    <t>045D</t>
  </si>
  <si>
    <t>038D</t>
  </si>
  <si>
    <t>CL264_21</t>
  </si>
  <si>
    <t>E030_F120</t>
  </si>
  <si>
    <t>CL265_21</t>
  </si>
  <si>
    <t>E009_M</t>
  </si>
  <si>
    <t>CL266_21</t>
  </si>
  <si>
    <t>E007_F120</t>
  </si>
  <si>
    <t>CL267_21</t>
  </si>
  <si>
    <t>E026_M</t>
  </si>
  <si>
    <t>067D</t>
  </si>
  <si>
    <t>No sample</t>
  </si>
  <si>
    <t>068D</t>
  </si>
  <si>
    <t>069D</t>
  </si>
  <si>
    <t>070D</t>
  </si>
  <si>
    <t>071D</t>
  </si>
  <si>
    <t>072D</t>
  </si>
  <si>
    <t>073D</t>
  </si>
  <si>
    <t>074D</t>
  </si>
  <si>
    <t>075D</t>
  </si>
  <si>
    <t>076D</t>
  </si>
  <si>
    <t>077D</t>
  </si>
  <si>
    <t>078D</t>
  </si>
  <si>
    <t>079D</t>
  </si>
  <si>
    <t>080D</t>
  </si>
  <si>
    <t>081D</t>
  </si>
  <si>
    <t>082D</t>
  </si>
  <si>
    <t>083D</t>
  </si>
  <si>
    <t>EG976</t>
  </si>
  <si>
    <t>084D</t>
  </si>
  <si>
    <t>EG977</t>
  </si>
  <si>
    <t>085D</t>
  </si>
  <si>
    <t>CL268_21</t>
  </si>
  <si>
    <t>E001_F_120</t>
  </si>
  <si>
    <t>EG978</t>
  </si>
  <si>
    <t>086D</t>
  </si>
  <si>
    <t>EG979</t>
  </si>
  <si>
    <t>087D</t>
  </si>
  <si>
    <t>EG980</t>
  </si>
  <si>
    <t>088D</t>
  </si>
  <si>
    <t>EG981</t>
  </si>
  <si>
    <t>089D</t>
  </si>
  <si>
    <t>EG982</t>
  </si>
  <si>
    <t>090D</t>
  </si>
  <si>
    <t>CL269_21</t>
  </si>
  <si>
    <t>E020_MQ</t>
  </si>
  <si>
    <t>this egg was very large when found on 17/02; perhaps the lay date was missed because it was a clutch of one; if hormone values are very high or low probably best to eliminate; embryo didn't look significantly more developed though</t>
  </si>
  <si>
    <t>EG995</t>
  </si>
  <si>
    <t>091D</t>
  </si>
  <si>
    <t>Sample ID</t>
  </si>
  <si>
    <t>EG987</t>
  </si>
  <si>
    <t>092D</t>
  </si>
  <si>
    <t>EG994</t>
  </si>
  <si>
    <t>093D</t>
  </si>
  <si>
    <t>EG988</t>
  </si>
  <si>
    <t>094D</t>
  </si>
  <si>
    <t>EG986</t>
  </si>
  <si>
    <t>095D</t>
  </si>
  <si>
    <t>EG993</t>
  </si>
  <si>
    <t>096D</t>
  </si>
  <si>
    <t>EG989</t>
  </si>
  <si>
    <t>097D</t>
  </si>
  <si>
    <t>EG990</t>
  </si>
  <si>
    <t>098D</t>
  </si>
  <si>
    <t>EG984</t>
  </si>
  <si>
    <t>099D</t>
  </si>
  <si>
    <t>EG999</t>
  </si>
  <si>
    <t>100D</t>
  </si>
  <si>
    <t>EG997</t>
  </si>
  <si>
    <t>101D</t>
  </si>
  <si>
    <t>EG983</t>
  </si>
  <si>
    <t>102D</t>
  </si>
  <si>
    <t>EG985</t>
  </si>
  <si>
    <t>103D</t>
  </si>
  <si>
    <t>EG992</t>
  </si>
  <si>
    <t>104D</t>
  </si>
  <si>
    <t>EG998</t>
  </si>
  <si>
    <t>105D</t>
  </si>
  <si>
    <t>EG1001</t>
  </si>
  <si>
    <t>106D</t>
  </si>
  <si>
    <t>EG1008</t>
  </si>
  <si>
    <t>107D</t>
  </si>
  <si>
    <t>EG1006</t>
  </si>
  <si>
    <t>108D</t>
  </si>
  <si>
    <t>EG996</t>
  </si>
  <si>
    <t>109D</t>
  </si>
  <si>
    <t>EG1000</t>
  </si>
  <si>
    <t>110D</t>
  </si>
  <si>
    <t>EG1005</t>
  </si>
  <si>
    <t>111D</t>
  </si>
  <si>
    <t>EG1002</t>
  </si>
  <si>
    <t>112D</t>
  </si>
  <si>
    <t>113D</t>
  </si>
  <si>
    <t>EG1012</t>
  </si>
  <si>
    <t>EG1010</t>
  </si>
  <si>
    <t>114D</t>
  </si>
  <si>
    <t>EG1004</t>
  </si>
  <si>
    <t>115D</t>
  </si>
  <si>
    <t>EG1009</t>
  </si>
  <si>
    <t>116D</t>
  </si>
  <si>
    <t>EG1007</t>
  </si>
  <si>
    <t>117D</t>
  </si>
  <si>
    <t>EG1003</t>
  </si>
  <si>
    <t>118D</t>
  </si>
  <si>
    <t>EG1011</t>
  </si>
  <si>
    <t>119D</t>
  </si>
  <si>
    <t>CL275_21</t>
  </si>
  <si>
    <t>CL276_21</t>
  </si>
  <si>
    <t>E001_F120</t>
  </si>
  <si>
    <t>CL270_21</t>
  </si>
  <si>
    <t>CL271_21</t>
  </si>
  <si>
    <t>E025_F120</t>
  </si>
  <si>
    <t>CL272_21</t>
  </si>
  <si>
    <t>CL273_21</t>
  </si>
  <si>
    <t>CL274_21</t>
  </si>
  <si>
    <t>E018_M</t>
  </si>
  <si>
    <t>EG1013</t>
  </si>
  <si>
    <t>120D</t>
  </si>
  <si>
    <t>EG1023</t>
  </si>
  <si>
    <t>121D</t>
  </si>
  <si>
    <t>EG1017</t>
  </si>
  <si>
    <t>122D</t>
  </si>
  <si>
    <t>EG1016</t>
  </si>
  <si>
    <t>123D</t>
  </si>
  <si>
    <t>EG1015</t>
  </si>
  <si>
    <t>124D</t>
  </si>
  <si>
    <t>EG1014</t>
  </si>
  <si>
    <t>125D</t>
  </si>
  <si>
    <t>EG1018</t>
  </si>
  <si>
    <t>126D</t>
  </si>
  <si>
    <t>EG1019</t>
  </si>
  <si>
    <t>127D</t>
  </si>
  <si>
    <t>EG1021</t>
  </si>
  <si>
    <t>128D</t>
  </si>
  <si>
    <t>EG1020</t>
  </si>
  <si>
    <t>129D</t>
  </si>
  <si>
    <t>EG1027</t>
  </si>
  <si>
    <t>130D</t>
  </si>
  <si>
    <t>EG1025</t>
  </si>
  <si>
    <t>131D</t>
  </si>
  <si>
    <t>EG1024</t>
  </si>
  <si>
    <t>132D</t>
  </si>
  <si>
    <t>EG1026</t>
  </si>
  <si>
    <t>133D</t>
  </si>
  <si>
    <t>EG1022</t>
  </si>
  <si>
    <t>134D</t>
  </si>
  <si>
    <t>EG1035</t>
  </si>
  <si>
    <t>135D</t>
  </si>
  <si>
    <t>136D</t>
  </si>
  <si>
    <t>EG1030</t>
  </si>
  <si>
    <t>137D</t>
  </si>
  <si>
    <t>EG1034</t>
  </si>
  <si>
    <t>138D</t>
  </si>
  <si>
    <t>EG1032</t>
  </si>
  <si>
    <t>139D</t>
  </si>
  <si>
    <t>EG1033</t>
  </si>
  <si>
    <t>140D</t>
  </si>
  <si>
    <t>EG1031</t>
  </si>
  <si>
    <t>141D</t>
  </si>
  <si>
    <t>EG1029</t>
  </si>
  <si>
    <t>142D</t>
  </si>
  <si>
    <t>EG1042</t>
  </si>
  <si>
    <t>143D</t>
  </si>
  <si>
    <t>EG1040</t>
  </si>
  <si>
    <t>144D</t>
  </si>
  <si>
    <t>EG1043</t>
  </si>
  <si>
    <t>145D</t>
  </si>
  <si>
    <t>EG1036</t>
  </si>
  <si>
    <t>146D</t>
  </si>
  <si>
    <t>EG1037</t>
  </si>
  <si>
    <t>147D</t>
  </si>
  <si>
    <t>EG1041</t>
  </si>
  <si>
    <t>148D</t>
  </si>
  <si>
    <t>EG1038</t>
  </si>
  <si>
    <t>149D</t>
  </si>
  <si>
    <t>EG1039</t>
  </si>
  <si>
    <t>150D</t>
  </si>
  <si>
    <t>CL277_21</t>
  </si>
  <si>
    <t>E022_F120</t>
  </si>
  <si>
    <t>CL278_21</t>
  </si>
  <si>
    <t>E014_M</t>
  </si>
  <si>
    <t>CL279_21</t>
  </si>
  <si>
    <t>CL280_21</t>
  </si>
  <si>
    <t>CL281_21</t>
  </si>
  <si>
    <t>E002_F120</t>
  </si>
  <si>
    <t>CL282_21</t>
  </si>
  <si>
    <t>CL283_21</t>
  </si>
  <si>
    <t>T4_High_Topical</t>
  </si>
  <si>
    <t>T3_High_Topical</t>
  </si>
  <si>
    <t>T3_Low_Topical</t>
  </si>
  <si>
    <t>T4_Low_Topical</t>
  </si>
  <si>
    <t>DMSO</t>
  </si>
  <si>
    <t>comments</t>
  </si>
  <si>
    <t>100% DMSO solutions</t>
  </si>
  <si>
    <t>EG1063</t>
  </si>
  <si>
    <t>EG1066</t>
  </si>
  <si>
    <t>EG1060</t>
  </si>
  <si>
    <t>NO SAMPLE</t>
  </si>
  <si>
    <t>EG1061</t>
  </si>
  <si>
    <t>EG1067</t>
  </si>
  <si>
    <t>EG1062</t>
  </si>
  <si>
    <t>151D</t>
  </si>
  <si>
    <t>whole egg mass not measured</t>
  </si>
  <si>
    <t>EG1056</t>
  </si>
  <si>
    <t>152D</t>
  </si>
  <si>
    <t>EG1055</t>
  </si>
  <si>
    <t>153D</t>
  </si>
  <si>
    <t>EG1052</t>
  </si>
  <si>
    <t>154D</t>
  </si>
  <si>
    <t>EG1059</t>
  </si>
  <si>
    <t>155D</t>
  </si>
  <si>
    <t>EG1053</t>
  </si>
  <si>
    <t>156D</t>
  </si>
  <si>
    <t>EG1054</t>
  </si>
  <si>
    <t>157D</t>
  </si>
  <si>
    <t>EG1057</t>
  </si>
  <si>
    <t>158D</t>
  </si>
  <si>
    <t>EG1058</t>
  </si>
  <si>
    <t>159D</t>
  </si>
  <si>
    <t>EG1065</t>
  </si>
  <si>
    <t>160D</t>
  </si>
  <si>
    <t>EG1064</t>
  </si>
  <si>
    <t>161D</t>
  </si>
  <si>
    <t>EG1048</t>
  </si>
  <si>
    <t>162D</t>
  </si>
  <si>
    <t>EG1045</t>
  </si>
  <si>
    <t>163D</t>
  </si>
  <si>
    <t>EG1050</t>
  </si>
  <si>
    <t>164D</t>
  </si>
  <si>
    <t>EG1046</t>
  </si>
  <si>
    <t>165D</t>
  </si>
  <si>
    <t>EG1044</t>
  </si>
  <si>
    <t>166D</t>
  </si>
  <si>
    <t>EG1049</t>
  </si>
  <si>
    <t>167D</t>
  </si>
  <si>
    <t>EG1051</t>
  </si>
  <si>
    <t>168D</t>
  </si>
  <si>
    <t>EG1047</t>
  </si>
  <si>
    <t>169D</t>
  </si>
  <si>
    <t>CL284_21</t>
  </si>
  <si>
    <t>EO14_M</t>
  </si>
  <si>
    <t>CL285_21</t>
  </si>
  <si>
    <t>E017_M; E007_M</t>
  </si>
  <si>
    <t>CL286_21</t>
  </si>
  <si>
    <t>E003_F120</t>
  </si>
  <si>
    <t>CL287_21</t>
  </si>
  <si>
    <t>E028_M</t>
  </si>
  <si>
    <t>CL288_21</t>
  </si>
  <si>
    <t>CL289_21</t>
  </si>
  <si>
    <t>E016_M</t>
  </si>
  <si>
    <t>CL290_21</t>
  </si>
  <si>
    <t>5%DMSO</t>
  </si>
  <si>
    <t>EG1073</t>
  </si>
  <si>
    <t>EG1072</t>
  </si>
  <si>
    <t>EG1069</t>
  </si>
  <si>
    <t>EG1070</t>
  </si>
  <si>
    <t>EG1068</t>
  </si>
  <si>
    <t>EG1075</t>
  </si>
  <si>
    <t>EG1074</t>
  </si>
  <si>
    <t>EG1071</t>
  </si>
  <si>
    <t>CL291_21</t>
  </si>
  <si>
    <t>E021_M</t>
  </si>
  <si>
    <t>CL292_21</t>
  </si>
  <si>
    <t>EO25_M</t>
  </si>
  <si>
    <t>EG1078</t>
  </si>
  <si>
    <t>EG1079</t>
  </si>
  <si>
    <t>EG1077</t>
  </si>
  <si>
    <t>EG1076</t>
  </si>
  <si>
    <t>EG1083</t>
  </si>
  <si>
    <t>EG1090</t>
  </si>
  <si>
    <t>EG1080</t>
  </si>
  <si>
    <t>EG1084</t>
  </si>
  <si>
    <t>EG1081</t>
  </si>
  <si>
    <t>EG1086</t>
  </si>
  <si>
    <t>EG1085</t>
  </si>
  <si>
    <t>EG1082</t>
  </si>
  <si>
    <t>170D</t>
  </si>
  <si>
    <t>EG1094</t>
  </si>
  <si>
    <t>171D</t>
  </si>
  <si>
    <t>EG1093</t>
  </si>
  <si>
    <t>172D</t>
  </si>
  <si>
    <t>EG1091</t>
  </si>
  <si>
    <t>173D</t>
  </si>
  <si>
    <t>EG1092</t>
  </si>
  <si>
    <t>174D</t>
  </si>
  <si>
    <t>Assay second if samples collected from 01/03 have no detectable Th</t>
  </si>
  <si>
    <t>EG1095</t>
  </si>
  <si>
    <t>175D</t>
  </si>
  <si>
    <t>EG1088</t>
  </si>
  <si>
    <t>176D</t>
  </si>
  <si>
    <t>EG1087</t>
  </si>
  <si>
    <t>177D</t>
  </si>
  <si>
    <t>EG1089</t>
  </si>
  <si>
    <t>178D</t>
  </si>
  <si>
    <t>EG1099</t>
  </si>
  <si>
    <t>179D</t>
  </si>
  <si>
    <t>EG1096</t>
  </si>
  <si>
    <t>180D</t>
  </si>
  <si>
    <t>EG1097</t>
  </si>
  <si>
    <t>181D</t>
  </si>
  <si>
    <t>EG1103</t>
  </si>
  <si>
    <t>182D</t>
  </si>
  <si>
    <t>EG1104</t>
  </si>
  <si>
    <t>EG1105</t>
  </si>
  <si>
    <t>183D</t>
  </si>
  <si>
    <t>EG1102</t>
  </si>
  <si>
    <t>184D</t>
  </si>
  <si>
    <t>EG1098</t>
  </si>
  <si>
    <t>185D</t>
  </si>
  <si>
    <t>EG1101</t>
  </si>
  <si>
    <t>186D</t>
  </si>
  <si>
    <t>EG1100</t>
  </si>
  <si>
    <t>187D</t>
  </si>
  <si>
    <t>188D</t>
  </si>
  <si>
    <t>the yolk and albumin were not clearly separated; yolk volume high in several eggs from this clutch</t>
  </si>
  <si>
    <t>CL293_21</t>
  </si>
  <si>
    <t>CL294_21</t>
  </si>
  <si>
    <t>E021_F120</t>
  </si>
  <si>
    <t>CL295_21</t>
  </si>
  <si>
    <t>E014_F120</t>
  </si>
  <si>
    <t>CL296_21</t>
  </si>
  <si>
    <t>E013_M</t>
  </si>
  <si>
    <t>CL297_21</t>
  </si>
  <si>
    <t>CL298_21</t>
  </si>
  <si>
    <t>E012_M</t>
  </si>
  <si>
    <t>CL299_21</t>
  </si>
  <si>
    <t>EG1106</t>
  </si>
  <si>
    <t>EG1107</t>
  </si>
  <si>
    <t>EG1111</t>
  </si>
  <si>
    <t>EG1108</t>
  </si>
  <si>
    <t>EG1116</t>
  </si>
  <si>
    <t>EG1114</t>
  </si>
  <si>
    <t>EG1112</t>
  </si>
  <si>
    <t>EG1109</t>
  </si>
  <si>
    <t>EG1110</t>
  </si>
  <si>
    <t>EG1115</t>
  </si>
  <si>
    <t>EG1113</t>
  </si>
  <si>
    <t>EG1120</t>
  </si>
  <si>
    <t>EG1119</t>
  </si>
  <si>
    <t>EG1118</t>
  </si>
  <si>
    <t>EG1121</t>
  </si>
  <si>
    <t>EG1122</t>
  </si>
  <si>
    <t>EG1125</t>
  </si>
  <si>
    <t>EG1123</t>
  </si>
  <si>
    <t>EG1117</t>
  </si>
  <si>
    <t>EG1127</t>
  </si>
  <si>
    <t>EG1124</t>
  </si>
  <si>
    <t>NO EGG MASS</t>
  </si>
  <si>
    <t>EG1126</t>
  </si>
  <si>
    <t>EG1132</t>
  </si>
  <si>
    <t>EG1129</t>
  </si>
  <si>
    <t>EG1137</t>
  </si>
  <si>
    <t>EG1130</t>
  </si>
  <si>
    <t>EG1131</t>
  </si>
  <si>
    <t>EG1128</t>
  </si>
  <si>
    <t>EG1136</t>
  </si>
  <si>
    <t>EG1135</t>
  </si>
  <si>
    <t>EG1133</t>
  </si>
  <si>
    <t>EG1139</t>
  </si>
  <si>
    <t>EG1143</t>
  </si>
  <si>
    <t>EG1142</t>
  </si>
  <si>
    <t>EG1134</t>
  </si>
  <si>
    <t>EG1138</t>
  </si>
  <si>
    <t>EG1141</t>
  </si>
  <si>
    <t>EG1140</t>
  </si>
  <si>
    <t>CL300_21</t>
  </si>
  <si>
    <t>E011_M</t>
  </si>
  <si>
    <t>CL301_21</t>
  </si>
  <si>
    <t>E004_F120</t>
  </si>
  <si>
    <t>CL302_21</t>
  </si>
  <si>
    <t>E019_M</t>
  </si>
  <si>
    <t>CL_303_21</t>
  </si>
  <si>
    <t>CL304_21</t>
  </si>
  <si>
    <t>CL305_21</t>
  </si>
  <si>
    <t>CL306_21</t>
  </si>
  <si>
    <t>CL307_21</t>
  </si>
  <si>
    <t>EG1148</t>
  </si>
  <si>
    <t>EG1152</t>
  </si>
  <si>
    <t>EG1147</t>
  </si>
  <si>
    <t>EG1154</t>
  </si>
  <si>
    <t>EG1153</t>
  </si>
  <si>
    <t>EG1145</t>
  </si>
  <si>
    <t>EG1149</t>
  </si>
  <si>
    <t>EG1146</t>
  </si>
  <si>
    <t>EG1150</t>
  </si>
  <si>
    <t>EG1151</t>
  </si>
  <si>
    <t>EG1155</t>
  </si>
  <si>
    <t>EG1156</t>
  </si>
  <si>
    <t>EG1159</t>
  </si>
  <si>
    <t>EG1165</t>
  </si>
  <si>
    <t>EG1160</t>
  </si>
  <si>
    <t>EG1157</t>
  </si>
  <si>
    <t>EG1162</t>
  </si>
  <si>
    <t>EG1158</t>
  </si>
  <si>
    <t>EG1161</t>
  </si>
  <si>
    <t>EG1164</t>
  </si>
  <si>
    <t>EG1163</t>
  </si>
  <si>
    <t>EG1144</t>
  </si>
  <si>
    <t>CL308_21</t>
  </si>
  <si>
    <t>CL309_21</t>
  </si>
  <si>
    <t>CL310_21</t>
  </si>
  <si>
    <t>E027_M</t>
  </si>
  <si>
    <t>CL311_21</t>
  </si>
  <si>
    <t>check data in relation to 1148</t>
  </si>
  <si>
    <t>raw_CORT(pg/ml)</t>
  </si>
  <si>
    <t>raw_CORT(ng/ml)</t>
  </si>
  <si>
    <t>assay_dilution</t>
  </si>
  <si>
    <t>yolk_concentration(mg/ul)</t>
  </si>
  <si>
    <t>yolk_concentration(mg/ml)</t>
  </si>
  <si>
    <t>Comments</t>
  </si>
  <si>
    <t>Plate</t>
  </si>
  <si>
    <t>CV</t>
  </si>
  <si>
    <t>Green Top</t>
  </si>
  <si>
    <t xml:space="preserve">Extraction efficiency </t>
  </si>
  <si>
    <t>Avg intra CV</t>
  </si>
  <si>
    <t>InterCV</t>
  </si>
  <si>
    <t>Spike</t>
  </si>
  <si>
    <t>Not spiked</t>
  </si>
  <si>
    <t xml:space="preserve">Extraction Efficiency </t>
  </si>
  <si>
    <t>intraCV</t>
  </si>
  <si>
    <t>Concentration of spike(pg)</t>
  </si>
  <si>
    <t>average EE</t>
  </si>
  <si>
    <t>EG1489</t>
  </si>
  <si>
    <t>EG1457</t>
  </si>
  <si>
    <t>EG1450</t>
  </si>
  <si>
    <t>EG1453</t>
  </si>
  <si>
    <t>EG1451</t>
  </si>
  <si>
    <t>EG1452</t>
  </si>
  <si>
    <t>EG1456</t>
  </si>
  <si>
    <t>EG1458</t>
  </si>
  <si>
    <t>EG1468</t>
  </si>
  <si>
    <t>EG1470</t>
  </si>
  <si>
    <t>EG1469</t>
  </si>
  <si>
    <t>EG1491</t>
  </si>
  <si>
    <t>EG1486</t>
  </si>
  <si>
    <t>EG1485</t>
  </si>
  <si>
    <t>EG1484</t>
  </si>
  <si>
    <t>EG1509</t>
  </si>
  <si>
    <t>EG1508</t>
  </si>
  <si>
    <t>EG1504</t>
  </si>
  <si>
    <t>EG1501</t>
  </si>
  <si>
    <t>EG1503</t>
  </si>
  <si>
    <t>EG1502</t>
  </si>
  <si>
    <t>EG1500</t>
  </si>
  <si>
    <t>EG1499</t>
  </si>
  <si>
    <t>EG1554</t>
  </si>
  <si>
    <t>EG1553</t>
  </si>
  <si>
    <t>EG1555</t>
  </si>
  <si>
    <t>EG1552</t>
  </si>
  <si>
    <t>NA</t>
  </si>
  <si>
    <t>CL393</t>
  </si>
  <si>
    <t>CL391</t>
  </si>
  <si>
    <t>CL392</t>
  </si>
  <si>
    <t>CL398</t>
  </si>
  <si>
    <t>CL403</t>
  </si>
  <si>
    <t>CL402</t>
  </si>
  <si>
    <t>CL407</t>
  </si>
  <si>
    <t>CL406</t>
  </si>
  <si>
    <t>CL405</t>
  </si>
  <si>
    <t>CL419</t>
  </si>
  <si>
    <t>CL420</t>
  </si>
  <si>
    <t>E042_F120</t>
  </si>
  <si>
    <t>E308_F120</t>
  </si>
  <si>
    <t>E018_F120</t>
  </si>
  <si>
    <t>E015_M</t>
  </si>
  <si>
    <t>dissection note: "Guich?"</t>
  </si>
  <si>
    <t>dissection note: "yolk mass high"</t>
  </si>
  <si>
    <t xml:space="preserve">dissection note: "yolk watery"  </t>
  </si>
  <si>
    <t>dissection note: "watery"</t>
  </si>
  <si>
    <t>dissection note: "yolk sample dropped, found on bench one min later, a little dehydrat5ed, exclude if hormone level is strange"</t>
  </si>
  <si>
    <t>mass_corrected_CORT(pg/mg)</t>
  </si>
  <si>
    <t>final_CORT(pg/mg)_dilution_corrected</t>
  </si>
  <si>
    <t>dilution_one</t>
  </si>
  <si>
    <t>fell off curve</t>
  </si>
  <si>
    <t>set</t>
  </si>
  <si>
    <t>finalCORT(pg/mg)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</si>
</sst>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0" borderId="0" xfId="0" applyNumberFormat="1"/>
    <xf numFmtId="0" fontId="0" fillId="0" borderId="1" xfId="0" applyBorder="1"/>
    <xf numFmtId="14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ndi Crino" id="{CEEBB0EB-627E-4798-97F6-F2C91AB19EAE}" userId="S::u1115575@anu.edu.au::aa69a475-9c1e-44e6-8a0b-3bd02448d91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2-09-05T06:10:02.79" personId="{CEEBB0EB-627E-4798-97F6-F2C91AB19EAE}" id="{8F73C118-8D89-4AA1-8C0C-D7FEE1E74F98}">
    <text>Value from assay</text>
  </threadedComment>
  <threadedComment ref="O1" dT="2022-09-05T06:10:17.88" personId="{CEEBB0EB-627E-4798-97F6-F2C91AB19EAE}" id="{38B3BD8C-1F4A-4399-9AA0-2754A5A3E825}">
    <text>Value from assay converted to ng/ml</text>
  </threadedComment>
  <threadedComment ref="P1" dT="2022-09-05T06:10:49.67" personId="{CEEBB0EB-627E-4798-97F6-F2C91AB19EAE}" id="{8F225350-AD96-418A-B2B1-B8976102F32F}">
    <text>The amount the sample was diluted before the assay</text>
  </threadedComment>
  <threadedComment ref="Q1" dT="2022-09-06T03:56:20.60" personId="{CEEBB0EB-627E-4798-97F6-F2C91AB19EAE}" id="{6C0B2FFE-3597-46F4-9285-E5996BB5C6E7}">
    <text>mass of egg yolk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3385-E7B0-430F-AF95-0F8C78841CE6}">
  <dimension ref="A1:M168"/>
  <sheetViews>
    <sheetView workbookViewId="0">
      <pane ySplit="1" topLeftCell="A65" activePane="bottomLeft" state="frozen"/>
      <selection activeCell="D1" sqref="D1"/>
      <selection pane="bottomLeft" activeCell="C71" sqref="C71"/>
    </sheetView>
  </sheetViews>
  <sheetFormatPr defaultRowHeight="14.5" x14ac:dyDescent="0.35"/>
  <cols>
    <col min="2" max="2" width="12.08984375" bestFit="1" customWidth="1"/>
    <col min="3" max="3" width="9.6328125" bestFit="1" customWidth="1"/>
    <col min="4" max="4" width="9.6328125" customWidth="1"/>
    <col min="5" max="5" width="9.26953125" bestFit="1" customWidth="1"/>
    <col min="6" max="6" width="14.81640625" bestFit="1" customWidth="1"/>
    <col min="7" max="7" width="12" bestFit="1" customWidth="1"/>
    <col min="8" max="8" width="9.54296875" style="1" bestFit="1" customWidth="1"/>
    <col min="9" max="9" width="10.36328125" style="1" bestFit="1" customWidth="1"/>
    <col min="10" max="10" width="12.81640625" style="2" bestFit="1" customWidth="1"/>
    <col min="11" max="11" width="13.36328125" style="2" bestFit="1" customWidth="1"/>
    <col min="12" max="12" width="17.54296875" bestFit="1" customWidth="1"/>
    <col min="14" max="14" width="9" bestFit="1" customWidth="1"/>
    <col min="15" max="15" width="16.6328125" bestFit="1" customWidth="1"/>
    <col min="16" max="16" width="17.54296875" bestFit="1" customWidth="1"/>
  </cols>
  <sheetData>
    <row r="1" spans="1:13" x14ac:dyDescent="0.35">
      <c r="A1" t="s">
        <v>1</v>
      </c>
      <c r="B1" t="s">
        <v>0</v>
      </c>
      <c r="C1" t="s">
        <v>116</v>
      </c>
      <c r="E1" t="s">
        <v>3</v>
      </c>
      <c r="F1" t="s">
        <v>2</v>
      </c>
      <c r="G1" t="s">
        <v>60</v>
      </c>
      <c r="H1" s="1" t="s">
        <v>6</v>
      </c>
      <c r="I1" s="1" t="s">
        <v>5</v>
      </c>
      <c r="J1" s="2" t="s">
        <v>7</v>
      </c>
      <c r="K1" s="2" t="s">
        <v>8</v>
      </c>
      <c r="L1" t="s">
        <v>4</v>
      </c>
      <c r="M1" t="s">
        <v>259</v>
      </c>
    </row>
    <row r="2" spans="1:13" x14ac:dyDescent="0.35">
      <c r="A2" t="s">
        <v>24</v>
      </c>
      <c r="B2" t="s">
        <v>68</v>
      </c>
      <c r="C2">
        <v>35</v>
      </c>
      <c r="E2" t="s">
        <v>64</v>
      </c>
      <c r="F2" t="s">
        <v>65</v>
      </c>
      <c r="G2" s="3">
        <v>44606</v>
      </c>
      <c r="H2" s="1">
        <v>8.67</v>
      </c>
      <c r="I2" s="1">
        <v>5.87</v>
      </c>
      <c r="J2" s="2">
        <v>169.74199999999999</v>
      </c>
      <c r="K2" s="2">
        <v>40.387999999999998</v>
      </c>
      <c r="L2" t="s">
        <v>46</v>
      </c>
    </row>
    <row r="3" spans="1:13" x14ac:dyDescent="0.35">
      <c r="A3" t="s">
        <v>11</v>
      </c>
      <c r="B3" t="s">
        <v>49</v>
      </c>
      <c r="C3">
        <v>36</v>
      </c>
      <c r="E3" t="s">
        <v>43</v>
      </c>
      <c r="F3" t="s">
        <v>44</v>
      </c>
      <c r="G3" s="3">
        <v>44606</v>
      </c>
      <c r="H3" s="1">
        <v>5.15</v>
      </c>
      <c r="I3" s="1">
        <v>5.15</v>
      </c>
      <c r="J3" s="2">
        <v>132.762</v>
      </c>
      <c r="K3" s="2">
        <v>31.280999999999999</v>
      </c>
      <c r="L3" t="s">
        <v>48</v>
      </c>
    </row>
    <row r="4" spans="1:13" x14ac:dyDescent="0.35">
      <c r="A4" t="s">
        <v>12</v>
      </c>
      <c r="B4" t="s">
        <v>50</v>
      </c>
      <c r="C4">
        <v>37</v>
      </c>
      <c r="E4" t="s">
        <v>51</v>
      </c>
      <c r="F4" t="s">
        <v>52</v>
      </c>
      <c r="G4" s="3">
        <v>44606</v>
      </c>
      <c r="H4" s="1">
        <v>7.85</v>
      </c>
      <c r="I4" s="1">
        <v>6.35</v>
      </c>
      <c r="J4" s="2">
        <v>189.87</v>
      </c>
      <c r="K4" s="2">
        <v>38.645000000000003</v>
      </c>
      <c r="L4" t="s">
        <v>47</v>
      </c>
    </row>
    <row r="5" spans="1:13" x14ac:dyDescent="0.35">
      <c r="A5" t="s">
        <v>14</v>
      </c>
      <c r="B5" t="s">
        <v>54</v>
      </c>
      <c r="C5">
        <v>38</v>
      </c>
      <c r="E5" t="s">
        <v>51</v>
      </c>
      <c r="F5" t="s">
        <v>52</v>
      </c>
      <c r="G5" s="3">
        <v>44606</v>
      </c>
      <c r="H5" s="1">
        <v>7.56</v>
      </c>
      <c r="I5" s="1">
        <v>6.06</v>
      </c>
      <c r="J5" s="2">
        <v>164.19200000000001</v>
      </c>
      <c r="K5" s="2">
        <v>13.413</v>
      </c>
      <c r="L5" t="s">
        <v>47</v>
      </c>
    </row>
    <row r="6" spans="1:13" x14ac:dyDescent="0.35">
      <c r="A6" t="s">
        <v>18</v>
      </c>
      <c r="B6" t="s">
        <v>59</v>
      </c>
      <c r="C6">
        <v>39</v>
      </c>
      <c r="E6" t="s">
        <v>51</v>
      </c>
      <c r="F6" t="s">
        <v>56</v>
      </c>
      <c r="G6" s="3">
        <v>44606</v>
      </c>
      <c r="H6" s="1">
        <v>8.48</v>
      </c>
      <c r="I6" s="1">
        <v>6.13</v>
      </c>
      <c r="J6" s="2">
        <v>169.53200000000001</v>
      </c>
      <c r="K6" s="2">
        <v>53.668999999999997</v>
      </c>
      <c r="L6" t="s">
        <v>48</v>
      </c>
    </row>
    <row r="7" spans="1:13" x14ac:dyDescent="0.35">
      <c r="A7" t="s">
        <v>20</v>
      </c>
      <c r="B7" t="s">
        <v>62</v>
      </c>
      <c r="C7">
        <v>40</v>
      </c>
      <c r="E7" t="s">
        <v>51</v>
      </c>
      <c r="F7" t="s">
        <v>56</v>
      </c>
      <c r="G7" s="3">
        <v>44606</v>
      </c>
      <c r="H7" s="1">
        <v>8.6</v>
      </c>
      <c r="I7" s="1">
        <v>5.93</v>
      </c>
      <c r="J7" s="2">
        <v>162.24600000000001</v>
      </c>
      <c r="K7" s="2">
        <v>36.284999999999997</v>
      </c>
      <c r="L7" t="s">
        <v>46</v>
      </c>
    </row>
    <row r="8" spans="1:13" x14ac:dyDescent="0.35">
      <c r="A8" t="s">
        <v>19</v>
      </c>
      <c r="B8" t="s">
        <v>61</v>
      </c>
      <c r="C8">
        <v>41</v>
      </c>
      <c r="E8" t="s">
        <v>51</v>
      </c>
      <c r="F8" t="s">
        <v>56</v>
      </c>
      <c r="G8" s="3">
        <v>44606</v>
      </c>
      <c r="H8" s="1">
        <v>8.1199999999999992</v>
      </c>
      <c r="I8" s="1">
        <v>6.14</v>
      </c>
      <c r="J8" s="2">
        <v>170.053</v>
      </c>
      <c r="K8" s="2">
        <v>50.569000000000003</v>
      </c>
      <c r="L8" t="s">
        <v>47</v>
      </c>
    </row>
    <row r="9" spans="1:13" x14ac:dyDescent="0.35">
      <c r="A9" t="s">
        <v>23</v>
      </c>
      <c r="B9" t="s">
        <v>67</v>
      </c>
      <c r="C9">
        <v>42</v>
      </c>
      <c r="E9" t="s">
        <v>64</v>
      </c>
      <c r="F9" t="s">
        <v>65</v>
      </c>
      <c r="G9" s="3">
        <v>44606</v>
      </c>
      <c r="H9" s="1">
        <v>8.66</v>
      </c>
      <c r="I9" s="1">
        <v>6.35</v>
      </c>
      <c r="J9" s="2">
        <v>193.66499999999999</v>
      </c>
      <c r="K9" s="2">
        <v>52.180999999999997</v>
      </c>
      <c r="L9" t="s">
        <v>47</v>
      </c>
    </row>
    <row r="10" spans="1:13" x14ac:dyDescent="0.35">
      <c r="A10" t="s">
        <v>16</v>
      </c>
      <c r="B10" t="s">
        <v>57</v>
      </c>
      <c r="C10">
        <v>43</v>
      </c>
      <c r="E10" t="s">
        <v>51</v>
      </c>
      <c r="F10" t="s">
        <v>52</v>
      </c>
      <c r="G10" s="3">
        <v>44606</v>
      </c>
      <c r="H10" s="1">
        <v>7.75</v>
      </c>
      <c r="I10" s="1">
        <v>6.36</v>
      </c>
      <c r="J10" s="2">
        <v>174.02600000000001</v>
      </c>
      <c r="K10" s="2">
        <v>41.664000000000001</v>
      </c>
      <c r="L10" t="s">
        <v>46</v>
      </c>
    </row>
    <row r="11" spans="1:13" x14ac:dyDescent="0.35">
      <c r="A11" t="s">
        <v>21</v>
      </c>
      <c r="B11" t="s">
        <v>63</v>
      </c>
      <c r="C11">
        <v>44</v>
      </c>
      <c r="E11" t="s">
        <v>64</v>
      </c>
      <c r="F11" t="s">
        <v>65</v>
      </c>
      <c r="G11" s="3">
        <v>44606</v>
      </c>
      <c r="H11" s="1">
        <v>8.27</v>
      </c>
      <c r="I11" s="1">
        <v>6.46</v>
      </c>
      <c r="J11" s="2">
        <v>187.334</v>
      </c>
      <c r="K11" s="2">
        <v>55.231000000000002</v>
      </c>
      <c r="L11" t="s">
        <v>48</v>
      </c>
    </row>
    <row r="12" spans="1:13" x14ac:dyDescent="0.35">
      <c r="A12" t="s">
        <v>17</v>
      </c>
      <c r="B12" t="s">
        <v>58</v>
      </c>
      <c r="C12">
        <v>45</v>
      </c>
      <c r="E12" t="s">
        <v>51</v>
      </c>
      <c r="F12" t="s">
        <v>56</v>
      </c>
      <c r="G12" s="3">
        <v>44606</v>
      </c>
      <c r="H12" s="1">
        <v>8.6</v>
      </c>
      <c r="I12" s="1">
        <v>6.5</v>
      </c>
      <c r="J12" s="2">
        <v>181.976</v>
      </c>
      <c r="K12" s="2">
        <v>49.850999999999999</v>
      </c>
      <c r="L12" t="s">
        <v>46</v>
      </c>
    </row>
    <row r="13" spans="1:13" x14ac:dyDescent="0.35">
      <c r="A13" t="s">
        <v>22</v>
      </c>
      <c r="B13" t="s">
        <v>66</v>
      </c>
      <c r="C13">
        <v>46</v>
      </c>
      <c r="E13" t="s">
        <v>64</v>
      </c>
      <c r="F13" t="s">
        <v>65</v>
      </c>
      <c r="G13" s="3">
        <v>44606</v>
      </c>
      <c r="H13" s="1">
        <v>8.67</v>
      </c>
      <c r="I13" s="1">
        <v>6.27</v>
      </c>
      <c r="J13" s="2">
        <v>163.702</v>
      </c>
      <c r="K13" s="2">
        <v>49.723999999999997</v>
      </c>
      <c r="L13" t="s">
        <v>47</v>
      </c>
    </row>
    <row r="14" spans="1:13" x14ac:dyDescent="0.35">
      <c r="A14" t="s">
        <v>13</v>
      </c>
      <c r="B14" t="s">
        <v>53</v>
      </c>
      <c r="C14">
        <v>47</v>
      </c>
      <c r="E14" t="s">
        <v>51</v>
      </c>
      <c r="F14" t="s">
        <v>52</v>
      </c>
      <c r="G14" s="3">
        <v>44606</v>
      </c>
      <c r="H14" s="1">
        <v>8.23</v>
      </c>
      <c r="I14" s="1">
        <v>6.37</v>
      </c>
      <c r="J14" s="2">
        <v>192.53100000000001</v>
      </c>
      <c r="K14" s="2">
        <v>63.987000000000002</v>
      </c>
      <c r="L14" t="s">
        <v>47</v>
      </c>
    </row>
    <row r="15" spans="1:13" x14ac:dyDescent="0.35">
      <c r="A15" t="s">
        <v>15</v>
      </c>
      <c r="B15" t="s">
        <v>55</v>
      </c>
      <c r="C15">
        <v>48</v>
      </c>
      <c r="E15" t="s">
        <v>51</v>
      </c>
      <c r="F15" t="s">
        <v>56</v>
      </c>
      <c r="G15" s="3">
        <v>44606</v>
      </c>
      <c r="H15" s="1">
        <v>7.44</v>
      </c>
      <c r="I15" s="1">
        <v>5.89</v>
      </c>
      <c r="J15" s="2">
        <v>167.77</v>
      </c>
      <c r="K15" s="2">
        <v>43.033999999999999</v>
      </c>
      <c r="L15" t="s">
        <v>48</v>
      </c>
    </row>
    <row r="16" spans="1:13" x14ac:dyDescent="0.35">
      <c r="A16" t="s">
        <v>9</v>
      </c>
      <c r="B16" t="s">
        <v>42</v>
      </c>
      <c r="C16">
        <v>49</v>
      </c>
      <c r="E16" t="s">
        <v>43</v>
      </c>
      <c r="F16" t="s">
        <v>44</v>
      </c>
      <c r="G16" s="3">
        <v>44606</v>
      </c>
      <c r="H16" s="1">
        <v>6.96</v>
      </c>
      <c r="I16" s="1">
        <v>5.21</v>
      </c>
      <c r="J16" s="2">
        <v>148.976</v>
      </c>
      <c r="K16" s="2">
        <v>51.177999999999997</v>
      </c>
      <c r="L16" t="s">
        <v>46</v>
      </c>
    </row>
    <row r="17" spans="1:13" x14ac:dyDescent="0.35">
      <c r="A17" t="s">
        <v>10</v>
      </c>
      <c r="B17" t="s">
        <v>45</v>
      </c>
      <c r="C17">
        <v>50</v>
      </c>
      <c r="E17" t="s">
        <v>43</v>
      </c>
      <c r="F17" t="s">
        <v>44</v>
      </c>
      <c r="G17" s="3">
        <v>44606</v>
      </c>
      <c r="H17" s="1">
        <v>7.02</v>
      </c>
      <c r="I17" s="1">
        <v>5.35</v>
      </c>
      <c r="J17" s="2">
        <v>133.59299999999999</v>
      </c>
      <c r="K17" s="2">
        <v>48.036000000000001</v>
      </c>
      <c r="L17" t="s">
        <v>47</v>
      </c>
    </row>
    <row r="18" spans="1:13" x14ac:dyDescent="0.35">
      <c r="A18" t="s">
        <v>35</v>
      </c>
      <c r="B18" t="s">
        <v>77</v>
      </c>
      <c r="C18">
        <v>64</v>
      </c>
      <c r="E18" t="s">
        <v>73</v>
      </c>
      <c r="F18" t="s">
        <v>74</v>
      </c>
      <c r="G18" s="3">
        <v>44607</v>
      </c>
      <c r="H18" s="1">
        <v>7.55</v>
      </c>
      <c r="I18" s="1">
        <v>6.32</v>
      </c>
      <c r="J18" s="2">
        <v>162.11199999999999</v>
      </c>
      <c r="L18" t="s">
        <v>47</v>
      </c>
      <c r="M18" t="s">
        <v>78</v>
      </c>
    </row>
    <row r="19" spans="1:13" x14ac:dyDescent="0.35">
      <c r="A19" t="s">
        <v>34</v>
      </c>
      <c r="B19" t="s">
        <v>79</v>
      </c>
      <c r="C19">
        <v>65</v>
      </c>
      <c r="E19" t="s">
        <v>73</v>
      </c>
      <c r="F19" t="s">
        <v>74</v>
      </c>
      <c r="G19" s="3">
        <v>44607</v>
      </c>
      <c r="H19" s="1">
        <v>7.46</v>
      </c>
      <c r="I19" s="1">
        <v>6.08</v>
      </c>
      <c r="J19" s="2">
        <v>157.67500000000001</v>
      </c>
      <c r="K19" s="2">
        <v>52.363999999999997</v>
      </c>
      <c r="L19" t="s">
        <v>46</v>
      </c>
    </row>
    <row r="20" spans="1:13" x14ac:dyDescent="0.35">
      <c r="A20" t="s">
        <v>31</v>
      </c>
      <c r="B20" t="s">
        <v>80</v>
      </c>
      <c r="C20">
        <v>66</v>
      </c>
      <c r="E20" t="s">
        <v>73</v>
      </c>
      <c r="F20" t="s">
        <v>74</v>
      </c>
      <c r="G20" s="3">
        <v>44607</v>
      </c>
      <c r="H20" s="1">
        <v>7.97</v>
      </c>
      <c r="I20" s="1">
        <v>6.22</v>
      </c>
      <c r="J20" s="2">
        <v>167.60400000000001</v>
      </c>
      <c r="K20" s="2">
        <v>46.223999999999997</v>
      </c>
      <c r="L20" t="s">
        <v>46</v>
      </c>
    </row>
    <row r="21" spans="1:13" x14ac:dyDescent="0.35">
      <c r="A21" t="s">
        <v>25</v>
      </c>
      <c r="B21" t="s">
        <v>81</v>
      </c>
      <c r="C21">
        <v>67</v>
      </c>
      <c r="E21" t="s">
        <v>69</v>
      </c>
      <c r="F21" t="s">
        <v>70</v>
      </c>
      <c r="G21" s="3">
        <v>44607</v>
      </c>
      <c r="H21" s="1">
        <v>8.41</v>
      </c>
      <c r="I21" s="1">
        <v>6.2</v>
      </c>
      <c r="J21" s="2">
        <v>173.27699999999999</v>
      </c>
      <c r="K21" s="2">
        <v>50.96</v>
      </c>
      <c r="L21" t="s">
        <v>47</v>
      </c>
    </row>
    <row r="22" spans="1:13" x14ac:dyDescent="0.35">
      <c r="A22" t="s">
        <v>26</v>
      </c>
      <c r="B22" t="s">
        <v>82</v>
      </c>
      <c r="C22">
        <v>68</v>
      </c>
      <c r="E22" t="s">
        <v>69</v>
      </c>
      <c r="F22" t="s">
        <v>70</v>
      </c>
      <c r="G22" s="3">
        <v>44607</v>
      </c>
      <c r="H22" s="1">
        <v>8.84</v>
      </c>
      <c r="I22" s="1">
        <v>6.6</v>
      </c>
      <c r="J22" s="2">
        <v>200.142</v>
      </c>
      <c r="K22" s="2">
        <v>51.250999999999998</v>
      </c>
      <c r="L22" t="s">
        <v>46</v>
      </c>
    </row>
    <row r="23" spans="1:13" x14ac:dyDescent="0.35">
      <c r="A23" t="s">
        <v>27</v>
      </c>
      <c r="B23" t="s">
        <v>83</v>
      </c>
      <c r="C23">
        <v>69</v>
      </c>
      <c r="E23" t="s">
        <v>69</v>
      </c>
      <c r="F23" t="s">
        <v>70</v>
      </c>
      <c r="G23" s="3">
        <v>44607</v>
      </c>
      <c r="H23" s="1">
        <v>8.92</v>
      </c>
      <c r="I23" s="1">
        <v>6.1</v>
      </c>
      <c r="J23" s="2">
        <v>180.62700000000001</v>
      </c>
      <c r="K23" s="2">
        <v>55.895000000000003</v>
      </c>
      <c r="L23" t="s">
        <v>48</v>
      </c>
    </row>
    <row r="24" spans="1:13" x14ac:dyDescent="0.35">
      <c r="A24" t="s">
        <v>28</v>
      </c>
      <c r="B24" t="s">
        <v>84</v>
      </c>
      <c r="C24">
        <v>70</v>
      </c>
      <c r="E24" t="s">
        <v>71</v>
      </c>
      <c r="F24" t="s">
        <v>72</v>
      </c>
      <c r="G24" s="3">
        <v>44607</v>
      </c>
      <c r="H24" s="1">
        <v>7.7</v>
      </c>
      <c r="I24" s="1">
        <v>6.23</v>
      </c>
      <c r="J24" s="2">
        <v>136.779</v>
      </c>
      <c r="K24" s="2">
        <v>36.987000000000002</v>
      </c>
      <c r="L24" t="s">
        <v>46</v>
      </c>
    </row>
    <row r="25" spans="1:13" x14ac:dyDescent="0.35">
      <c r="A25" t="s">
        <v>29</v>
      </c>
      <c r="B25" t="s">
        <v>85</v>
      </c>
      <c r="C25">
        <v>71</v>
      </c>
      <c r="E25" t="s">
        <v>71</v>
      </c>
      <c r="F25" t="s">
        <v>72</v>
      </c>
      <c r="G25" s="3">
        <v>44607</v>
      </c>
      <c r="H25" s="1">
        <v>7.88</v>
      </c>
      <c r="I25" s="1">
        <v>5.89</v>
      </c>
      <c r="J25" s="2">
        <v>125.82299999999999</v>
      </c>
      <c r="K25" s="2">
        <v>40.529000000000003</v>
      </c>
      <c r="L25" t="s">
        <v>47</v>
      </c>
    </row>
    <row r="26" spans="1:13" x14ac:dyDescent="0.35">
      <c r="A26" t="s">
        <v>30</v>
      </c>
      <c r="B26" t="s">
        <v>86</v>
      </c>
      <c r="C26">
        <v>72</v>
      </c>
      <c r="E26" t="s">
        <v>71</v>
      </c>
      <c r="F26" t="s">
        <v>72</v>
      </c>
      <c r="G26" s="3">
        <v>44607</v>
      </c>
      <c r="H26" s="1">
        <v>7.63</v>
      </c>
      <c r="I26" s="1">
        <v>6.15</v>
      </c>
      <c r="J26" s="2">
        <v>165.16499999999999</v>
      </c>
      <c r="K26" s="2">
        <v>45.524999999999999</v>
      </c>
      <c r="L26" t="s">
        <v>48</v>
      </c>
    </row>
    <row r="27" spans="1:13" x14ac:dyDescent="0.35">
      <c r="A27" t="s">
        <v>32</v>
      </c>
      <c r="B27" t="s">
        <v>87</v>
      </c>
      <c r="C27">
        <v>73</v>
      </c>
      <c r="E27" t="s">
        <v>73</v>
      </c>
      <c r="F27" t="s">
        <v>74</v>
      </c>
      <c r="G27" s="3">
        <v>44607</v>
      </c>
      <c r="H27" s="1">
        <v>8.1</v>
      </c>
      <c r="I27" s="1">
        <v>6.27</v>
      </c>
      <c r="J27" s="2">
        <v>170.67</v>
      </c>
      <c r="K27" s="2">
        <v>39.335999999999999</v>
      </c>
      <c r="L27" t="s">
        <v>47</v>
      </c>
    </row>
    <row r="28" spans="1:13" x14ac:dyDescent="0.35">
      <c r="A28" t="s">
        <v>33</v>
      </c>
      <c r="B28" t="s">
        <v>88</v>
      </c>
      <c r="C28">
        <v>74</v>
      </c>
      <c r="E28" t="s">
        <v>73</v>
      </c>
      <c r="F28" t="s">
        <v>74</v>
      </c>
      <c r="G28" s="3">
        <v>44607</v>
      </c>
      <c r="H28" s="1">
        <v>7.68</v>
      </c>
      <c r="I28" s="1">
        <v>6.18</v>
      </c>
      <c r="J28" s="2">
        <v>173.15700000000001</v>
      </c>
      <c r="K28" s="2">
        <v>48.55</v>
      </c>
      <c r="L28" t="s">
        <v>48</v>
      </c>
    </row>
    <row r="29" spans="1:13" x14ac:dyDescent="0.35">
      <c r="A29" t="s">
        <v>36</v>
      </c>
      <c r="B29" t="s">
        <v>89</v>
      </c>
      <c r="C29">
        <v>75</v>
      </c>
      <c r="E29" t="s">
        <v>73</v>
      </c>
      <c r="F29" t="s">
        <v>74</v>
      </c>
      <c r="G29" s="3">
        <v>44607</v>
      </c>
      <c r="H29" s="1">
        <v>7.87</v>
      </c>
      <c r="I29" s="1">
        <v>5.92</v>
      </c>
      <c r="J29" s="2">
        <v>142.083</v>
      </c>
      <c r="K29" s="2">
        <v>52.423000000000002</v>
      </c>
      <c r="L29" t="s">
        <v>48</v>
      </c>
    </row>
    <row r="30" spans="1:13" x14ac:dyDescent="0.35">
      <c r="A30" t="s">
        <v>37</v>
      </c>
      <c r="B30" t="s">
        <v>90</v>
      </c>
      <c r="C30">
        <v>76</v>
      </c>
      <c r="E30" t="s">
        <v>75</v>
      </c>
      <c r="F30" t="s">
        <v>76</v>
      </c>
      <c r="G30" s="3">
        <v>44607</v>
      </c>
      <c r="H30" s="1">
        <v>8.2200000000000006</v>
      </c>
      <c r="I30" s="1">
        <v>5.05</v>
      </c>
      <c r="J30" s="2">
        <v>132.39400000000001</v>
      </c>
      <c r="K30" s="2">
        <v>54.502000000000002</v>
      </c>
      <c r="L30" t="s">
        <v>46</v>
      </c>
    </row>
    <row r="31" spans="1:13" x14ac:dyDescent="0.35">
      <c r="A31" t="s">
        <v>38</v>
      </c>
      <c r="B31" t="s">
        <v>91</v>
      </c>
      <c r="C31">
        <v>77</v>
      </c>
      <c r="E31" t="s">
        <v>75</v>
      </c>
      <c r="F31" t="s">
        <v>76</v>
      </c>
      <c r="G31" s="3">
        <v>44607</v>
      </c>
      <c r="H31" s="1">
        <v>8.14</v>
      </c>
      <c r="I31" s="1">
        <v>5.12</v>
      </c>
      <c r="J31" s="2">
        <v>150.55600000000001</v>
      </c>
      <c r="K31" s="2">
        <v>56.987000000000002</v>
      </c>
      <c r="L31" t="s">
        <v>47</v>
      </c>
    </row>
    <row r="32" spans="1:13" x14ac:dyDescent="0.35">
      <c r="A32" t="s">
        <v>39</v>
      </c>
      <c r="B32" t="s">
        <v>92</v>
      </c>
      <c r="C32">
        <v>78</v>
      </c>
      <c r="E32" t="s">
        <v>75</v>
      </c>
      <c r="F32" t="s">
        <v>76</v>
      </c>
      <c r="G32" s="3">
        <v>44607</v>
      </c>
      <c r="H32" s="1">
        <v>8.27</v>
      </c>
      <c r="I32" s="1">
        <v>5.03</v>
      </c>
      <c r="J32" s="2">
        <v>153.339</v>
      </c>
      <c r="K32" s="2">
        <v>43.512</v>
      </c>
      <c r="L32" t="s">
        <v>48</v>
      </c>
    </row>
    <row r="33" spans="1:13" x14ac:dyDescent="0.35">
      <c r="A33" t="s">
        <v>40</v>
      </c>
      <c r="B33" t="s">
        <v>93</v>
      </c>
      <c r="C33">
        <v>79</v>
      </c>
      <c r="E33" t="s">
        <v>75</v>
      </c>
      <c r="F33" t="s">
        <v>76</v>
      </c>
      <c r="G33" s="3">
        <v>44607</v>
      </c>
      <c r="H33" s="1">
        <v>8.73</v>
      </c>
      <c r="I33" s="1">
        <v>5.51</v>
      </c>
      <c r="J33" s="2">
        <v>139.58000000000001</v>
      </c>
      <c r="K33" s="2">
        <v>55.7</v>
      </c>
      <c r="L33" t="s">
        <v>46</v>
      </c>
    </row>
    <row r="34" spans="1:13" x14ac:dyDescent="0.35">
      <c r="A34" t="s">
        <v>41</v>
      </c>
      <c r="B34" t="s">
        <v>94</v>
      </c>
      <c r="C34">
        <v>80</v>
      </c>
      <c r="E34" t="s">
        <v>75</v>
      </c>
      <c r="F34" t="s">
        <v>76</v>
      </c>
      <c r="G34" s="3">
        <v>44607</v>
      </c>
      <c r="H34" s="1">
        <v>8.1</v>
      </c>
      <c r="I34" s="1">
        <v>5.41</v>
      </c>
      <c r="J34" s="2">
        <v>152.29599999999999</v>
      </c>
      <c r="K34" s="2">
        <v>42.162999999999997</v>
      </c>
      <c r="L34" t="s">
        <v>47</v>
      </c>
    </row>
    <row r="35" spans="1:13" x14ac:dyDescent="0.35">
      <c r="A35" t="s">
        <v>95</v>
      </c>
      <c r="B35" t="s">
        <v>96</v>
      </c>
      <c r="C35">
        <v>81</v>
      </c>
      <c r="E35" t="s">
        <v>99</v>
      </c>
      <c r="F35" t="s">
        <v>100</v>
      </c>
      <c r="G35" s="3">
        <v>44608</v>
      </c>
      <c r="H35" s="1">
        <v>8.1</v>
      </c>
      <c r="I35" s="1">
        <v>5.48</v>
      </c>
      <c r="J35" s="2">
        <v>179.44499999999999</v>
      </c>
      <c r="K35" s="2">
        <v>34.607999999999997</v>
      </c>
      <c r="L35" t="s">
        <v>46</v>
      </c>
    </row>
    <row r="36" spans="1:13" x14ac:dyDescent="0.35">
      <c r="A36" t="s">
        <v>97</v>
      </c>
      <c r="B36" t="s">
        <v>98</v>
      </c>
      <c r="C36">
        <v>82</v>
      </c>
      <c r="E36" t="s">
        <v>99</v>
      </c>
      <c r="F36" t="s">
        <v>100</v>
      </c>
      <c r="G36" s="3">
        <v>44608</v>
      </c>
      <c r="H36" s="1">
        <v>7.98</v>
      </c>
      <c r="I36" s="1">
        <v>5.45</v>
      </c>
      <c r="J36" s="2">
        <v>177.84800000000001</v>
      </c>
      <c r="K36" s="2">
        <v>37.753</v>
      </c>
      <c r="L36" t="s">
        <v>47</v>
      </c>
    </row>
    <row r="37" spans="1:13" x14ac:dyDescent="0.35">
      <c r="A37" t="s">
        <v>101</v>
      </c>
      <c r="B37" t="s">
        <v>102</v>
      </c>
      <c r="C37">
        <v>83</v>
      </c>
      <c r="E37" t="s">
        <v>99</v>
      </c>
      <c r="F37" t="s">
        <v>100</v>
      </c>
      <c r="G37" s="3">
        <v>44608</v>
      </c>
      <c r="H37" s="1">
        <v>7.79</v>
      </c>
      <c r="I37" s="1">
        <v>5.46</v>
      </c>
      <c r="J37" s="2">
        <v>163.50899999999999</v>
      </c>
      <c r="K37" s="2">
        <v>49.45</v>
      </c>
      <c r="L37" t="s">
        <v>46</v>
      </c>
    </row>
    <row r="38" spans="1:13" x14ac:dyDescent="0.35">
      <c r="A38" t="s">
        <v>103</v>
      </c>
      <c r="B38" t="s">
        <v>104</v>
      </c>
      <c r="C38">
        <v>94</v>
      </c>
      <c r="E38" t="s">
        <v>99</v>
      </c>
      <c r="F38" t="s">
        <v>100</v>
      </c>
      <c r="G38" s="3">
        <v>44608</v>
      </c>
      <c r="H38" s="1">
        <v>7.46</v>
      </c>
      <c r="I38" s="1">
        <v>5.4</v>
      </c>
      <c r="J38" s="2">
        <v>152.96700000000001</v>
      </c>
      <c r="K38" s="2">
        <v>43.426000000000002</v>
      </c>
      <c r="L38" t="s">
        <v>48</v>
      </c>
    </row>
    <row r="39" spans="1:13" x14ac:dyDescent="0.35">
      <c r="A39" t="s">
        <v>105</v>
      </c>
      <c r="B39" t="s">
        <v>106</v>
      </c>
      <c r="C39">
        <v>95</v>
      </c>
      <c r="E39" t="s">
        <v>99</v>
      </c>
      <c r="F39" t="s">
        <v>100</v>
      </c>
      <c r="G39" s="3">
        <v>44608</v>
      </c>
      <c r="H39" s="1">
        <v>8.33</v>
      </c>
      <c r="I39" s="1">
        <v>5.58</v>
      </c>
      <c r="J39" s="2">
        <v>176.66300000000001</v>
      </c>
      <c r="K39" s="2">
        <v>51.145000000000003</v>
      </c>
      <c r="L39" t="s">
        <v>47</v>
      </c>
    </row>
    <row r="40" spans="1:13" x14ac:dyDescent="0.35">
      <c r="A40" t="s">
        <v>107</v>
      </c>
      <c r="B40" t="s">
        <v>108</v>
      </c>
      <c r="C40">
        <v>96</v>
      </c>
      <c r="E40" t="s">
        <v>99</v>
      </c>
      <c r="F40" t="s">
        <v>100</v>
      </c>
      <c r="G40" s="3">
        <v>44608</v>
      </c>
      <c r="H40" s="1">
        <v>8.11</v>
      </c>
      <c r="I40" s="1">
        <v>5.46</v>
      </c>
      <c r="J40" s="2">
        <v>150.059</v>
      </c>
      <c r="K40" s="2">
        <v>38.225999999999999</v>
      </c>
      <c r="L40" t="s">
        <v>48</v>
      </c>
    </row>
    <row r="41" spans="1:13" x14ac:dyDescent="0.35">
      <c r="A41" t="s">
        <v>109</v>
      </c>
      <c r="B41" t="s">
        <v>110</v>
      </c>
      <c r="C41">
        <v>97</v>
      </c>
      <c r="E41" t="s">
        <v>111</v>
      </c>
      <c r="F41" t="s">
        <v>112</v>
      </c>
      <c r="G41" s="3">
        <v>44609</v>
      </c>
      <c r="H41" s="1">
        <v>9.1</v>
      </c>
      <c r="I41" s="1">
        <v>6.54</v>
      </c>
      <c r="J41" s="2">
        <v>228.261</v>
      </c>
      <c r="K41" s="2">
        <v>53.524999999999999</v>
      </c>
      <c r="L41" t="s">
        <v>48</v>
      </c>
      <c r="M41" t="s">
        <v>113</v>
      </c>
    </row>
    <row r="42" spans="1:13" x14ac:dyDescent="0.35">
      <c r="A42" t="s">
        <v>114</v>
      </c>
      <c r="B42" t="s">
        <v>115</v>
      </c>
      <c r="C42">
        <v>98</v>
      </c>
      <c r="E42" t="s">
        <v>181</v>
      </c>
      <c r="F42" t="s">
        <v>182</v>
      </c>
      <c r="G42" s="3">
        <v>44612</v>
      </c>
      <c r="H42" s="1">
        <v>8.14</v>
      </c>
      <c r="I42" s="1">
        <v>5.47</v>
      </c>
      <c r="J42" s="2">
        <v>151.82400000000001</v>
      </c>
      <c r="K42" s="2">
        <v>48.201999999999998</v>
      </c>
      <c r="L42" t="s">
        <v>47</v>
      </c>
    </row>
    <row r="43" spans="1:13" x14ac:dyDescent="0.35">
      <c r="A43" t="s">
        <v>117</v>
      </c>
      <c r="B43" t="s">
        <v>118</v>
      </c>
      <c r="C43">
        <v>99</v>
      </c>
      <c r="E43" t="s">
        <v>177</v>
      </c>
      <c r="F43" t="s">
        <v>178</v>
      </c>
      <c r="G43" s="3">
        <v>44612</v>
      </c>
      <c r="H43" s="1">
        <v>7.35</v>
      </c>
      <c r="I43" s="1">
        <v>5.93</v>
      </c>
      <c r="J43" s="2">
        <v>141.99799999999999</v>
      </c>
      <c r="K43" s="2">
        <v>28.702000000000002</v>
      </c>
      <c r="L43" t="s">
        <v>48</v>
      </c>
    </row>
    <row r="44" spans="1:13" x14ac:dyDescent="0.35">
      <c r="A44" t="s">
        <v>119</v>
      </c>
      <c r="B44" t="s">
        <v>120</v>
      </c>
      <c r="C44">
        <v>100</v>
      </c>
      <c r="E44" t="s">
        <v>181</v>
      </c>
      <c r="F44" t="s">
        <v>182</v>
      </c>
      <c r="G44" s="3">
        <v>44612</v>
      </c>
      <c r="H44" s="1">
        <v>7.71</v>
      </c>
      <c r="I44" s="1">
        <v>5.71</v>
      </c>
      <c r="J44" s="2">
        <v>159.78800000000001</v>
      </c>
      <c r="K44" s="2">
        <v>31.32</v>
      </c>
      <c r="L44" t="s">
        <v>46</v>
      </c>
    </row>
    <row r="45" spans="1:13" x14ac:dyDescent="0.35">
      <c r="A45" t="s">
        <v>121</v>
      </c>
      <c r="B45" t="s">
        <v>122</v>
      </c>
      <c r="C45">
        <v>101</v>
      </c>
      <c r="E45" t="s">
        <v>177</v>
      </c>
      <c r="F45" t="s">
        <v>178</v>
      </c>
      <c r="G45" s="3">
        <v>44612</v>
      </c>
      <c r="H45" s="1">
        <v>7.61</v>
      </c>
      <c r="I45" s="1">
        <v>6.05</v>
      </c>
      <c r="J45" s="2">
        <v>146.43299999999999</v>
      </c>
      <c r="K45" s="2">
        <v>31.759</v>
      </c>
      <c r="L45" t="s">
        <v>46</v>
      </c>
    </row>
    <row r="46" spans="1:13" x14ac:dyDescent="0.35">
      <c r="A46" t="s">
        <v>123</v>
      </c>
      <c r="B46" t="s">
        <v>124</v>
      </c>
      <c r="C46">
        <v>102</v>
      </c>
      <c r="E46" t="s">
        <v>177</v>
      </c>
      <c r="F46" t="s">
        <v>178</v>
      </c>
      <c r="G46" s="3">
        <v>44612</v>
      </c>
      <c r="H46" s="1">
        <v>7.65</v>
      </c>
      <c r="I46" s="1">
        <v>6.14</v>
      </c>
      <c r="J46" s="2">
        <v>160.047</v>
      </c>
      <c r="K46" s="2">
        <v>40.654000000000003</v>
      </c>
      <c r="L46" t="s">
        <v>47</v>
      </c>
    </row>
    <row r="47" spans="1:13" x14ac:dyDescent="0.35">
      <c r="A47" t="s">
        <v>125</v>
      </c>
      <c r="B47" t="s">
        <v>126</v>
      </c>
      <c r="C47">
        <v>103</v>
      </c>
      <c r="E47" t="s">
        <v>180</v>
      </c>
      <c r="F47" t="s">
        <v>178</v>
      </c>
      <c r="G47" s="3">
        <v>44612</v>
      </c>
      <c r="H47" s="1">
        <v>7.1</v>
      </c>
      <c r="I47" s="1">
        <v>6.38</v>
      </c>
      <c r="J47" s="2">
        <v>155.46199999999999</v>
      </c>
      <c r="K47" s="2">
        <v>37.468000000000004</v>
      </c>
      <c r="L47" t="s">
        <v>46</v>
      </c>
    </row>
    <row r="48" spans="1:13" x14ac:dyDescent="0.35">
      <c r="A48" t="s">
        <v>127</v>
      </c>
      <c r="B48" t="s">
        <v>128</v>
      </c>
      <c r="C48">
        <v>104</v>
      </c>
      <c r="E48" t="s">
        <v>179</v>
      </c>
      <c r="F48" t="s">
        <v>178</v>
      </c>
      <c r="G48" s="3">
        <v>44612</v>
      </c>
      <c r="H48" s="1">
        <v>7.79</v>
      </c>
      <c r="I48" s="1">
        <v>5.86</v>
      </c>
      <c r="J48" s="2">
        <v>145.602</v>
      </c>
      <c r="K48" s="2">
        <v>39.695</v>
      </c>
      <c r="L48" t="s">
        <v>48</v>
      </c>
    </row>
    <row r="49" spans="1:12" x14ac:dyDescent="0.35">
      <c r="A49" t="s">
        <v>129</v>
      </c>
      <c r="B49" t="s">
        <v>130</v>
      </c>
      <c r="C49">
        <v>105</v>
      </c>
      <c r="E49" t="s">
        <v>179</v>
      </c>
      <c r="F49" t="s">
        <v>178</v>
      </c>
      <c r="G49" s="3">
        <v>44612</v>
      </c>
      <c r="H49" s="1">
        <v>6.94</v>
      </c>
      <c r="I49" s="1">
        <v>6.06</v>
      </c>
      <c r="J49" s="2">
        <v>139.505</v>
      </c>
      <c r="K49" s="2">
        <v>34.920999999999999</v>
      </c>
      <c r="L49" t="s">
        <v>47</v>
      </c>
    </row>
    <row r="50" spans="1:12" x14ac:dyDescent="0.35">
      <c r="A50" t="s">
        <v>131</v>
      </c>
      <c r="B50" t="s">
        <v>132</v>
      </c>
      <c r="C50">
        <v>106</v>
      </c>
      <c r="E50" t="s">
        <v>176</v>
      </c>
      <c r="F50" t="s">
        <v>65</v>
      </c>
      <c r="G50" s="3">
        <v>44612</v>
      </c>
      <c r="H50" s="1">
        <v>8.34</v>
      </c>
      <c r="I50" s="1">
        <v>5.53</v>
      </c>
      <c r="J50" s="2">
        <v>143.24</v>
      </c>
      <c r="K50" s="2">
        <v>35.351999999999997</v>
      </c>
      <c r="L50" t="s">
        <v>47</v>
      </c>
    </row>
    <row r="51" spans="1:12" x14ac:dyDescent="0.35">
      <c r="A51" t="s">
        <v>133</v>
      </c>
      <c r="B51" t="s">
        <v>134</v>
      </c>
      <c r="C51">
        <v>107</v>
      </c>
      <c r="E51" t="s">
        <v>173</v>
      </c>
      <c r="F51" t="s">
        <v>52</v>
      </c>
      <c r="G51" s="3">
        <v>44612</v>
      </c>
      <c r="H51" s="1">
        <v>6.78</v>
      </c>
      <c r="I51" s="1">
        <v>6.16</v>
      </c>
      <c r="J51" s="2">
        <v>146.77600000000001</v>
      </c>
      <c r="K51" s="2">
        <v>33.548999999999999</v>
      </c>
      <c r="L51" t="s">
        <v>48</v>
      </c>
    </row>
    <row r="52" spans="1:12" x14ac:dyDescent="0.35">
      <c r="A52" t="s">
        <v>135</v>
      </c>
      <c r="B52" t="s">
        <v>136</v>
      </c>
      <c r="C52">
        <v>108</v>
      </c>
      <c r="E52" t="s">
        <v>181</v>
      </c>
      <c r="F52" t="s">
        <v>182</v>
      </c>
      <c r="G52" s="3">
        <v>44612</v>
      </c>
      <c r="H52" s="1">
        <v>7.81</v>
      </c>
      <c r="I52" s="1">
        <v>5.83</v>
      </c>
      <c r="J52" s="2">
        <v>165.73400000000001</v>
      </c>
      <c r="K52" s="2">
        <v>53.643999999999998</v>
      </c>
      <c r="L52" t="s">
        <v>48</v>
      </c>
    </row>
    <row r="53" spans="1:12" x14ac:dyDescent="0.35">
      <c r="A53" t="s">
        <v>137</v>
      </c>
      <c r="B53" t="s">
        <v>138</v>
      </c>
      <c r="C53">
        <v>109</v>
      </c>
      <c r="E53" t="s">
        <v>176</v>
      </c>
      <c r="F53" t="s">
        <v>65</v>
      </c>
      <c r="G53" s="3">
        <v>44612</v>
      </c>
      <c r="H53" s="1">
        <v>7.72</v>
      </c>
      <c r="I53" s="1">
        <v>5.66</v>
      </c>
      <c r="J53" s="2">
        <v>140.072</v>
      </c>
      <c r="K53" s="2">
        <v>44.487000000000002</v>
      </c>
      <c r="L53" t="s">
        <v>46</v>
      </c>
    </row>
    <row r="54" spans="1:12" x14ac:dyDescent="0.35">
      <c r="A54" t="s">
        <v>139</v>
      </c>
      <c r="B54" t="s">
        <v>140</v>
      </c>
      <c r="C54">
        <v>110</v>
      </c>
      <c r="E54" t="s">
        <v>176</v>
      </c>
      <c r="F54" t="s">
        <v>65</v>
      </c>
      <c r="G54" s="3">
        <v>44612</v>
      </c>
      <c r="H54" s="1">
        <v>8.32</v>
      </c>
      <c r="I54" s="1">
        <v>5.47</v>
      </c>
      <c r="J54" s="2">
        <v>133.57400000000001</v>
      </c>
      <c r="K54" s="2">
        <v>37.978000000000002</v>
      </c>
      <c r="L54" t="s">
        <v>48</v>
      </c>
    </row>
    <row r="55" spans="1:12" x14ac:dyDescent="0.35">
      <c r="A55" t="s">
        <v>141</v>
      </c>
      <c r="B55" t="s">
        <v>142</v>
      </c>
      <c r="C55">
        <v>111</v>
      </c>
      <c r="E55" t="s">
        <v>180</v>
      </c>
      <c r="F55" t="s">
        <v>178</v>
      </c>
      <c r="G55" s="3">
        <v>44612</v>
      </c>
      <c r="H55" s="1">
        <v>7.57</v>
      </c>
      <c r="I55" s="1">
        <v>6.11</v>
      </c>
      <c r="J55" s="2">
        <v>153.87700000000001</v>
      </c>
      <c r="K55" s="2">
        <v>42.838000000000001</v>
      </c>
      <c r="L55" t="s">
        <v>47</v>
      </c>
    </row>
    <row r="56" spans="1:12" x14ac:dyDescent="0.35">
      <c r="A56" t="s">
        <v>143</v>
      </c>
      <c r="B56" t="s">
        <v>144</v>
      </c>
      <c r="C56">
        <v>112</v>
      </c>
      <c r="E56" t="s">
        <v>181</v>
      </c>
      <c r="F56" t="s">
        <v>182</v>
      </c>
      <c r="G56" s="3">
        <v>44612</v>
      </c>
      <c r="H56" s="1">
        <v>8.15</v>
      </c>
      <c r="I56" s="1">
        <v>5.51</v>
      </c>
      <c r="J56" s="2">
        <v>158.12700000000001</v>
      </c>
      <c r="K56" s="2">
        <v>42.683999999999997</v>
      </c>
      <c r="L56" t="s">
        <v>46</v>
      </c>
    </row>
    <row r="57" spans="1:12" x14ac:dyDescent="0.35">
      <c r="A57" t="s">
        <v>145</v>
      </c>
      <c r="B57" t="s">
        <v>146</v>
      </c>
      <c r="C57">
        <v>113</v>
      </c>
      <c r="E57" t="s">
        <v>173</v>
      </c>
      <c r="F57" t="s">
        <v>52</v>
      </c>
      <c r="G57" s="3">
        <v>44612</v>
      </c>
      <c r="H57" s="1">
        <v>7.84</v>
      </c>
      <c r="I57" s="1">
        <v>5.83</v>
      </c>
      <c r="J57" s="2">
        <v>157.05799999999999</v>
      </c>
      <c r="K57" s="2">
        <v>35.552999999999997</v>
      </c>
      <c r="L57" t="s">
        <v>47</v>
      </c>
    </row>
    <row r="58" spans="1:12" x14ac:dyDescent="0.35">
      <c r="A58" t="s">
        <v>147</v>
      </c>
      <c r="B58" t="s">
        <v>148</v>
      </c>
      <c r="C58">
        <v>114</v>
      </c>
      <c r="E58" t="s">
        <v>174</v>
      </c>
      <c r="F58" t="s">
        <v>175</v>
      </c>
      <c r="G58" s="3">
        <v>44612</v>
      </c>
      <c r="H58" s="1">
        <v>7.84</v>
      </c>
      <c r="I58" s="1">
        <v>6.16</v>
      </c>
      <c r="J58" s="2">
        <v>164.01499999999999</v>
      </c>
      <c r="K58" s="2">
        <v>40.841999999999999</v>
      </c>
      <c r="L58" t="s">
        <v>47</v>
      </c>
    </row>
    <row r="59" spans="1:12" x14ac:dyDescent="0.35">
      <c r="A59" t="s">
        <v>149</v>
      </c>
      <c r="B59" t="s">
        <v>150</v>
      </c>
      <c r="C59">
        <v>115</v>
      </c>
      <c r="E59" t="s">
        <v>174</v>
      </c>
      <c r="F59" t="s">
        <v>175</v>
      </c>
      <c r="G59" s="3">
        <v>44612</v>
      </c>
      <c r="H59" s="1">
        <v>8.77</v>
      </c>
      <c r="I59" s="1">
        <v>5.6</v>
      </c>
      <c r="J59" s="2">
        <v>175.51</v>
      </c>
      <c r="K59" s="2">
        <v>43.079000000000001</v>
      </c>
      <c r="L59" t="s">
        <v>46</v>
      </c>
    </row>
    <row r="60" spans="1:12" x14ac:dyDescent="0.35">
      <c r="A60" t="s">
        <v>151</v>
      </c>
      <c r="B60" t="s">
        <v>152</v>
      </c>
      <c r="C60">
        <v>116</v>
      </c>
      <c r="E60" t="s">
        <v>181</v>
      </c>
      <c r="F60" t="s">
        <v>182</v>
      </c>
      <c r="G60" s="3">
        <v>44612</v>
      </c>
      <c r="H60" s="1">
        <v>8.3800000000000008</v>
      </c>
      <c r="I60" s="1">
        <v>5.67</v>
      </c>
      <c r="J60" s="2">
        <v>164.13200000000001</v>
      </c>
      <c r="K60" s="2">
        <v>47.521000000000001</v>
      </c>
      <c r="L60" t="s">
        <v>48</v>
      </c>
    </row>
    <row r="61" spans="1:12" x14ac:dyDescent="0.35">
      <c r="A61" t="s">
        <v>153</v>
      </c>
      <c r="B61" t="s">
        <v>154</v>
      </c>
      <c r="C61">
        <v>117</v>
      </c>
      <c r="E61" t="s">
        <v>173</v>
      </c>
      <c r="F61" t="s">
        <v>52</v>
      </c>
      <c r="G61" s="3">
        <v>44612</v>
      </c>
      <c r="H61" s="1">
        <v>7.31</v>
      </c>
      <c r="I61" s="1">
        <v>6.15</v>
      </c>
      <c r="J61" s="2">
        <v>155.38200000000001</v>
      </c>
      <c r="K61" s="2">
        <v>44.192</v>
      </c>
      <c r="L61" t="s">
        <v>48</v>
      </c>
    </row>
    <row r="62" spans="1:12" x14ac:dyDescent="0.35">
      <c r="A62" t="s">
        <v>155</v>
      </c>
      <c r="B62" t="s">
        <v>156</v>
      </c>
      <c r="C62">
        <v>118</v>
      </c>
      <c r="E62" t="s">
        <v>173</v>
      </c>
      <c r="F62" t="s">
        <v>52</v>
      </c>
      <c r="G62" s="3">
        <v>44612</v>
      </c>
      <c r="H62" s="1">
        <v>7.22</v>
      </c>
      <c r="I62" s="1">
        <v>6.02</v>
      </c>
      <c r="J62" s="2">
        <v>150.97999999999999</v>
      </c>
      <c r="K62" s="2">
        <v>50.991</v>
      </c>
      <c r="L62" t="s">
        <v>48</v>
      </c>
    </row>
    <row r="63" spans="1:12" x14ac:dyDescent="0.35">
      <c r="A63" t="s">
        <v>157</v>
      </c>
      <c r="B63" t="s">
        <v>158</v>
      </c>
      <c r="C63">
        <v>119</v>
      </c>
      <c r="E63" t="s">
        <v>173</v>
      </c>
      <c r="F63" t="s">
        <v>52</v>
      </c>
      <c r="G63" s="3">
        <v>44612</v>
      </c>
      <c r="H63" s="1">
        <v>7.25</v>
      </c>
      <c r="I63" s="1">
        <v>6.1</v>
      </c>
      <c r="J63" s="2">
        <v>147.74</v>
      </c>
      <c r="K63" s="2">
        <v>29.939</v>
      </c>
      <c r="L63" t="s">
        <v>46</v>
      </c>
    </row>
    <row r="64" spans="1:12" x14ac:dyDescent="0.35">
      <c r="A64" t="s">
        <v>160</v>
      </c>
      <c r="B64" t="s">
        <v>159</v>
      </c>
      <c r="C64">
        <v>120</v>
      </c>
      <c r="E64" t="s">
        <v>174</v>
      </c>
      <c r="F64" t="s">
        <v>175</v>
      </c>
      <c r="G64" s="3">
        <v>44612</v>
      </c>
      <c r="H64" s="1">
        <v>7.64</v>
      </c>
      <c r="I64" s="1">
        <v>6.12</v>
      </c>
      <c r="J64" s="2">
        <v>166.30500000000001</v>
      </c>
      <c r="K64" s="2">
        <v>28.364000000000001</v>
      </c>
      <c r="L64" t="s">
        <v>48</v>
      </c>
    </row>
    <row r="65" spans="1:13" x14ac:dyDescent="0.35">
      <c r="A65" t="s">
        <v>161</v>
      </c>
      <c r="B65" t="s">
        <v>162</v>
      </c>
      <c r="C65">
        <v>121</v>
      </c>
      <c r="E65" t="s">
        <v>174</v>
      </c>
      <c r="F65" t="s">
        <v>175</v>
      </c>
      <c r="G65" s="3">
        <v>44612</v>
      </c>
      <c r="H65" s="1">
        <v>7.91</v>
      </c>
      <c r="I65" s="1">
        <v>6.1</v>
      </c>
      <c r="J65" s="2">
        <v>174.82</v>
      </c>
      <c r="K65" s="2">
        <v>40.511000000000003</v>
      </c>
      <c r="L65" t="s">
        <v>48</v>
      </c>
    </row>
    <row r="66" spans="1:13" x14ac:dyDescent="0.35">
      <c r="A66" t="s">
        <v>163</v>
      </c>
      <c r="B66" t="s">
        <v>164</v>
      </c>
      <c r="C66">
        <v>122</v>
      </c>
      <c r="E66" t="s">
        <v>173</v>
      </c>
      <c r="F66" t="s">
        <v>52</v>
      </c>
      <c r="G66" s="3">
        <v>44612</v>
      </c>
      <c r="H66" s="1">
        <v>7.15</v>
      </c>
      <c r="I66" s="1">
        <v>5.87</v>
      </c>
      <c r="J66" s="2">
        <v>145.91800000000001</v>
      </c>
      <c r="K66" s="2">
        <v>40.926000000000002</v>
      </c>
      <c r="L66" t="s">
        <v>46</v>
      </c>
    </row>
    <row r="67" spans="1:13" x14ac:dyDescent="0.35">
      <c r="A67" t="s">
        <v>165</v>
      </c>
      <c r="B67" t="s">
        <v>166</v>
      </c>
      <c r="C67">
        <v>123</v>
      </c>
      <c r="E67" t="s">
        <v>174</v>
      </c>
      <c r="F67" t="s">
        <v>175</v>
      </c>
      <c r="G67" s="3">
        <v>44612</v>
      </c>
      <c r="H67" s="1">
        <v>7.34</v>
      </c>
      <c r="I67" s="1">
        <v>6.13</v>
      </c>
      <c r="J67" s="2">
        <v>153.97300000000001</v>
      </c>
      <c r="K67" s="2">
        <v>37.445999999999998</v>
      </c>
      <c r="L67" t="s">
        <v>46</v>
      </c>
    </row>
    <row r="68" spans="1:13" x14ac:dyDescent="0.35">
      <c r="A68" t="s">
        <v>167</v>
      </c>
      <c r="B68" t="s">
        <v>168</v>
      </c>
      <c r="C68">
        <v>124</v>
      </c>
      <c r="E68" t="s">
        <v>174</v>
      </c>
      <c r="F68" t="s">
        <v>175</v>
      </c>
      <c r="G68" s="3">
        <v>44612</v>
      </c>
      <c r="H68" s="1">
        <v>9.16</v>
      </c>
      <c r="I68" s="1">
        <v>5.84</v>
      </c>
      <c r="J68" s="2">
        <v>184.59</v>
      </c>
      <c r="K68" s="2">
        <v>44.567999999999998</v>
      </c>
      <c r="L68" t="s">
        <v>48</v>
      </c>
    </row>
    <row r="69" spans="1:13" x14ac:dyDescent="0.35">
      <c r="A69" t="s">
        <v>169</v>
      </c>
      <c r="B69" t="s">
        <v>170</v>
      </c>
      <c r="C69">
        <v>125</v>
      </c>
      <c r="E69" t="s">
        <v>173</v>
      </c>
      <c r="F69" t="s">
        <v>52</v>
      </c>
      <c r="G69" s="3">
        <v>44612</v>
      </c>
      <c r="H69" s="1">
        <v>8.0399999999999991</v>
      </c>
      <c r="I69" s="1">
        <v>6.29</v>
      </c>
      <c r="J69" s="2">
        <v>165.428</v>
      </c>
      <c r="K69" s="2">
        <v>38.802999999999997</v>
      </c>
      <c r="L69" t="s">
        <v>47</v>
      </c>
    </row>
    <row r="70" spans="1:13" x14ac:dyDescent="0.35">
      <c r="A70" t="s">
        <v>171</v>
      </c>
      <c r="B70" t="s">
        <v>172</v>
      </c>
      <c r="C70">
        <v>126</v>
      </c>
      <c r="E70" t="s">
        <v>174</v>
      </c>
      <c r="F70" t="s">
        <v>175</v>
      </c>
      <c r="G70" s="3">
        <v>44612</v>
      </c>
      <c r="H70" s="1">
        <v>7.64</v>
      </c>
      <c r="I70" s="1">
        <v>6.24</v>
      </c>
      <c r="J70" s="2">
        <v>180.02799999999999</v>
      </c>
      <c r="K70" s="2">
        <v>27.055</v>
      </c>
      <c r="L70" t="s">
        <v>46</v>
      </c>
    </row>
    <row r="71" spans="1:13" x14ac:dyDescent="0.35">
      <c r="A71" t="s">
        <v>319</v>
      </c>
      <c r="B71" t="s">
        <v>268</v>
      </c>
      <c r="C71">
        <v>158</v>
      </c>
      <c r="E71" t="s">
        <v>329</v>
      </c>
      <c r="F71" t="s">
        <v>330</v>
      </c>
      <c r="G71" s="3">
        <v>44621</v>
      </c>
      <c r="H71" s="1">
        <v>7.17</v>
      </c>
      <c r="I71" s="1">
        <v>6.09</v>
      </c>
      <c r="J71" s="2">
        <v>168.42</v>
      </c>
      <c r="K71" s="2">
        <v>33.298000000000002</v>
      </c>
      <c r="L71" t="s">
        <v>254</v>
      </c>
    </row>
    <row r="72" spans="1:13" x14ac:dyDescent="0.35">
      <c r="A72" t="s">
        <v>320</v>
      </c>
      <c r="B72" t="s">
        <v>271</v>
      </c>
      <c r="C72">
        <v>159</v>
      </c>
      <c r="E72" t="s">
        <v>329</v>
      </c>
      <c r="F72" t="s">
        <v>330</v>
      </c>
      <c r="G72" s="3">
        <v>44621</v>
      </c>
      <c r="H72" s="1">
        <v>7.43</v>
      </c>
      <c r="I72" s="1">
        <v>6.19</v>
      </c>
      <c r="J72" s="2">
        <v>173.02</v>
      </c>
      <c r="K72" s="2">
        <v>49.668999999999997</v>
      </c>
      <c r="L72" t="s">
        <v>257</v>
      </c>
    </row>
    <row r="73" spans="1:13" x14ac:dyDescent="0.35">
      <c r="A73" t="s">
        <v>321</v>
      </c>
      <c r="B73" t="s">
        <v>273</v>
      </c>
      <c r="C73">
        <v>160</v>
      </c>
      <c r="E73" t="s">
        <v>327</v>
      </c>
      <c r="F73" t="s">
        <v>328</v>
      </c>
      <c r="G73" s="3">
        <v>44621</v>
      </c>
      <c r="H73" s="1">
        <v>9.16</v>
      </c>
      <c r="I73" s="1">
        <v>6.2</v>
      </c>
      <c r="J73" s="2">
        <v>207.21100000000001</v>
      </c>
      <c r="K73" s="2">
        <v>56.41</v>
      </c>
      <c r="L73" t="s">
        <v>257</v>
      </c>
    </row>
    <row r="74" spans="1:13" x14ac:dyDescent="0.35">
      <c r="A74" t="s">
        <v>322</v>
      </c>
      <c r="B74" t="s">
        <v>275</v>
      </c>
      <c r="C74">
        <v>161</v>
      </c>
      <c r="E74" t="s">
        <v>327</v>
      </c>
      <c r="F74" t="s">
        <v>328</v>
      </c>
      <c r="G74" s="3">
        <v>44621</v>
      </c>
      <c r="H74" s="1">
        <v>9.15</v>
      </c>
      <c r="I74" s="1">
        <v>6.22</v>
      </c>
      <c r="J74" s="2">
        <v>193.44800000000001</v>
      </c>
      <c r="K74" s="2">
        <v>58.021999999999998</v>
      </c>
      <c r="L74" t="s">
        <v>256</v>
      </c>
    </row>
    <row r="75" spans="1:13" x14ac:dyDescent="0.35">
      <c r="A75" t="s">
        <v>323</v>
      </c>
      <c r="B75" t="s">
        <v>277</v>
      </c>
      <c r="C75">
        <v>162</v>
      </c>
      <c r="E75" t="s">
        <v>327</v>
      </c>
      <c r="F75" t="s">
        <v>328</v>
      </c>
      <c r="G75" s="3">
        <v>44621</v>
      </c>
      <c r="H75" s="1">
        <v>9.6</v>
      </c>
      <c r="I75" s="1">
        <v>6.31</v>
      </c>
      <c r="J75" s="2">
        <v>202.02600000000001</v>
      </c>
      <c r="K75" s="2">
        <v>69.593000000000004</v>
      </c>
      <c r="L75" t="s">
        <v>254</v>
      </c>
    </row>
    <row r="76" spans="1:13" x14ac:dyDescent="0.35">
      <c r="A76" t="s">
        <v>324</v>
      </c>
      <c r="B76" t="s">
        <v>279</v>
      </c>
      <c r="C76">
        <v>163</v>
      </c>
      <c r="E76" t="s">
        <v>329</v>
      </c>
      <c r="F76" t="s">
        <v>330</v>
      </c>
      <c r="G76" s="3">
        <v>44621</v>
      </c>
      <c r="H76" s="1">
        <v>7.44</v>
      </c>
      <c r="I76" s="1">
        <v>6.22</v>
      </c>
      <c r="J76" s="2">
        <v>159.833</v>
      </c>
      <c r="K76" s="2">
        <v>37.497</v>
      </c>
      <c r="L76" t="s">
        <v>256</v>
      </c>
    </row>
    <row r="77" spans="1:13" x14ac:dyDescent="0.35">
      <c r="A77" t="s">
        <v>325</v>
      </c>
      <c r="B77" t="s">
        <v>281</v>
      </c>
      <c r="C77">
        <v>164</v>
      </c>
      <c r="E77" t="s">
        <v>329</v>
      </c>
      <c r="F77" t="s">
        <v>330</v>
      </c>
      <c r="G77" s="3">
        <v>44621</v>
      </c>
      <c r="H77" s="1">
        <v>7.95</v>
      </c>
      <c r="I77" s="1">
        <v>5.96</v>
      </c>
      <c r="J77" s="2">
        <v>158.57499999999999</v>
      </c>
      <c r="K77" s="2">
        <v>27.262</v>
      </c>
      <c r="L77" t="s">
        <v>255</v>
      </c>
    </row>
    <row r="78" spans="1:13" x14ac:dyDescent="0.35">
      <c r="A78" t="s">
        <v>326</v>
      </c>
      <c r="B78" t="s">
        <v>283</v>
      </c>
      <c r="C78">
        <v>165</v>
      </c>
      <c r="E78" t="s">
        <v>329</v>
      </c>
      <c r="F78" t="s">
        <v>330</v>
      </c>
      <c r="G78" s="3">
        <v>44621</v>
      </c>
      <c r="H78" s="1">
        <v>7.82</v>
      </c>
      <c r="I78" s="1">
        <v>6.05</v>
      </c>
      <c r="J78" s="2">
        <v>161.58099999999999</v>
      </c>
      <c r="K78" s="2">
        <v>41.863</v>
      </c>
      <c r="L78" t="s">
        <v>318</v>
      </c>
    </row>
    <row r="79" spans="1:13" x14ac:dyDescent="0.35">
      <c r="A79" t="s">
        <v>331</v>
      </c>
      <c r="B79" t="s">
        <v>285</v>
      </c>
      <c r="C79">
        <v>166</v>
      </c>
      <c r="E79" t="s">
        <v>382</v>
      </c>
      <c r="F79" t="s">
        <v>328</v>
      </c>
      <c r="G79" s="3">
        <v>44623</v>
      </c>
      <c r="H79" s="1">
        <v>9.75</v>
      </c>
      <c r="I79" s="1">
        <v>5.81</v>
      </c>
      <c r="J79" s="2">
        <v>219.684</v>
      </c>
      <c r="K79" s="2">
        <v>77.710999999999999</v>
      </c>
      <c r="L79" t="s">
        <v>254</v>
      </c>
      <c r="M79" t="s">
        <v>381</v>
      </c>
    </row>
    <row r="80" spans="1:13" x14ac:dyDescent="0.35">
      <c r="A80" t="s">
        <v>332</v>
      </c>
      <c r="B80" t="s">
        <v>287</v>
      </c>
      <c r="C80">
        <v>167</v>
      </c>
      <c r="E80" t="s">
        <v>382</v>
      </c>
      <c r="F80" t="s">
        <v>328</v>
      </c>
      <c r="G80" s="3">
        <v>44623</v>
      </c>
      <c r="H80" s="1">
        <v>9.39</v>
      </c>
      <c r="I80" s="1">
        <v>6.14</v>
      </c>
      <c r="J80" s="2">
        <v>224.76900000000001</v>
      </c>
      <c r="K80" s="2">
        <v>94.673000000000002</v>
      </c>
      <c r="L80" t="s">
        <v>256</v>
      </c>
      <c r="M80" t="s">
        <v>381</v>
      </c>
    </row>
    <row r="81" spans="1:13" x14ac:dyDescent="0.35">
      <c r="A81" t="s">
        <v>333</v>
      </c>
      <c r="B81" t="s">
        <v>289</v>
      </c>
      <c r="C81">
        <v>168</v>
      </c>
      <c r="E81" t="s">
        <v>382</v>
      </c>
      <c r="F81" t="s">
        <v>328</v>
      </c>
      <c r="G81" s="3">
        <v>44623</v>
      </c>
      <c r="H81" s="1">
        <v>9.76</v>
      </c>
      <c r="I81" s="1">
        <v>6.28</v>
      </c>
      <c r="J81" s="2">
        <v>229.82</v>
      </c>
      <c r="K81" s="2">
        <v>52.942999999999998</v>
      </c>
      <c r="L81" t="s">
        <v>255</v>
      </c>
      <c r="M81" t="s">
        <v>381</v>
      </c>
    </row>
    <row r="82" spans="1:13" x14ac:dyDescent="0.35">
      <c r="A82" t="s">
        <v>334</v>
      </c>
      <c r="B82" t="s">
        <v>291</v>
      </c>
      <c r="C82">
        <v>169</v>
      </c>
      <c r="E82" t="s">
        <v>382</v>
      </c>
      <c r="F82" t="s">
        <v>328</v>
      </c>
      <c r="G82" s="3">
        <v>44623</v>
      </c>
      <c r="H82" s="1">
        <v>9.66</v>
      </c>
      <c r="I82" s="1">
        <v>6.52</v>
      </c>
      <c r="J82" s="2">
        <v>229.78299999999999</v>
      </c>
      <c r="K82" s="2">
        <v>90.972999999999999</v>
      </c>
      <c r="L82" t="s">
        <v>257</v>
      </c>
      <c r="M82" t="s">
        <v>381</v>
      </c>
    </row>
    <row r="83" spans="1:13" x14ac:dyDescent="0.35">
      <c r="A83" t="s">
        <v>335</v>
      </c>
      <c r="B83" t="s">
        <v>293</v>
      </c>
      <c r="C83">
        <v>170</v>
      </c>
      <c r="E83" t="s">
        <v>383</v>
      </c>
      <c r="F83" t="s">
        <v>384</v>
      </c>
      <c r="G83" s="3">
        <v>44625</v>
      </c>
      <c r="H83" s="1">
        <v>7.59</v>
      </c>
      <c r="I83" s="1">
        <v>5.6</v>
      </c>
      <c r="J83" s="2">
        <v>162.04</v>
      </c>
      <c r="K83" s="2">
        <v>49.612000000000002</v>
      </c>
      <c r="L83" t="s">
        <v>257</v>
      </c>
    </row>
    <row r="84" spans="1:13" x14ac:dyDescent="0.35">
      <c r="A84" t="s">
        <v>336</v>
      </c>
      <c r="B84" t="s">
        <v>295</v>
      </c>
      <c r="C84">
        <v>171</v>
      </c>
      <c r="E84" t="s">
        <v>387</v>
      </c>
      <c r="F84" t="s">
        <v>388</v>
      </c>
      <c r="G84" s="3">
        <v>44625</v>
      </c>
      <c r="H84" s="1">
        <v>7.46</v>
      </c>
      <c r="I84" s="1">
        <v>5.84</v>
      </c>
      <c r="J84" s="2">
        <v>158.53200000000001</v>
      </c>
      <c r="K84" s="2">
        <v>46.024000000000001</v>
      </c>
      <c r="L84" t="s">
        <v>318</v>
      </c>
    </row>
    <row r="85" spans="1:13" x14ac:dyDescent="0.35">
      <c r="A85" t="s">
        <v>337</v>
      </c>
      <c r="B85" t="s">
        <v>297</v>
      </c>
      <c r="C85">
        <v>172</v>
      </c>
      <c r="E85" t="s">
        <v>383</v>
      </c>
      <c r="F85" t="s">
        <v>384</v>
      </c>
      <c r="G85" s="3">
        <v>44625</v>
      </c>
      <c r="H85" s="1">
        <v>8.24</v>
      </c>
      <c r="I85" s="1">
        <v>5.88</v>
      </c>
      <c r="J85" s="2">
        <v>163.65100000000001</v>
      </c>
      <c r="K85" s="2">
        <v>30.634</v>
      </c>
      <c r="L85" t="s">
        <v>255</v>
      </c>
    </row>
    <row r="86" spans="1:13" x14ac:dyDescent="0.35">
      <c r="A86" t="s">
        <v>338</v>
      </c>
      <c r="B86" t="s">
        <v>299</v>
      </c>
      <c r="C86">
        <v>173</v>
      </c>
      <c r="E86" t="s">
        <v>385</v>
      </c>
      <c r="F86" t="s">
        <v>386</v>
      </c>
      <c r="G86" s="3">
        <v>44625</v>
      </c>
      <c r="H86" s="1">
        <v>7.75</v>
      </c>
      <c r="I86" s="1">
        <v>6.03</v>
      </c>
      <c r="J86" s="2">
        <v>154.571</v>
      </c>
      <c r="K86" s="2">
        <v>50.372</v>
      </c>
      <c r="L86" t="s">
        <v>318</v>
      </c>
    </row>
    <row r="87" spans="1:13" x14ac:dyDescent="0.35">
      <c r="A87" t="s">
        <v>339</v>
      </c>
      <c r="B87" t="s">
        <v>301</v>
      </c>
      <c r="C87">
        <v>174</v>
      </c>
      <c r="E87" t="s">
        <v>383</v>
      </c>
      <c r="F87" t="s">
        <v>384</v>
      </c>
      <c r="G87" s="3">
        <v>44625</v>
      </c>
      <c r="H87" s="1">
        <v>8.15</v>
      </c>
      <c r="I87" s="1">
        <v>5.51</v>
      </c>
      <c r="J87" s="2">
        <v>161.876</v>
      </c>
      <c r="K87" s="2">
        <v>37.798000000000002</v>
      </c>
      <c r="L87" t="s">
        <v>318</v>
      </c>
    </row>
    <row r="88" spans="1:13" x14ac:dyDescent="0.35">
      <c r="A88" t="s">
        <v>340</v>
      </c>
      <c r="B88" t="s">
        <v>303</v>
      </c>
      <c r="C88">
        <v>175</v>
      </c>
      <c r="E88" t="s">
        <v>385</v>
      </c>
      <c r="F88" t="s">
        <v>386</v>
      </c>
      <c r="G88" s="3">
        <v>44625</v>
      </c>
      <c r="H88" s="1">
        <v>7.89</v>
      </c>
      <c r="I88" s="1">
        <v>6.09</v>
      </c>
      <c r="J88" s="2">
        <v>165.08600000000001</v>
      </c>
      <c r="K88" s="2">
        <v>11.766</v>
      </c>
      <c r="L88" t="s">
        <v>256</v>
      </c>
    </row>
    <row r="89" spans="1:13" x14ac:dyDescent="0.35">
      <c r="A89" t="s">
        <v>341</v>
      </c>
      <c r="B89" t="s">
        <v>305</v>
      </c>
      <c r="C89">
        <v>176</v>
      </c>
      <c r="E89" t="s">
        <v>385</v>
      </c>
      <c r="F89" t="s">
        <v>386</v>
      </c>
      <c r="G89" s="3">
        <v>44625</v>
      </c>
      <c r="H89" s="1">
        <v>7.18</v>
      </c>
      <c r="I89" s="1">
        <v>6.4</v>
      </c>
      <c r="J89" s="2">
        <v>153.06100000000001</v>
      </c>
      <c r="K89" s="2">
        <v>42.500999999999998</v>
      </c>
      <c r="L89" t="s">
        <v>254</v>
      </c>
    </row>
    <row r="90" spans="1:13" x14ac:dyDescent="0.35">
      <c r="A90" t="s">
        <v>342</v>
      </c>
      <c r="B90" t="s">
        <v>343</v>
      </c>
      <c r="C90">
        <v>177</v>
      </c>
      <c r="E90" t="s">
        <v>383</v>
      </c>
      <c r="F90" t="s">
        <v>384</v>
      </c>
      <c r="G90" s="3">
        <v>44625</v>
      </c>
      <c r="H90" s="1">
        <v>8.36</v>
      </c>
      <c r="I90" s="1">
        <v>5.72</v>
      </c>
      <c r="J90" s="2">
        <v>160.53800000000001</v>
      </c>
      <c r="K90" s="2">
        <v>29.311</v>
      </c>
      <c r="L90" t="s">
        <v>256</v>
      </c>
    </row>
    <row r="91" spans="1:13" x14ac:dyDescent="0.35">
      <c r="A91" t="s">
        <v>344</v>
      </c>
      <c r="B91" t="s">
        <v>345</v>
      </c>
      <c r="C91">
        <v>178</v>
      </c>
      <c r="E91" t="s">
        <v>389</v>
      </c>
      <c r="F91" t="s">
        <v>388</v>
      </c>
      <c r="G91" s="3">
        <v>44625</v>
      </c>
      <c r="H91" s="1">
        <v>7.74</v>
      </c>
      <c r="I91" s="1">
        <v>6.01</v>
      </c>
      <c r="J91" s="2">
        <v>144.13900000000001</v>
      </c>
      <c r="K91" s="2">
        <v>47.95</v>
      </c>
      <c r="L91" t="s">
        <v>254</v>
      </c>
    </row>
    <row r="92" spans="1:13" x14ac:dyDescent="0.35">
      <c r="A92" t="s">
        <v>346</v>
      </c>
      <c r="B92" t="s">
        <v>347</v>
      </c>
      <c r="C92">
        <v>179</v>
      </c>
      <c r="E92" t="s">
        <v>389</v>
      </c>
      <c r="F92" t="s">
        <v>388</v>
      </c>
      <c r="G92" s="3">
        <v>44625</v>
      </c>
      <c r="H92" s="1">
        <v>8.23</v>
      </c>
      <c r="I92" s="1">
        <v>5.94</v>
      </c>
      <c r="J92" s="2">
        <v>160.81700000000001</v>
      </c>
      <c r="K92" s="2">
        <v>51.106000000000002</v>
      </c>
      <c r="L92" t="s">
        <v>257</v>
      </c>
    </row>
    <row r="93" spans="1:13" x14ac:dyDescent="0.35">
      <c r="A93" t="s">
        <v>348</v>
      </c>
      <c r="B93" t="s">
        <v>349</v>
      </c>
      <c r="C93">
        <v>180</v>
      </c>
      <c r="E93" t="s">
        <v>387</v>
      </c>
      <c r="F93" t="s">
        <v>388</v>
      </c>
      <c r="G93" s="3">
        <v>44625</v>
      </c>
      <c r="H93" s="1">
        <v>8.1999999999999993</v>
      </c>
      <c r="I93" s="1">
        <v>6.18</v>
      </c>
      <c r="J93" s="2">
        <v>181.47499999999999</v>
      </c>
      <c r="K93" s="2">
        <v>37.274999999999999</v>
      </c>
      <c r="L93" t="s">
        <v>255</v>
      </c>
    </row>
    <row r="94" spans="1:13" x14ac:dyDescent="0.35">
      <c r="A94" t="s">
        <v>350</v>
      </c>
      <c r="B94" t="s">
        <v>351</v>
      </c>
      <c r="C94">
        <v>181</v>
      </c>
      <c r="E94" t="s">
        <v>389</v>
      </c>
      <c r="F94" t="s">
        <v>388</v>
      </c>
      <c r="G94" s="3">
        <v>44625</v>
      </c>
      <c r="H94" s="1">
        <v>7.98</v>
      </c>
      <c r="I94" s="1">
        <v>6.67</v>
      </c>
      <c r="K94" s="2">
        <v>50.935000000000002</v>
      </c>
      <c r="L94" t="s">
        <v>318</v>
      </c>
      <c r="M94" t="s">
        <v>269</v>
      </c>
    </row>
    <row r="95" spans="1:13" x14ac:dyDescent="0.35">
      <c r="A95" t="s">
        <v>353</v>
      </c>
      <c r="B95" t="s">
        <v>354</v>
      </c>
      <c r="C95">
        <v>182</v>
      </c>
      <c r="E95" t="s">
        <v>389</v>
      </c>
      <c r="F95" t="s">
        <v>388</v>
      </c>
      <c r="G95" s="3">
        <v>44625</v>
      </c>
      <c r="H95" s="1">
        <v>7.86</v>
      </c>
      <c r="I95" s="1">
        <v>6.22</v>
      </c>
      <c r="J95" s="2">
        <v>177.72</v>
      </c>
      <c r="K95" s="2">
        <v>55.401000000000003</v>
      </c>
      <c r="L95" t="s">
        <v>255</v>
      </c>
    </row>
    <row r="96" spans="1:13" x14ac:dyDescent="0.35">
      <c r="A96" t="s">
        <v>355</v>
      </c>
      <c r="B96" t="s">
        <v>356</v>
      </c>
      <c r="C96">
        <v>183</v>
      </c>
      <c r="E96" t="s">
        <v>385</v>
      </c>
      <c r="F96" t="s">
        <v>386</v>
      </c>
      <c r="G96" s="3">
        <v>44625</v>
      </c>
      <c r="H96" s="1">
        <v>7.68</v>
      </c>
      <c r="I96" s="1">
        <v>6.17</v>
      </c>
      <c r="J96" s="2">
        <v>165.839</v>
      </c>
      <c r="K96" s="2">
        <v>35.223999999999997</v>
      </c>
      <c r="L96" t="s">
        <v>257</v>
      </c>
    </row>
    <row r="97" spans="1:12" x14ac:dyDescent="0.35">
      <c r="A97" t="s">
        <v>357</v>
      </c>
      <c r="B97" t="s">
        <v>358</v>
      </c>
      <c r="C97">
        <v>184</v>
      </c>
      <c r="E97" t="s">
        <v>385</v>
      </c>
      <c r="F97" t="s">
        <v>386</v>
      </c>
      <c r="G97" s="3">
        <v>44625</v>
      </c>
      <c r="H97" s="1">
        <v>8.2100000000000009</v>
      </c>
      <c r="I97" s="1">
        <v>5.83</v>
      </c>
      <c r="J97" s="2">
        <v>165.68799999999999</v>
      </c>
      <c r="K97" s="2">
        <v>39.204999999999998</v>
      </c>
      <c r="L97" t="s">
        <v>255</v>
      </c>
    </row>
    <row r="98" spans="1:12" x14ac:dyDescent="0.35">
      <c r="A98" t="s">
        <v>359</v>
      </c>
      <c r="B98" t="s">
        <v>360</v>
      </c>
      <c r="C98">
        <v>185</v>
      </c>
      <c r="E98" t="s">
        <v>387</v>
      </c>
      <c r="F98" t="s">
        <v>388</v>
      </c>
      <c r="G98" s="3">
        <v>44625</v>
      </c>
      <c r="H98" s="1">
        <v>8.56</v>
      </c>
      <c r="I98" s="1">
        <v>6.23</v>
      </c>
      <c r="J98" s="2">
        <v>186.66800000000001</v>
      </c>
      <c r="K98" s="2">
        <v>55.884999999999998</v>
      </c>
      <c r="L98" t="s">
        <v>254</v>
      </c>
    </row>
    <row r="99" spans="1:12" x14ac:dyDescent="0.35">
      <c r="A99" t="s">
        <v>361</v>
      </c>
      <c r="B99" t="s">
        <v>362</v>
      </c>
      <c r="C99">
        <v>186</v>
      </c>
      <c r="E99" t="s">
        <v>390</v>
      </c>
      <c r="F99" t="s">
        <v>391</v>
      </c>
      <c r="G99" s="3">
        <v>44627</v>
      </c>
      <c r="H99" s="1">
        <v>8.86</v>
      </c>
      <c r="I99" s="1">
        <v>6.12</v>
      </c>
      <c r="J99" s="2">
        <v>205.90600000000001</v>
      </c>
      <c r="K99" s="2">
        <v>62.749000000000002</v>
      </c>
      <c r="L99" t="s">
        <v>254</v>
      </c>
    </row>
    <row r="100" spans="1:12" x14ac:dyDescent="0.35">
      <c r="A100" t="s">
        <v>363</v>
      </c>
      <c r="B100" t="s">
        <v>364</v>
      </c>
      <c r="C100">
        <v>187</v>
      </c>
      <c r="E100" t="s">
        <v>390</v>
      </c>
      <c r="F100" t="s">
        <v>391</v>
      </c>
      <c r="G100" s="3">
        <v>44627</v>
      </c>
      <c r="H100" s="1">
        <v>8.84</v>
      </c>
      <c r="I100" s="1">
        <v>6.15</v>
      </c>
      <c r="J100" s="2">
        <v>179.81899999999999</v>
      </c>
      <c r="K100" s="2">
        <v>33.052999999999997</v>
      </c>
      <c r="L100" t="s">
        <v>256</v>
      </c>
    </row>
    <row r="101" spans="1:12" x14ac:dyDescent="0.35">
      <c r="A101" t="s">
        <v>367</v>
      </c>
      <c r="B101" t="s">
        <v>366</v>
      </c>
      <c r="C101">
        <v>188</v>
      </c>
      <c r="E101" t="s">
        <v>392</v>
      </c>
      <c r="F101" t="s">
        <v>52</v>
      </c>
      <c r="G101" s="3">
        <v>44627</v>
      </c>
      <c r="H101" s="1">
        <v>7.9</v>
      </c>
      <c r="I101" s="1">
        <v>5.85</v>
      </c>
      <c r="J101" s="2">
        <v>155.584</v>
      </c>
      <c r="K101" s="2">
        <v>39.085000000000001</v>
      </c>
      <c r="L101" t="s">
        <v>256</v>
      </c>
    </row>
    <row r="102" spans="1:12" x14ac:dyDescent="0.35">
      <c r="A102" t="s">
        <v>369</v>
      </c>
      <c r="B102" t="s">
        <v>368</v>
      </c>
      <c r="C102">
        <v>189</v>
      </c>
      <c r="E102" t="s">
        <v>392</v>
      </c>
      <c r="F102" t="s">
        <v>52</v>
      </c>
      <c r="G102" s="3">
        <v>44627</v>
      </c>
      <c r="H102" s="1">
        <v>7.03</v>
      </c>
      <c r="I102" s="1">
        <v>5.97</v>
      </c>
      <c r="J102" s="2">
        <v>164.09399999999999</v>
      </c>
      <c r="K102" s="2">
        <v>34.496000000000002</v>
      </c>
      <c r="L102" t="s">
        <v>318</v>
      </c>
    </row>
    <row r="103" spans="1:12" x14ac:dyDescent="0.35">
      <c r="A103" t="s">
        <v>370</v>
      </c>
      <c r="B103" t="s">
        <v>371</v>
      </c>
      <c r="C103">
        <v>190</v>
      </c>
      <c r="E103" t="s">
        <v>392</v>
      </c>
      <c r="F103" t="s">
        <v>52</v>
      </c>
      <c r="G103" s="3">
        <v>44627</v>
      </c>
      <c r="H103" s="1">
        <v>7.91</v>
      </c>
      <c r="I103" s="1">
        <v>6.33</v>
      </c>
      <c r="J103" s="2">
        <v>168.95500000000001</v>
      </c>
      <c r="K103" s="2">
        <v>50.731000000000002</v>
      </c>
      <c r="L103" t="s">
        <v>256</v>
      </c>
    </row>
    <row r="104" spans="1:12" x14ac:dyDescent="0.35">
      <c r="A104" t="s">
        <v>372</v>
      </c>
      <c r="B104" t="s">
        <v>373</v>
      </c>
      <c r="C104">
        <v>191</v>
      </c>
      <c r="E104" t="s">
        <v>392</v>
      </c>
      <c r="F104" t="s">
        <v>52</v>
      </c>
      <c r="G104" s="3">
        <v>44627</v>
      </c>
      <c r="H104" s="1">
        <v>7.27</v>
      </c>
      <c r="I104" s="1">
        <v>6.34</v>
      </c>
      <c r="J104" s="2">
        <v>167.83099999999999</v>
      </c>
      <c r="K104" s="2">
        <v>52.198</v>
      </c>
      <c r="L104" t="s">
        <v>254</v>
      </c>
    </row>
    <row r="105" spans="1:12" x14ac:dyDescent="0.35">
      <c r="A105" t="s">
        <v>374</v>
      </c>
      <c r="B105" t="s">
        <v>375</v>
      </c>
      <c r="C105">
        <v>192</v>
      </c>
      <c r="E105" t="s">
        <v>390</v>
      </c>
      <c r="F105" t="s">
        <v>391</v>
      </c>
      <c r="G105" s="3">
        <v>44627</v>
      </c>
      <c r="H105" s="1">
        <v>9.8000000000000007</v>
      </c>
      <c r="I105" s="1">
        <v>6.06</v>
      </c>
      <c r="J105" s="2">
        <v>202.27600000000001</v>
      </c>
      <c r="K105" s="2">
        <v>58.46</v>
      </c>
      <c r="L105" t="s">
        <v>257</v>
      </c>
    </row>
    <row r="106" spans="1:12" x14ac:dyDescent="0.35">
      <c r="A106" t="s">
        <v>376</v>
      </c>
      <c r="B106" t="s">
        <v>377</v>
      </c>
      <c r="C106">
        <v>193</v>
      </c>
      <c r="E106" t="s">
        <v>392</v>
      </c>
      <c r="F106" t="s">
        <v>52</v>
      </c>
      <c r="G106" s="3">
        <v>44627</v>
      </c>
      <c r="H106" s="1">
        <v>7.87</v>
      </c>
      <c r="I106" s="1">
        <v>5.88</v>
      </c>
      <c r="J106" s="2">
        <v>150.333</v>
      </c>
      <c r="K106" s="2">
        <v>45.906999999999996</v>
      </c>
      <c r="L106" t="s">
        <v>257</v>
      </c>
    </row>
    <row r="107" spans="1:12" x14ac:dyDescent="0.35">
      <c r="A107" t="s">
        <v>378</v>
      </c>
      <c r="B107" t="s">
        <v>379</v>
      </c>
      <c r="C107">
        <v>194</v>
      </c>
      <c r="E107" t="s">
        <v>392</v>
      </c>
      <c r="F107" t="s">
        <v>52</v>
      </c>
      <c r="G107" s="3">
        <v>44627</v>
      </c>
      <c r="H107" s="1">
        <v>7.85</v>
      </c>
      <c r="I107" s="1">
        <v>5.81</v>
      </c>
      <c r="J107" s="2">
        <v>157.42699999999999</v>
      </c>
      <c r="K107" s="2">
        <v>42.113</v>
      </c>
      <c r="L107" t="s">
        <v>255</v>
      </c>
    </row>
    <row r="108" spans="1:12" x14ac:dyDescent="0.35">
      <c r="A108" t="s">
        <v>365</v>
      </c>
      <c r="B108" t="s">
        <v>380</v>
      </c>
      <c r="C108">
        <v>195</v>
      </c>
      <c r="E108" t="s">
        <v>390</v>
      </c>
      <c r="F108" t="s">
        <v>391</v>
      </c>
      <c r="G108" s="3">
        <v>44627</v>
      </c>
      <c r="H108" s="1">
        <v>8.7799999999999994</v>
      </c>
      <c r="I108" s="1">
        <v>6.4</v>
      </c>
      <c r="J108" s="2">
        <v>184.78800000000001</v>
      </c>
      <c r="K108" s="2">
        <v>37.183</v>
      </c>
      <c r="L108" t="s">
        <v>318</v>
      </c>
    </row>
    <row r="109" spans="1:12" x14ac:dyDescent="0.35">
      <c r="A109" t="s">
        <v>393</v>
      </c>
      <c r="C109">
        <v>196</v>
      </c>
      <c r="E109" t="s">
        <v>432</v>
      </c>
      <c r="F109" t="s">
        <v>433</v>
      </c>
      <c r="G109" s="3">
        <v>44630</v>
      </c>
      <c r="H109" s="1">
        <v>8.16</v>
      </c>
      <c r="I109" s="1">
        <v>6.7</v>
      </c>
      <c r="J109" s="2">
        <v>201.14400000000001</v>
      </c>
      <c r="K109" s="2">
        <v>48.311</v>
      </c>
      <c r="L109" t="s">
        <v>255</v>
      </c>
    </row>
    <row r="110" spans="1:12" x14ac:dyDescent="0.35">
      <c r="A110" t="s">
        <v>394</v>
      </c>
      <c r="C110">
        <v>197</v>
      </c>
      <c r="E110" t="s">
        <v>432</v>
      </c>
      <c r="F110" t="s">
        <v>433</v>
      </c>
      <c r="G110" s="3">
        <v>44630</v>
      </c>
      <c r="H110" s="1">
        <v>7.89</v>
      </c>
      <c r="I110" s="1">
        <v>6.48</v>
      </c>
      <c r="J110" s="2">
        <v>195.77099999999999</v>
      </c>
      <c r="K110" s="2">
        <v>51.972000000000001</v>
      </c>
      <c r="L110" t="s">
        <v>318</v>
      </c>
    </row>
    <row r="111" spans="1:12" x14ac:dyDescent="0.35">
      <c r="A111" t="s">
        <v>396</v>
      </c>
      <c r="C111">
        <v>199</v>
      </c>
      <c r="E111" t="s">
        <v>432</v>
      </c>
      <c r="F111" t="s">
        <v>433</v>
      </c>
      <c r="G111" s="3">
        <v>44630</v>
      </c>
      <c r="H111" s="1">
        <v>8.51</v>
      </c>
      <c r="I111" s="1">
        <v>6.63</v>
      </c>
      <c r="J111" s="2">
        <v>206.31100000000001</v>
      </c>
      <c r="K111" s="2">
        <v>39.661999999999999</v>
      </c>
      <c r="L111" t="s">
        <v>257</v>
      </c>
    </row>
    <row r="112" spans="1:12" x14ac:dyDescent="0.35">
      <c r="A112" t="s">
        <v>400</v>
      </c>
      <c r="C112">
        <v>203</v>
      </c>
      <c r="E112" t="s">
        <v>432</v>
      </c>
      <c r="F112" t="s">
        <v>433</v>
      </c>
      <c r="G112" s="3">
        <v>44630</v>
      </c>
      <c r="H112" s="1">
        <v>8.23</v>
      </c>
      <c r="I112" s="1">
        <v>5.61</v>
      </c>
      <c r="J112" s="2">
        <v>139.06100000000001</v>
      </c>
      <c r="K112" s="2">
        <v>44.36</v>
      </c>
      <c r="L112" t="s">
        <v>256</v>
      </c>
    </row>
    <row r="113" spans="1:13" x14ac:dyDescent="0.35">
      <c r="A113" t="s">
        <v>401</v>
      </c>
      <c r="C113">
        <v>204</v>
      </c>
      <c r="E113" t="s">
        <v>432</v>
      </c>
      <c r="F113" t="s">
        <v>433</v>
      </c>
      <c r="G113" s="3">
        <v>44630</v>
      </c>
      <c r="H113" s="1">
        <v>8.9700000000000006</v>
      </c>
      <c r="I113" s="1">
        <v>5.86</v>
      </c>
      <c r="J113" s="2">
        <v>138.89500000000001</v>
      </c>
      <c r="K113" s="2">
        <v>48.359000000000002</v>
      </c>
      <c r="L113" t="s">
        <v>254</v>
      </c>
    </row>
    <row r="114" spans="1:13" x14ac:dyDescent="0.35">
      <c r="A114" t="s">
        <v>395</v>
      </c>
      <c r="C114">
        <v>198</v>
      </c>
      <c r="E114" t="s">
        <v>434</v>
      </c>
      <c r="F114" t="s">
        <v>435</v>
      </c>
      <c r="G114" s="3">
        <v>44630</v>
      </c>
      <c r="H114" s="1">
        <v>9.27</v>
      </c>
      <c r="I114" s="1">
        <v>5.03</v>
      </c>
      <c r="J114" s="2">
        <v>158.773</v>
      </c>
      <c r="K114" s="2">
        <v>36.716999999999999</v>
      </c>
      <c r="L114" t="s">
        <v>255</v>
      </c>
    </row>
    <row r="115" spans="1:13" x14ac:dyDescent="0.35">
      <c r="A115" t="s">
        <v>399</v>
      </c>
      <c r="C115">
        <v>202</v>
      </c>
      <c r="E115" t="s">
        <v>434</v>
      </c>
      <c r="F115" t="s">
        <v>435</v>
      </c>
      <c r="G115" s="3">
        <v>44630</v>
      </c>
      <c r="H115" s="1">
        <v>8.8000000000000007</v>
      </c>
      <c r="I115" s="1">
        <v>5</v>
      </c>
      <c r="J115" s="2">
        <v>149.77099999999999</v>
      </c>
      <c r="K115" s="2">
        <v>20.187000000000001</v>
      </c>
      <c r="L115" t="s">
        <v>257</v>
      </c>
    </row>
    <row r="116" spans="1:13" x14ac:dyDescent="0.35">
      <c r="A116" t="s">
        <v>403</v>
      </c>
      <c r="C116">
        <v>206</v>
      </c>
      <c r="E116" t="s">
        <v>434</v>
      </c>
      <c r="F116" t="s">
        <v>435</v>
      </c>
      <c r="G116" s="3">
        <v>44630</v>
      </c>
      <c r="H116" s="1">
        <v>8.82</v>
      </c>
      <c r="I116" s="1">
        <v>4.9800000000000004</v>
      </c>
      <c r="J116" s="2">
        <v>144.44300000000001</v>
      </c>
      <c r="K116" s="2">
        <v>41.558</v>
      </c>
      <c r="L116" t="s">
        <v>318</v>
      </c>
    </row>
    <row r="117" spans="1:13" x14ac:dyDescent="0.35">
      <c r="A117" t="s">
        <v>398</v>
      </c>
      <c r="C117">
        <v>201</v>
      </c>
      <c r="E117" t="s">
        <v>434</v>
      </c>
      <c r="F117" t="s">
        <v>435</v>
      </c>
      <c r="G117" s="3">
        <v>44630</v>
      </c>
      <c r="H117" s="1">
        <v>9.0299999999999994</v>
      </c>
      <c r="I117" s="1">
        <v>4.9800000000000004</v>
      </c>
      <c r="J117" s="2">
        <v>154.93799999999999</v>
      </c>
      <c r="K117" s="2">
        <v>40.356999999999999</v>
      </c>
      <c r="L117" t="s">
        <v>255</v>
      </c>
    </row>
    <row r="118" spans="1:13" x14ac:dyDescent="0.35">
      <c r="A118" t="s">
        <v>402</v>
      </c>
      <c r="C118">
        <v>205</v>
      </c>
      <c r="E118" t="s">
        <v>436</v>
      </c>
      <c r="F118" t="s">
        <v>437</v>
      </c>
      <c r="G118" s="3">
        <v>44630</v>
      </c>
      <c r="H118" s="1">
        <v>7.86</v>
      </c>
      <c r="I118" s="1">
        <v>5.79</v>
      </c>
      <c r="J118" s="2">
        <v>164.99799999999999</v>
      </c>
      <c r="K118" s="2">
        <v>42.624000000000002</v>
      </c>
      <c r="L118" t="s">
        <v>256</v>
      </c>
    </row>
    <row r="119" spans="1:13" x14ac:dyDescent="0.35">
      <c r="A119" t="s">
        <v>397</v>
      </c>
      <c r="C119">
        <v>200</v>
      </c>
      <c r="E119" t="s">
        <v>436</v>
      </c>
      <c r="F119" t="s">
        <v>437</v>
      </c>
      <c r="G119" s="3">
        <v>44630</v>
      </c>
      <c r="H119" s="1">
        <v>7.6</v>
      </c>
      <c r="I119" s="1">
        <v>5.51</v>
      </c>
      <c r="J119" s="2">
        <v>140.89099999999999</v>
      </c>
      <c r="K119" s="2">
        <v>46.851999999999997</v>
      </c>
      <c r="L119" t="s">
        <v>318</v>
      </c>
    </row>
    <row r="120" spans="1:13" x14ac:dyDescent="0.35">
      <c r="A120" t="s">
        <v>411</v>
      </c>
      <c r="C120">
        <v>214</v>
      </c>
      <c r="E120" t="s">
        <v>436</v>
      </c>
      <c r="F120" t="s">
        <v>437</v>
      </c>
      <c r="G120" s="3">
        <v>44630</v>
      </c>
      <c r="H120" s="1">
        <v>7.92</v>
      </c>
      <c r="I120" s="1">
        <v>5.65</v>
      </c>
      <c r="J120" s="2">
        <v>156.88499999999999</v>
      </c>
      <c r="K120" s="2">
        <v>26.08</v>
      </c>
      <c r="L120" t="s">
        <v>255</v>
      </c>
    </row>
    <row r="121" spans="1:13" x14ac:dyDescent="0.35">
      <c r="A121" t="s">
        <v>406</v>
      </c>
      <c r="C121">
        <v>209</v>
      </c>
      <c r="E121" t="s">
        <v>438</v>
      </c>
      <c r="F121" t="s">
        <v>74</v>
      </c>
      <c r="G121" s="3">
        <v>44630</v>
      </c>
      <c r="H121" s="1">
        <v>7.7</v>
      </c>
      <c r="I121" s="1">
        <v>6.78</v>
      </c>
      <c r="J121" s="2">
        <v>208.685</v>
      </c>
      <c r="K121" s="2">
        <v>35.954999999999998</v>
      </c>
      <c r="L121" t="s">
        <v>318</v>
      </c>
    </row>
    <row r="122" spans="1:13" x14ac:dyDescent="0.35">
      <c r="A122" t="s">
        <v>405</v>
      </c>
      <c r="C122">
        <v>208</v>
      </c>
      <c r="E122" t="s">
        <v>438</v>
      </c>
      <c r="F122" t="s">
        <v>74</v>
      </c>
      <c r="G122" s="3">
        <v>44630</v>
      </c>
      <c r="H122" s="1">
        <v>7.45</v>
      </c>
      <c r="I122" s="1">
        <v>6.15</v>
      </c>
      <c r="J122" s="2">
        <v>192.37100000000001</v>
      </c>
      <c r="K122" s="2">
        <v>54.018000000000001</v>
      </c>
      <c r="L122" t="s">
        <v>255</v>
      </c>
    </row>
    <row r="123" spans="1:13" x14ac:dyDescent="0.35">
      <c r="A123" t="s">
        <v>404</v>
      </c>
      <c r="C123">
        <v>207</v>
      </c>
      <c r="E123" t="s">
        <v>438</v>
      </c>
      <c r="F123" t="s">
        <v>74</v>
      </c>
      <c r="G123" s="3">
        <v>44630</v>
      </c>
      <c r="H123" s="1">
        <v>7.38</v>
      </c>
      <c r="I123" s="1">
        <v>5.95</v>
      </c>
      <c r="J123" s="2">
        <v>184.55699999999999</v>
      </c>
      <c r="K123" s="2">
        <v>58.792000000000002</v>
      </c>
      <c r="L123" t="s">
        <v>256</v>
      </c>
    </row>
    <row r="124" spans="1:13" x14ac:dyDescent="0.35">
      <c r="A124" t="s">
        <v>407</v>
      </c>
      <c r="C124">
        <v>210</v>
      </c>
      <c r="E124" t="s">
        <v>438</v>
      </c>
      <c r="F124" t="s">
        <v>74</v>
      </c>
      <c r="G124" s="3">
        <v>44630</v>
      </c>
      <c r="H124" s="1">
        <v>8.2799999999999994</v>
      </c>
      <c r="I124" s="1">
        <v>6.4</v>
      </c>
      <c r="J124" s="2">
        <v>193.83099999999999</v>
      </c>
      <c r="K124" s="2">
        <v>55.942</v>
      </c>
      <c r="L124" t="s">
        <v>257</v>
      </c>
    </row>
    <row r="125" spans="1:13" x14ac:dyDescent="0.35">
      <c r="A125" t="s">
        <v>408</v>
      </c>
      <c r="C125">
        <v>211</v>
      </c>
      <c r="E125" t="s">
        <v>438</v>
      </c>
      <c r="F125" t="s">
        <v>74</v>
      </c>
      <c r="G125" s="3">
        <v>44630</v>
      </c>
      <c r="H125" s="1">
        <v>7.67</v>
      </c>
      <c r="I125" s="1">
        <v>6.32</v>
      </c>
      <c r="J125" s="2">
        <v>185.49</v>
      </c>
      <c r="K125" s="2">
        <v>42.185000000000002</v>
      </c>
      <c r="L125" t="s">
        <v>254</v>
      </c>
    </row>
    <row r="126" spans="1:13" x14ac:dyDescent="0.35">
      <c r="A126" t="s">
        <v>410</v>
      </c>
      <c r="C126">
        <v>213</v>
      </c>
      <c r="E126" t="s">
        <v>439</v>
      </c>
      <c r="F126" t="s">
        <v>44</v>
      </c>
      <c r="G126" s="3">
        <v>44630</v>
      </c>
      <c r="H126" s="1">
        <v>7.22</v>
      </c>
      <c r="I126" s="1">
        <v>6.22</v>
      </c>
      <c r="J126" s="2">
        <v>168.76599999999999</v>
      </c>
      <c r="K126" s="2">
        <v>33.747999999999998</v>
      </c>
      <c r="L126" t="s">
        <v>257</v>
      </c>
    </row>
    <row r="127" spans="1:13" x14ac:dyDescent="0.35">
      <c r="A127" t="s">
        <v>413</v>
      </c>
      <c r="C127">
        <v>216</v>
      </c>
      <c r="E127" t="s">
        <v>439</v>
      </c>
      <c r="F127" t="s">
        <v>44</v>
      </c>
      <c r="G127" s="3">
        <v>44630</v>
      </c>
      <c r="H127" s="1">
        <v>7.19</v>
      </c>
      <c r="I127" s="1">
        <v>6.28</v>
      </c>
      <c r="K127" s="2">
        <v>24.852</v>
      </c>
      <c r="L127" t="s">
        <v>255</v>
      </c>
      <c r="M127" t="s">
        <v>414</v>
      </c>
    </row>
    <row r="128" spans="1:13" x14ac:dyDescent="0.35">
      <c r="A128" t="s">
        <v>409</v>
      </c>
      <c r="C128">
        <v>212</v>
      </c>
      <c r="E128" t="s">
        <v>439</v>
      </c>
      <c r="F128" t="s">
        <v>44</v>
      </c>
      <c r="G128" s="3">
        <v>44630</v>
      </c>
      <c r="H128" s="1">
        <v>7.27</v>
      </c>
      <c r="I128" s="1">
        <v>6.05</v>
      </c>
      <c r="J128" s="2">
        <v>150.68700000000001</v>
      </c>
      <c r="K128" s="2">
        <v>46.987000000000002</v>
      </c>
      <c r="L128" t="s">
        <v>254</v>
      </c>
    </row>
    <row r="129" spans="1:12" x14ac:dyDescent="0.35">
      <c r="A129" t="s">
        <v>415</v>
      </c>
      <c r="C129">
        <v>217</v>
      </c>
      <c r="E129" t="s">
        <v>439</v>
      </c>
      <c r="F129" t="s">
        <v>44</v>
      </c>
      <c r="G129" s="3">
        <v>44630</v>
      </c>
      <c r="H129" s="1">
        <v>6.72</v>
      </c>
      <c r="I129" s="1">
        <v>6.06</v>
      </c>
      <c r="J129" s="2">
        <v>131.72399999999999</v>
      </c>
      <c r="K129" s="2">
        <v>36.628</v>
      </c>
      <c r="L129" t="s">
        <v>318</v>
      </c>
    </row>
    <row r="130" spans="1:12" x14ac:dyDescent="0.35">
      <c r="A130" t="s">
        <v>412</v>
      </c>
      <c r="C130">
        <v>215</v>
      </c>
      <c r="E130" t="s">
        <v>439</v>
      </c>
      <c r="F130" t="s">
        <v>44</v>
      </c>
      <c r="G130" s="3">
        <v>44630</v>
      </c>
      <c r="H130" s="1">
        <v>7.22</v>
      </c>
      <c r="I130" s="1">
        <v>5.79</v>
      </c>
      <c r="J130" s="2">
        <v>132.72200000000001</v>
      </c>
      <c r="K130" s="2">
        <v>27.574000000000002</v>
      </c>
      <c r="L130" t="s">
        <v>256</v>
      </c>
    </row>
    <row r="131" spans="1:12" x14ac:dyDescent="0.35">
      <c r="A131" t="s">
        <v>421</v>
      </c>
      <c r="C131">
        <v>223</v>
      </c>
      <c r="E131" t="s">
        <v>440</v>
      </c>
      <c r="F131" t="s">
        <v>74</v>
      </c>
      <c r="G131" s="3">
        <v>44634</v>
      </c>
      <c r="H131" s="1">
        <v>8.7100000000000009</v>
      </c>
      <c r="I131" s="1">
        <v>6.45</v>
      </c>
      <c r="J131" s="2">
        <v>205.85599999999999</v>
      </c>
      <c r="K131" s="2">
        <v>56.652000000000001</v>
      </c>
      <c r="L131" t="s">
        <v>257</v>
      </c>
    </row>
    <row r="132" spans="1:12" x14ac:dyDescent="0.35">
      <c r="A132" t="s">
        <v>417</v>
      </c>
      <c r="C132">
        <v>219</v>
      </c>
      <c r="E132" t="s">
        <v>440</v>
      </c>
      <c r="F132" t="s">
        <v>74</v>
      </c>
      <c r="G132" s="3">
        <v>44634</v>
      </c>
      <c r="H132" s="1">
        <v>8.02</v>
      </c>
      <c r="I132" s="1">
        <v>6.51</v>
      </c>
      <c r="J132" s="2">
        <v>199.11199999999999</v>
      </c>
      <c r="K132" s="2">
        <v>45.816000000000003</v>
      </c>
      <c r="L132" t="s">
        <v>254</v>
      </c>
    </row>
    <row r="133" spans="1:12" x14ac:dyDescent="0.35">
      <c r="A133" t="s">
        <v>419</v>
      </c>
      <c r="C133">
        <v>221</v>
      </c>
      <c r="E133" t="s">
        <v>440</v>
      </c>
      <c r="F133" t="s">
        <v>74</v>
      </c>
      <c r="G133" s="3">
        <v>44634</v>
      </c>
      <c r="H133" s="1">
        <v>9.17</v>
      </c>
      <c r="I133" s="1">
        <v>6.44</v>
      </c>
      <c r="J133" s="2">
        <v>223.30699999999999</v>
      </c>
      <c r="K133" s="2">
        <v>45.722999999999999</v>
      </c>
      <c r="L133" t="s">
        <v>318</v>
      </c>
    </row>
    <row r="134" spans="1:12" x14ac:dyDescent="0.35">
      <c r="A134" t="s">
        <v>420</v>
      </c>
      <c r="C134">
        <v>222</v>
      </c>
      <c r="E134" t="s">
        <v>440</v>
      </c>
      <c r="F134" t="s">
        <v>74</v>
      </c>
      <c r="G134" s="3">
        <v>44634</v>
      </c>
      <c r="H134" s="1">
        <v>8.57</v>
      </c>
      <c r="I134" s="1">
        <v>6.64</v>
      </c>
      <c r="J134" s="2">
        <v>190.559</v>
      </c>
      <c r="K134" s="2">
        <v>49.451000000000001</v>
      </c>
      <c r="L134" t="s">
        <v>256</v>
      </c>
    </row>
    <row r="135" spans="1:12" x14ac:dyDescent="0.35">
      <c r="A135" t="s">
        <v>416</v>
      </c>
      <c r="C135">
        <v>218</v>
      </c>
      <c r="E135" t="s">
        <v>441</v>
      </c>
      <c r="F135" t="s">
        <v>76</v>
      </c>
      <c r="G135" s="3">
        <v>44634</v>
      </c>
      <c r="H135" s="1">
        <v>7.24</v>
      </c>
      <c r="I135" s="1">
        <v>5.89</v>
      </c>
      <c r="J135" s="2">
        <v>138.72499999999999</v>
      </c>
      <c r="K135" s="2">
        <v>34.984000000000002</v>
      </c>
      <c r="L135" t="s">
        <v>257</v>
      </c>
    </row>
    <row r="136" spans="1:12" x14ac:dyDescent="0.35">
      <c r="A136" t="s">
        <v>424</v>
      </c>
      <c r="C136">
        <v>226</v>
      </c>
      <c r="E136" t="s">
        <v>441</v>
      </c>
      <c r="F136" t="s">
        <v>76</v>
      </c>
      <c r="G136" s="3">
        <v>44634</v>
      </c>
      <c r="H136" s="1">
        <v>8.02</v>
      </c>
      <c r="I136" s="1">
        <v>6.55</v>
      </c>
      <c r="J136" s="2">
        <v>190.452</v>
      </c>
      <c r="K136" s="2">
        <v>50.075000000000003</v>
      </c>
      <c r="L136" t="s">
        <v>254</v>
      </c>
    </row>
    <row r="137" spans="1:12" x14ac:dyDescent="0.35">
      <c r="A137" t="s">
        <v>428</v>
      </c>
      <c r="C137">
        <v>230</v>
      </c>
      <c r="E137" t="s">
        <v>441</v>
      </c>
      <c r="F137" t="s">
        <v>76</v>
      </c>
      <c r="G137" s="3">
        <v>44634</v>
      </c>
      <c r="H137" s="1">
        <v>7.82</v>
      </c>
      <c r="I137" s="1">
        <v>6.49</v>
      </c>
      <c r="J137" s="2">
        <v>156.12</v>
      </c>
      <c r="K137" s="2">
        <v>43.176000000000002</v>
      </c>
      <c r="L137" t="s">
        <v>256</v>
      </c>
    </row>
    <row r="138" spans="1:12" x14ac:dyDescent="0.35">
      <c r="A138" t="s">
        <v>423</v>
      </c>
      <c r="C138">
        <v>225</v>
      </c>
      <c r="E138" t="s">
        <v>441</v>
      </c>
      <c r="F138" t="s">
        <v>76</v>
      </c>
      <c r="G138" s="3">
        <v>44634</v>
      </c>
      <c r="H138" s="1">
        <v>8.1199999999999992</v>
      </c>
      <c r="I138" s="1">
        <v>6.07</v>
      </c>
      <c r="J138" s="2">
        <v>179.459</v>
      </c>
      <c r="K138" s="2">
        <v>51.616999999999997</v>
      </c>
      <c r="L138" t="s">
        <v>255</v>
      </c>
    </row>
    <row r="139" spans="1:12" x14ac:dyDescent="0.35">
      <c r="A139" t="s">
        <v>422</v>
      </c>
      <c r="C139">
        <v>224</v>
      </c>
      <c r="E139" t="s">
        <v>441</v>
      </c>
      <c r="F139" t="s">
        <v>76</v>
      </c>
      <c r="G139" s="3">
        <v>44634</v>
      </c>
      <c r="H139" s="1">
        <v>7.62</v>
      </c>
      <c r="I139" s="1">
        <v>6.77</v>
      </c>
      <c r="J139" s="2">
        <v>181.875</v>
      </c>
      <c r="K139" s="2">
        <v>55.677999999999997</v>
      </c>
      <c r="L139" t="s">
        <v>318</v>
      </c>
    </row>
    <row r="140" spans="1:12" x14ac:dyDescent="0.35">
      <c r="A140" t="s">
        <v>418</v>
      </c>
      <c r="C140">
        <v>220</v>
      </c>
      <c r="E140" t="s">
        <v>441</v>
      </c>
      <c r="F140" t="s">
        <v>76</v>
      </c>
      <c r="G140" s="3">
        <v>44634</v>
      </c>
      <c r="H140" s="1">
        <v>7.41</v>
      </c>
      <c r="I140" s="1">
        <v>6.63</v>
      </c>
      <c r="J140" s="2">
        <v>184.114</v>
      </c>
      <c r="K140" s="2">
        <v>31.303000000000001</v>
      </c>
      <c r="L140" t="s">
        <v>318</v>
      </c>
    </row>
    <row r="141" spans="1:12" x14ac:dyDescent="0.35">
      <c r="A141" t="s">
        <v>429</v>
      </c>
      <c r="C141">
        <v>231</v>
      </c>
      <c r="E141" t="s">
        <v>442</v>
      </c>
      <c r="F141" t="s">
        <v>52</v>
      </c>
      <c r="G141" s="3">
        <v>44634</v>
      </c>
      <c r="H141" s="1">
        <v>7.13</v>
      </c>
      <c r="I141" s="1">
        <v>5.99</v>
      </c>
      <c r="J141" s="2">
        <v>158.57</v>
      </c>
      <c r="K141" s="2">
        <v>43.646000000000001</v>
      </c>
      <c r="L141" t="s">
        <v>318</v>
      </c>
    </row>
    <row r="142" spans="1:12" x14ac:dyDescent="0.35">
      <c r="A142" t="s">
        <v>425</v>
      </c>
      <c r="C142">
        <v>227</v>
      </c>
      <c r="E142" t="s">
        <v>442</v>
      </c>
      <c r="F142" t="s">
        <v>52</v>
      </c>
      <c r="G142" s="3">
        <v>44634</v>
      </c>
      <c r="H142" s="1">
        <v>8.01</v>
      </c>
      <c r="I142" s="1">
        <v>5.68</v>
      </c>
      <c r="J142" s="2">
        <v>141.50299999999999</v>
      </c>
      <c r="K142" s="2">
        <v>36.712000000000003</v>
      </c>
      <c r="L142" t="s">
        <v>255</v>
      </c>
    </row>
    <row r="143" spans="1:12" x14ac:dyDescent="0.35">
      <c r="A143" t="s">
        <v>431</v>
      </c>
      <c r="C143">
        <v>233</v>
      </c>
      <c r="E143" t="s">
        <v>442</v>
      </c>
      <c r="F143" t="s">
        <v>52</v>
      </c>
      <c r="G143" s="3">
        <v>44634</v>
      </c>
      <c r="H143" s="1">
        <v>7.68</v>
      </c>
      <c r="I143" s="1">
        <v>5.51</v>
      </c>
      <c r="J143" s="2">
        <v>148.071</v>
      </c>
      <c r="K143" s="2">
        <v>30.649000000000001</v>
      </c>
      <c r="L143" t="s">
        <v>256</v>
      </c>
    </row>
    <row r="144" spans="1:12" x14ac:dyDescent="0.35">
      <c r="A144" t="s">
        <v>430</v>
      </c>
      <c r="C144">
        <v>232</v>
      </c>
      <c r="E144" t="s">
        <v>442</v>
      </c>
      <c r="F144" t="s">
        <v>52</v>
      </c>
      <c r="G144" s="3">
        <v>44634</v>
      </c>
      <c r="H144" s="1">
        <v>7.35</v>
      </c>
      <c r="I144" s="1">
        <v>5.65</v>
      </c>
      <c r="J144" s="2">
        <v>136.58799999999999</v>
      </c>
      <c r="K144" s="2">
        <v>37.301000000000002</v>
      </c>
      <c r="L144" t="s">
        <v>257</v>
      </c>
    </row>
    <row r="145" spans="1:13" x14ac:dyDescent="0.35">
      <c r="A145" t="s">
        <v>427</v>
      </c>
      <c r="C145">
        <v>229</v>
      </c>
      <c r="E145" t="s">
        <v>442</v>
      </c>
      <c r="F145" t="s">
        <v>52</v>
      </c>
      <c r="G145" s="3">
        <v>44634</v>
      </c>
      <c r="H145" s="1">
        <v>7.37</v>
      </c>
      <c r="I145" s="1">
        <v>5.82</v>
      </c>
      <c r="J145" s="2">
        <v>158.29499999999999</v>
      </c>
      <c r="K145" s="2">
        <v>24.504999999999999</v>
      </c>
      <c r="L145" t="s">
        <v>254</v>
      </c>
    </row>
    <row r="146" spans="1:13" x14ac:dyDescent="0.35">
      <c r="A146" t="s">
        <v>426</v>
      </c>
      <c r="C146">
        <v>228</v>
      </c>
      <c r="E146" t="s">
        <v>442</v>
      </c>
      <c r="F146" t="s">
        <v>52</v>
      </c>
      <c r="G146" s="3">
        <v>44634</v>
      </c>
      <c r="H146" s="1">
        <v>7.84</v>
      </c>
      <c r="I146" s="1">
        <v>5.37</v>
      </c>
      <c r="J146" s="2">
        <v>140.03299999999999</v>
      </c>
      <c r="K146" s="2">
        <v>52.7</v>
      </c>
      <c r="L146" t="s">
        <v>255</v>
      </c>
    </row>
    <row r="147" spans="1:13" x14ac:dyDescent="0.35">
      <c r="A147" t="s">
        <v>464</v>
      </c>
      <c r="C147">
        <v>234</v>
      </c>
      <c r="E147" t="s">
        <v>465</v>
      </c>
      <c r="F147" t="s">
        <v>437</v>
      </c>
      <c r="G147" s="3">
        <v>44635</v>
      </c>
      <c r="H147">
        <v>8.1199999999999992</v>
      </c>
      <c r="I147">
        <v>5.29</v>
      </c>
      <c r="J147" s="2">
        <v>153.405</v>
      </c>
      <c r="K147" s="2">
        <v>27.149000000000001</v>
      </c>
      <c r="L147" t="s">
        <v>318</v>
      </c>
      <c r="M147" t="s">
        <v>470</v>
      </c>
    </row>
    <row r="148" spans="1:13" x14ac:dyDescent="0.35">
      <c r="A148" t="s">
        <v>448</v>
      </c>
      <c r="C148">
        <v>240</v>
      </c>
      <c r="E148" t="s">
        <v>465</v>
      </c>
      <c r="F148" t="s">
        <v>437</v>
      </c>
      <c r="G148" s="3">
        <v>44635</v>
      </c>
      <c r="H148">
        <v>9.4700000000000006</v>
      </c>
      <c r="I148">
        <v>5.39</v>
      </c>
      <c r="J148" s="2">
        <v>173.52699999999999</v>
      </c>
      <c r="K148" s="2">
        <v>28.065000000000001</v>
      </c>
      <c r="L148" t="s">
        <v>256</v>
      </c>
    </row>
    <row r="149" spans="1:13" x14ac:dyDescent="0.35">
      <c r="A149" t="s">
        <v>450</v>
      </c>
      <c r="C149">
        <v>242</v>
      </c>
      <c r="E149" t="s">
        <v>465</v>
      </c>
      <c r="F149" t="s">
        <v>437</v>
      </c>
      <c r="G149" s="3">
        <v>44635</v>
      </c>
      <c r="H149">
        <v>9.17</v>
      </c>
      <c r="I149">
        <v>5.6</v>
      </c>
      <c r="J149" s="2">
        <v>193.60499999999999</v>
      </c>
      <c r="K149" s="2">
        <v>60.475000000000001</v>
      </c>
      <c r="L149" t="s">
        <v>257</v>
      </c>
    </row>
    <row r="150" spans="1:13" x14ac:dyDescent="0.35">
      <c r="A150" t="s">
        <v>445</v>
      </c>
      <c r="C150">
        <v>236</v>
      </c>
      <c r="E150" t="s">
        <v>465</v>
      </c>
      <c r="F150" t="s">
        <v>437</v>
      </c>
      <c r="G150" s="3">
        <v>44635</v>
      </c>
      <c r="H150">
        <v>8.48</v>
      </c>
      <c r="I150">
        <v>5.33</v>
      </c>
      <c r="J150" s="2">
        <v>147.34899999999999</v>
      </c>
      <c r="K150" s="2">
        <v>44.259</v>
      </c>
      <c r="L150" t="s">
        <v>254</v>
      </c>
    </row>
    <row r="151" spans="1:13" x14ac:dyDescent="0.35">
      <c r="A151" t="s">
        <v>443</v>
      </c>
      <c r="C151">
        <v>237</v>
      </c>
      <c r="E151" t="s">
        <v>465</v>
      </c>
      <c r="F151" t="s">
        <v>437</v>
      </c>
      <c r="G151" s="3">
        <v>44635</v>
      </c>
      <c r="H151">
        <v>7.81</v>
      </c>
      <c r="I151">
        <v>5.7</v>
      </c>
      <c r="J151" s="2">
        <v>171.81800000000001</v>
      </c>
      <c r="K151" s="2">
        <v>26.390999999999998</v>
      </c>
      <c r="L151" t="s">
        <v>256</v>
      </c>
    </row>
    <row r="152" spans="1:13" x14ac:dyDescent="0.35">
      <c r="A152" t="s">
        <v>449</v>
      </c>
      <c r="C152">
        <v>241</v>
      </c>
      <c r="E152" t="s">
        <v>465</v>
      </c>
      <c r="F152" t="s">
        <v>437</v>
      </c>
      <c r="G152" s="3">
        <v>44635</v>
      </c>
      <c r="H152">
        <v>8.68</v>
      </c>
      <c r="I152">
        <v>5.0199999999999996</v>
      </c>
      <c r="J152" s="2">
        <v>114.104</v>
      </c>
      <c r="K152" s="2">
        <v>37.021999999999998</v>
      </c>
      <c r="L152" t="s">
        <v>255</v>
      </c>
    </row>
    <row r="153" spans="1:13" x14ac:dyDescent="0.35">
      <c r="A153" t="s">
        <v>451</v>
      </c>
      <c r="C153">
        <v>243</v>
      </c>
      <c r="E153" t="s">
        <v>466</v>
      </c>
      <c r="F153" t="s">
        <v>247</v>
      </c>
      <c r="G153" s="3">
        <v>44635</v>
      </c>
      <c r="H153">
        <v>8.7200000000000006</v>
      </c>
      <c r="I153">
        <v>5.59</v>
      </c>
      <c r="J153" s="2">
        <v>167.75299999999999</v>
      </c>
      <c r="K153" s="2">
        <v>42.191000000000003</v>
      </c>
      <c r="L153" t="s">
        <v>257</v>
      </c>
    </row>
    <row r="154" spans="1:13" x14ac:dyDescent="0.35">
      <c r="A154" t="s">
        <v>452</v>
      </c>
      <c r="C154">
        <v>244</v>
      </c>
      <c r="E154" t="s">
        <v>466</v>
      </c>
      <c r="F154" t="s">
        <v>247</v>
      </c>
      <c r="G154" s="3">
        <v>44635</v>
      </c>
      <c r="H154">
        <v>8.32</v>
      </c>
      <c r="I154">
        <v>5.71</v>
      </c>
      <c r="J154" s="2">
        <v>155.46899999999999</v>
      </c>
      <c r="K154" s="2">
        <v>52.405000000000001</v>
      </c>
      <c r="L154" t="s">
        <v>254</v>
      </c>
    </row>
    <row r="155" spans="1:13" x14ac:dyDescent="0.35">
      <c r="A155" t="s">
        <v>444</v>
      </c>
      <c r="C155">
        <v>235</v>
      </c>
      <c r="E155" t="s">
        <v>466</v>
      </c>
      <c r="F155" t="s">
        <v>247</v>
      </c>
      <c r="G155" s="3">
        <v>44635</v>
      </c>
      <c r="H155">
        <v>8.84</v>
      </c>
      <c r="I155">
        <v>5.31</v>
      </c>
      <c r="J155" s="2">
        <v>168.25299999999999</v>
      </c>
      <c r="K155" s="2">
        <v>32.387</v>
      </c>
      <c r="L155" t="s">
        <v>318</v>
      </c>
    </row>
    <row r="156" spans="1:13" x14ac:dyDescent="0.35">
      <c r="A156" t="s">
        <v>447</v>
      </c>
      <c r="C156">
        <v>239</v>
      </c>
      <c r="E156" t="s">
        <v>466</v>
      </c>
      <c r="F156" t="s">
        <v>247</v>
      </c>
      <c r="G156" s="3">
        <v>44635</v>
      </c>
      <c r="H156">
        <v>8.67</v>
      </c>
      <c r="I156">
        <v>5.84</v>
      </c>
      <c r="J156" s="2">
        <v>143.92699999999999</v>
      </c>
      <c r="K156" s="2">
        <v>31.957000000000001</v>
      </c>
      <c r="L156" t="s">
        <v>256</v>
      </c>
    </row>
    <row r="157" spans="1:13" x14ac:dyDescent="0.35">
      <c r="A157" t="s">
        <v>446</v>
      </c>
      <c r="C157">
        <v>238</v>
      </c>
      <c r="E157" t="s">
        <v>466</v>
      </c>
      <c r="F157" t="s">
        <v>247</v>
      </c>
      <c r="G157" s="3">
        <v>44635</v>
      </c>
      <c r="H157">
        <v>9.11</v>
      </c>
      <c r="I157">
        <v>5.64</v>
      </c>
      <c r="J157" s="2">
        <v>164.88900000000001</v>
      </c>
      <c r="K157" s="2">
        <v>32.850999999999999</v>
      </c>
      <c r="L157" t="s">
        <v>255</v>
      </c>
    </row>
    <row r="158" spans="1:13" x14ac:dyDescent="0.35">
      <c r="A158" t="s">
        <v>453</v>
      </c>
      <c r="C158">
        <v>245</v>
      </c>
      <c r="E158" t="s">
        <v>467</v>
      </c>
      <c r="F158" t="s">
        <v>468</v>
      </c>
      <c r="G158" s="3">
        <v>44635</v>
      </c>
      <c r="H158">
        <v>7.79</v>
      </c>
      <c r="I158">
        <v>5.29</v>
      </c>
      <c r="J158" s="2">
        <v>134.97999999999999</v>
      </c>
      <c r="K158" s="2">
        <v>27.664000000000001</v>
      </c>
      <c r="L158" t="s">
        <v>254</v>
      </c>
    </row>
    <row r="159" spans="1:13" x14ac:dyDescent="0.35">
      <c r="A159" t="s">
        <v>454</v>
      </c>
      <c r="C159">
        <v>246</v>
      </c>
      <c r="E159" t="s">
        <v>467</v>
      </c>
      <c r="F159" t="s">
        <v>468</v>
      </c>
      <c r="G159" s="3">
        <v>44635</v>
      </c>
      <c r="H159">
        <v>8.07</v>
      </c>
      <c r="I159">
        <v>5.27</v>
      </c>
      <c r="J159" s="2">
        <v>141.673</v>
      </c>
      <c r="K159" s="2">
        <v>30.792000000000002</v>
      </c>
      <c r="L159" t="s">
        <v>257</v>
      </c>
    </row>
    <row r="160" spans="1:13" x14ac:dyDescent="0.35">
      <c r="A160" t="s">
        <v>458</v>
      </c>
      <c r="C160">
        <v>250</v>
      </c>
      <c r="E160" t="s">
        <v>467</v>
      </c>
      <c r="F160" t="s">
        <v>468</v>
      </c>
      <c r="G160" s="3">
        <v>44635</v>
      </c>
      <c r="H160">
        <v>7.21</v>
      </c>
      <c r="I160">
        <v>5.35</v>
      </c>
      <c r="J160" s="2">
        <v>141.49</v>
      </c>
      <c r="K160" s="2">
        <v>34.536000000000001</v>
      </c>
      <c r="L160" t="s">
        <v>256</v>
      </c>
    </row>
    <row r="161" spans="1:12" x14ac:dyDescent="0.35">
      <c r="A161" t="s">
        <v>460</v>
      </c>
      <c r="C161">
        <v>252</v>
      </c>
      <c r="E161" t="s">
        <v>467</v>
      </c>
      <c r="F161" t="s">
        <v>468</v>
      </c>
      <c r="G161" s="3">
        <v>44635</v>
      </c>
      <c r="H161">
        <v>7.39</v>
      </c>
      <c r="I161">
        <v>5.03</v>
      </c>
      <c r="J161" s="2">
        <v>138.517</v>
      </c>
      <c r="K161" s="2">
        <v>29.849</v>
      </c>
      <c r="L161" t="s">
        <v>318</v>
      </c>
    </row>
    <row r="162" spans="1:12" x14ac:dyDescent="0.35">
      <c r="A162" t="s">
        <v>455</v>
      </c>
      <c r="C162">
        <v>247</v>
      </c>
      <c r="E162" t="s">
        <v>469</v>
      </c>
      <c r="F162" t="s">
        <v>247</v>
      </c>
      <c r="G162" s="3">
        <v>44635</v>
      </c>
      <c r="H162">
        <v>8.2799999999999994</v>
      </c>
      <c r="I162">
        <v>5.6</v>
      </c>
      <c r="J162" s="2">
        <v>158.22900000000001</v>
      </c>
      <c r="K162" s="2">
        <v>50.917000000000002</v>
      </c>
      <c r="L162" t="s">
        <v>256</v>
      </c>
    </row>
    <row r="163" spans="1:12" x14ac:dyDescent="0.35">
      <c r="A163" t="s">
        <v>457</v>
      </c>
      <c r="C163">
        <v>249</v>
      </c>
      <c r="E163" t="s">
        <v>469</v>
      </c>
      <c r="F163" t="s">
        <v>247</v>
      </c>
      <c r="G163" s="3">
        <v>44635</v>
      </c>
      <c r="H163">
        <v>8.18</v>
      </c>
      <c r="I163">
        <v>5.67</v>
      </c>
      <c r="J163" s="2">
        <v>169.33500000000001</v>
      </c>
      <c r="K163" s="2">
        <v>40.234000000000002</v>
      </c>
      <c r="L163" t="s">
        <v>257</v>
      </c>
    </row>
    <row r="164" spans="1:12" x14ac:dyDescent="0.35">
      <c r="A164" t="s">
        <v>461</v>
      </c>
      <c r="C164">
        <v>253</v>
      </c>
      <c r="E164" t="s">
        <v>469</v>
      </c>
      <c r="F164" t="s">
        <v>247</v>
      </c>
      <c r="G164" s="3">
        <v>44635</v>
      </c>
      <c r="H164">
        <v>8.5299999999999994</v>
      </c>
      <c r="I164">
        <v>6.34</v>
      </c>
      <c r="J164" s="2">
        <v>182.18100000000001</v>
      </c>
      <c r="K164" s="2">
        <v>53.642000000000003</v>
      </c>
      <c r="L164" t="s">
        <v>254</v>
      </c>
    </row>
    <row r="165" spans="1:12" x14ac:dyDescent="0.35">
      <c r="A165" t="s">
        <v>459</v>
      </c>
      <c r="C165">
        <v>251</v>
      </c>
      <c r="E165" t="s">
        <v>469</v>
      </c>
      <c r="F165" t="s">
        <v>247</v>
      </c>
      <c r="G165" s="3">
        <v>44635</v>
      </c>
      <c r="H165">
        <v>9.3699999999999992</v>
      </c>
      <c r="I165">
        <v>5.59</v>
      </c>
      <c r="J165" s="2">
        <v>196.416</v>
      </c>
      <c r="K165" s="2">
        <v>37.588999999999999</v>
      </c>
      <c r="L165" t="s">
        <v>257</v>
      </c>
    </row>
    <row r="166" spans="1:12" x14ac:dyDescent="0.35">
      <c r="A166" t="s">
        <v>463</v>
      </c>
      <c r="C166">
        <v>255</v>
      </c>
      <c r="E166" t="s">
        <v>469</v>
      </c>
      <c r="F166" t="s">
        <v>247</v>
      </c>
      <c r="G166" s="3">
        <v>44635</v>
      </c>
      <c r="H166">
        <v>7.93</v>
      </c>
      <c r="I166">
        <v>5.63</v>
      </c>
      <c r="J166" s="2">
        <v>156.542</v>
      </c>
      <c r="K166" s="2">
        <v>37.185000000000002</v>
      </c>
      <c r="L166" t="s">
        <v>255</v>
      </c>
    </row>
    <row r="167" spans="1:12" x14ac:dyDescent="0.35">
      <c r="A167" t="s">
        <v>462</v>
      </c>
      <c r="C167">
        <v>254</v>
      </c>
      <c r="E167" t="s">
        <v>469</v>
      </c>
      <c r="F167" t="s">
        <v>247</v>
      </c>
      <c r="G167" s="3">
        <v>44635</v>
      </c>
      <c r="H167">
        <v>7.8</v>
      </c>
      <c r="I167">
        <v>5.48</v>
      </c>
      <c r="J167" s="2">
        <v>158.68700000000001</v>
      </c>
      <c r="K167" s="2">
        <v>33.067</v>
      </c>
      <c r="L167" t="s">
        <v>318</v>
      </c>
    </row>
    <row r="168" spans="1:12" x14ac:dyDescent="0.35">
      <c r="A168" t="s">
        <v>456</v>
      </c>
      <c r="C168">
        <v>248</v>
      </c>
      <c r="E168" t="s">
        <v>469</v>
      </c>
      <c r="F168" t="s">
        <v>247</v>
      </c>
      <c r="G168" s="3">
        <v>44635</v>
      </c>
      <c r="H168">
        <v>8.33</v>
      </c>
      <c r="I168">
        <v>5.36</v>
      </c>
      <c r="J168" s="2">
        <v>157.02000000000001</v>
      </c>
      <c r="K168" s="2">
        <v>56.764000000000003</v>
      </c>
      <c r="L168" t="s">
        <v>254</v>
      </c>
    </row>
  </sheetData>
  <sortState xmlns:xlrd2="http://schemas.microsoft.com/office/spreadsheetml/2017/richdata2" ref="A147:P168">
    <sortCondition ref="A147:A168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74F0-8884-4AEA-B3CF-966A6F04E564}">
  <dimension ref="A1:M56"/>
  <sheetViews>
    <sheetView topLeftCell="A34" workbookViewId="0">
      <selection activeCell="O32" sqref="O32"/>
    </sheetView>
  </sheetViews>
  <sheetFormatPr defaultRowHeight="14.5" x14ac:dyDescent="0.35"/>
  <sheetData>
    <row r="1" spans="1:13" x14ac:dyDescent="0.35">
      <c r="A1" t="s">
        <v>1</v>
      </c>
      <c r="B1" t="s">
        <v>0</v>
      </c>
      <c r="C1" t="s">
        <v>116</v>
      </c>
      <c r="E1" t="s">
        <v>3</v>
      </c>
      <c r="F1" t="s">
        <v>2</v>
      </c>
      <c r="G1" t="s">
        <v>60</v>
      </c>
      <c r="H1" s="1" t="s">
        <v>6</v>
      </c>
      <c r="I1" s="1" t="s">
        <v>5</v>
      </c>
      <c r="J1" s="2" t="s">
        <v>7</v>
      </c>
      <c r="K1" s="2" t="s">
        <v>8</v>
      </c>
      <c r="L1" t="s">
        <v>4</v>
      </c>
      <c r="M1" t="s">
        <v>259</v>
      </c>
    </row>
    <row r="2" spans="1:13" x14ac:dyDescent="0.35">
      <c r="A2" t="s">
        <v>262</v>
      </c>
      <c r="B2" t="s">
        <v>237</v>
      </c>
      <c r="C2">
        <v>300</v>
      </c>
      <c r="E2" t="s">
        <v>317</v>
      </c>
      <c r="F2" t="s">
        <v>316</v>
      </c>
      <c r="G2" s="3">
        <v>44620</v>
      </c>
      <c r="H2">
        <v>7.68</v>
      </c>
      <c r="I2">
        <v>6.25</v>
      </c>
      <c r="J2" s="2">
        <v>147.059</v>
      </c>
      <c r="K2" s="2"/>
      <c r="L2" t="s">
        <v>257</v>
      </c>
      <c r="M2" t="s">
        <v>264</v>
      </c>
    </row>
    <row r="3" spans="1:13" x14ac:dyDescent="0.35">
      <c r="A3" t="s">
        <v>261</v>
      </c>
      <c r="B3" t="s">
        <v>235</v>
      </c>
      <c r="C3">
        <v>301</v>
      </c>
      <c r="E3" t="s">
        <v>317</v>
      </c>
      <c r="F3" t="s">
        <v>316</v>
      </c>
      <c r="G3" s="3">
        <v>44620</v>
      </c>
      <c r="H3">
        <v>7.18</v>
      </c>
      <c r="I3">
        <v>6.22</v>
      </c>
      <c r="J3" s="2">
        <v>162.452</v>
      </c>
      <c r="K3" s="2">
        <v>29.155999999999999</v>
      </c>
      <c r="L3" t="s">
        <v>318</v>
      </c>
      <c r="M3" t="s">
        <v>352</v>
      </c>
    </row>
    <row r="4" spans="1:13" x14ac:dyDescent="0.35">
      <c r="A4" t="s">
        <v>263</v>
      </c>
      <c r="B4" t="s">
        <v>239</v>
      </c>
      <c r="C4">
        <v>302</v>
      </c>
      <c r="E4" t="s">
        <v>315</v>
      </c>
      <c r="F4" t="s">
        <v>316</v>
      </c>
      <c r="G4" s="3">
        <v>44620</v>
      </c>
      <c r="H4">
        <v>7.42</v>
      </c>
      <c r="I4">
        <v>5.96</v>
      </c>
      <c r="J4" s="2">
        <v>149.029</v>
      </c>
      <c r="K4" s="2">
        <v>37.694000000000003</v>
      </c>
      <c r="L4" t="s">
        <v>254</v>
      </c>
      <c r="M4" t="s">
        <v>352</v>
      </c>
    </row>
    <row r="5" spans="1:13" x14ac:dyDescent="0.35">
      <c r="A5" t="s">
        <v>265</v>
      </c>
      <c r="B5" t="s">
        <v>241</v>
      </c>
      <c r="C5">
        <v>303</v>
      </c>
      <c r="E5" t="s">
        <v>315</v>
      </c>
      <c r="F5" t="s">
        <v>316</v>
      </c>
      <c r="G5" s="3">
        <v>44620</v>
      </c>
      <c r="H5">
        <v>7.61</v>
      </c>
      <c r="I5">
        <v>5.81</v>
      </c>
      <c r="J5" s="2">
        <v>140.47800000000001</v>
      </c>
      <c r="K5" s="2">
        <v>34.530999999999999</v>
      </c>
      <c r="L5" t="s">
        <v>256</v>
      </c>
      <c r="M5" t="s">
        <v>352</v>
      </c>
    </row>
    <row r="6" spans="1:13" x14ac:dyDescent="0.35">
      <c r="A6" t="s">
        <v>266</v>
      </c>
      <c r="B6" t="s">
        <v>243</v>
      </c>
      <c r="C6">
        <v>304</v>
      </c>
      <c r="E6" t="s">
        <v>317</v>
      </c>
      <c r="F6" t="s">
        <v>316</v>
      </c>
      <c r="G6" s="3">
        <v>44620</v>
      </c>
      <c r="H6">
        <v>7.1</v>
      </c>
      <c r="I6">
        <v>6.13</v>
      </c>
      <c r="J6" s="2">
        <v>144.98699999999999</v>
      </c>
      <c r="K6" s="2">
        <v>49.551000000000002</v>
      </c>
      <c r="L6" t="s">
        <v>256</v>
      </c>
      <c r="M6" t="s">
        <v>352</v>
      </c>
    </row>
    <row r="7" spans="1:13" x14ac:dyDescent="0.35">
      <c r="A7" t="s">
        <v>267</v>
      </c>
      <c r="B7" t="s">
        <v>268</v>
      </c>
      <c r="C7">
        <v>305</v>
      </c>
      <c r="E7" t="s">
        <v>317</v>
      </c>
      <c r="F7" t="s">
        <v>316</v>
      </c>
      <c r="G7" s="3">
        <v>44620</v>
      </c>
      <c r="H7">
        <v>7.62</v>
      </c>
      <c r="I7">
        <v>6.45</v>
      </c>
      <c r="J7" s="2"/>
      <c r="K7" s="2">
        <v>46.878999999999998</v>
      </c>
      <c r="L7" t="s">
        <v>318</v>
      </c>
      <c r="M7" t="s">
        <v>269</v>
      </c>
    </row>
    <row r="8" spans="1:13" x14ac:dyDescent="0.35">
      <c r="A8" t="s">
        <v>270</v>
      </c>
      <c r="B8" t="s">
        <v>271</v>
      </c>
      <c r="C8">
        <v>306</v>
      </c>
      <c r="E8" t="s">
        <v>312</v>
      </c>
      <c r="F8" t="s">
        <v>313</v>
      </c>
      <c r="G8" s="3">
        <v>44620</v>
      </c>
      <c r="H8">
        <v>8.07</v>
      </c>
      <c r="I8">
        <v>6.86</v>
      </c>
      <c r="J8" s="2">
        <v>214.43199999999999</v>
      </c>
      <c r="K8" s="2">
        <v>39.457999999999998</v>
      </c>
      <c r="L8" t="s">
        <v>318</v>
      </c>
      <c r="M8" t="s">
        <v>352</v>
      </c>
    </row>
    <row r="9" spans="1:13" x14ac:dyDescent="0.35">
      <c r="A9" t="s">
        <v>272</v>
      </c>
      <c r="B9" t="s">
        <v>273</v>
      </c>
      <c r="C9">
        <v>307</v>
      </c>
      <c r="E9" t="s">
        <v>312</v>
      </c>
      <c r="F9" t="s">
        <v>313</v>
      </c>
      <c r="G9" s="3">
        <v>44620</v>
      </c>
      <c r="H9">
        <v>8.75</v>
      </c>
      <c r="I9">
        <v>7.02</v>
      </c>
      <c r="J9" s="2">
        <v>233.215</v>
      </c>
      <c r="K9" s="2">
        <v>41.734000000000002</v>
      </c>
      <c r="L9" t="s">
        <v>255</v>
      </c>
      <c r="M9" t="s">
        <v>352</v>
      </c>
    </row>
    <row r="10" spans="1:13" x14ac:dyDescent="0.35">
      <c r="A10" t="s">
        <v>274</v>
      </c>
      <c r="B10" t="s">
        <v>275</v>
      </c>
      <c r="C10">
        <v>308</v>
      </c>
      <c r="E10" t="s">
        <v>310</v>
      </c>
      <c r="F10" t="s">
        <v>311</v>
      </c>
      <c r="G10" s="3">
        <v>44620</v>
      </c>
      <c r="H10">
        <v>9.18</v>
      </c>
      <c r="I10">
        <v>6.78</v>
      </c>
      <c r="J10" s="2">
        <v>245.232</v>
      </c>
      <c r="K10" s="2">
        <v>75.466999999999999</v>
      </c>
      <c r="L10" t="s">
        <v>318</v>
      </c>
      <c r="M10" t="s">
        <v>352</v>
      </c>
    </row>
    <row r="11" spans="1:13" x14ac:dyDescent="0.35">
      <c r="A11" t="s">
        <v>276</v>
      </c>
      <c r="B11" t="s">
        <v>277</v>
      </c>
      <c r="C11">
        <v>309</v>
      </c>
      <c r="E11" t="s">
        <v>315</v>
      </c>
      <c r="F11" t="s">
        <v>316</v>
      </c>
      <c r="G11" s="3">
        <v>44620</v>
      </c>
      <c r="H11">
        <v>7.14</v>
      </c>
      <c r="I11">
        <v>6.03</v>
      </c>
      <c r="J11" s="2">
        <v>145.124</v>
      </c>
      <c r="K11" s="2">
        <v>32.981000000000002</v>
      </c>
      <c r="L11" t="s">
        <v>257</v>
      </c>
      <c r="M11" t="s">
        <v>352</v>
      </c>
    </row>
    <row r="12" spans="1:13" x14ac:dyDescent="0.35">
      <c r="A12" t="s">
        <v>278</v>
      </c>
      <c r="B12" t="s">
        <v>279</v>
      </c>
      <c r="C12">
        <v>310</v>
      </c>
      <c r="E12" t="s">
        <v>310</v>
      </c>
      <c r="F12" t="s">
        <v>311</v>
      </c>
      <c r="G12" s="3">
        <v>44620</v>
      </c>
      <c r="H12">
        <v>8.66</v>
      </c>
      <c r="I12">
        <v>6.68</v>
      </c>
      <c r="J12" s="2">
        <v>228.101</v>
      </c>
      <c r="K12" s="2">
        <v>75.186999999999998</v>
      </c>
      <c r="L12" t="s">
        <v>256</v>
      </c>
      <c r="M12" t="s">
        <v>352</v>
      </c>
    </row>
    <row r="13" spans="1:13" x14ac:dyDescent="0.35">
      <c r="A13" t="s">
        <v>280</v>
      </c>
      <c r="B13" t="s">
        <v>281</v>
      </c>
      <c r="C13">
        <v>311</v>
      </c>
      <c r="E13" t="s">
        <v>312</v>
      </c>
      <c r="F13" t="s">
        <v>313</v>
      </c>
      <c r="G13" s="3">
        <v>44620</v>
      </c>
      <c r="H13">
        <v>8.39</v>
      </c>
      <c r="I13">
        <v>6.92</v>
      </c>
      <c r="J13" s="2">
        <v>224.703</v>
      </c>
      <c r="K13" s="2">
        <v>46.619</v>
      </c>
      <c r="L13" t="s">
        <v>257</v>
      </c>
      <c r="M13" t="s">
        <v>352</v>
      </c>
    </row>
    <row r="14" spans="1:13" x14ac:dyDescent="0.35">
      <c r="A14" t="s">
        <v>282</v>
      </c>
      <c r="B14" t="s">
        <v>283</v>
      </c>
      <c r="C14">
        <v>312</v>
      </c>
      <c r="E14" t="s">
        <v>314</v>
      </c>
      <c r="F14" t="s">
        <v>313</v>
      </c>
      <c r="G14" s="3">
        <v>44620</v>
      </c>
      <c r="H14">
        <v>9.42</v>
      </c>
      <c r="I14">
        <v>6.57</v>
      </c>
      <c r="J14" s="2">
        <v>232.041</v>
      </c>
      <c r="K14" s="2">
        <v>63.912999999999997</v>
      </c>
      <c r="L14" t="s">
        <v>256</v>
      </c>
      <c r="M14" t="s">
        <v>352</v>
      </c>
    </row>
    <row r="15" spans="1:13" x14ac:dyDescent="0.35">
      <c r="A15" t="s">
        <v>284</v>
      </c>
      <c r="B15" t="s">
        <v>285</v>
      </c>
      <c r="C15">
        <v>313</v>
      </c>
      <c r="E15" t="s">
        <v>314</v>
      </c>
      <c r="F15" t="s">
        <v>313</v>
      </c>
      <c r="G15" s="3">
        <v>44620</v>
      </c>
      <c r="H15">
        <v>9.02</v>
      </c>
      <c r="I15">
        <v>6.19</v>
      </c>
      <c r="J15" s="2">
        <v>200.78</v>
      </c>
      <c r="K15" s="2">
        <v>63.752000000000002</v>
      </c>
      <c r="L15" t="s">
        <v>318</v>
      </c>
      <c r="M15" t="s">
        <v>352</v>
      </c>
    </row>
    <row r="16" spans="1:13" x14ac:dyDescent="0.35">
      <c r="A16" t="s">
        <v>286</v>
      </c>
      <c r="B16" t="s">
        <v>287</v>
      </c>
      <c r="C16">
        <v>314</v>
      </c>
      <c r="E16" t="s">
        <v>317</v>
      </c>
      <c r="F16" t="s">
        <v>316</v>
      </c>
      <c r="G16" s="3">
        <v>44620</v>
      </c>
      <c r="H16">
        <v>7.86</v>
      </c>
      <c r="I16">
        <v>5.88</v>
      </c>
      <c r="J16" s="2">
        <v>143.38399999999999</v>
      </c>
      <c r="K16" s="2">
        <v>33.247</v>
      </c>
      <c r="L16" t="s">
        <v>255</v>
      </c>
      <c r="M16" t="s">
        <v>352</v>
      </c>
    </row>
    <row r="17" spans="1:13" x14ac:dyDescent="0.35">
      <c r="A17" t="s">
        <v>288</v>
      </c>
      <c r="B17" t="s">
        <v>289</v>
      </c>
      <c r="C17">
        <v>315</v>
      </c>
      <c r="E17" t="s">
        <v>317</v>
      </c>
      <c r="F17" t="s">
        <v>316</v>
      </c>
      <c r="G17" s="3">
        <v>44620</v>
      </c>
      <c r="H17">
        <v>7.28</v>
      </c>
      <c r="I17">
        <v>5.94</v>
      </c>
      <c r="J17" s="2">
        <v>147.15600000000001</v>
      </c>
      <c r="K17" s="2">
        <v>37.585000000000001</v>
      </c>
      <c r="L17" t="s">
        <v>254</v>
      </c>
      <c r="M17" t="s">
        <v>352</v>
      </c>
    </row>
    <row r="18" spans="1:13" x14ac:dyDescent="0.35">
      <c r="A18" t="s">
        <v>290</v>
      </c>
      <c r="B18" t="s">
        <v>291</v>
      </c>
      <c r="C18">
        <v>316</v>
      </c>
      <c r="E18" t="s">
        <v>310</v>
      </c>
      <c r="F18" t="s">
        <v>311</v>
      </c>
      <c r="G18" s="3">
        <v>44620</v>
      </c>
      <c r="H18">
        <v>8.16</v>
      </c>
      <c r="I18">
        <v>7.17</v>
      </c>
      <c r="J18" s="2">
        <v>271.85700000000003</v>
      </c>
      <c r="K18" s="2">
        <v>47.384</v>
      </c>
      <c r="L18" t="s">
        <v>255</v>
      </c>
      <c r="M18" t="s">
        <v>352</v>
      </c>
    </row>
    <row r="19" spans="1:13" x14ac:dyDescent="0.35">
      <c r="A19" t="s">
        <v>292</v>
      </c>
      <c r="B19" t="s">
        <v>293</v>
      </c>
      <c r="C19">
        <v>317</v>
      </c>
      <c r="E19" t="s">
        <v>308</v>
      </c>
      <c r="F19" t="s">
        <v>309</v>
      </c>
      <c r="G19" s="3">
        <v>44620</v>
      </c>
      <c r="H19">
        <v>7.77</v>
      </c>
      <c r="I19">
        <v>6.73</v>
      </c>
      <c r="J19" s="2">
        <v>175.804</v>
      </c>
      <c r="K19" s="2">
        <v>65.593000000000004</v>
      </c>
      <c r="L19" t="s">
        <v>255</v>
      </c>
      <c r="M19" t="s">
        <v>352</v>
      </c>
    </row>
    <row r="20" spans="1:13" x14ac:dyDescent="0.35">
      <c r="A20" t="s">
        <v>294</v>
      </c>
      <c r="B20" t="s">
        <v>295</v>
      </c>
      <c r="C20">
        <v>318</v>
      </c>
      <c r="E20" t="s">
        <v>310</v>
      </c>
      <c r="F20" t="s">
        <v>311</v>
      </c>
      <c r="G20" s="3">
        <v>44620</v>
      </c>
      <c r="H20">
        <v>8.42</v>
      </c>
      <c r="I20">
        <v>7.09</v>
      </c>
      <c r="J20" s="2">
        <v>279.28500000000003</v>
      </c>
      <c r="K20" s="2">
        <v>78.412000000000006</v>
      </c>
      <c r="L20" t="s">
        <v>254</v>
      </c>
      <c r="M20" t="s">
        <v>352</v>
      </c>
    </row>
    <row r="21" spans="1:13" x14ac:dyDescent="0.35">
      <c r="A21" t="s">
        <v>296</v>
      </c>
      <c r="B21" t="s">
        <v>297</v>
      </c>
      <c r="C21">
        <v>319</v>
      </c>
      <c r="E21" t="s">
        <v>308</v>
      </c>
      <c r="F21" t="s">
        <v>309</v>
      </c>
      <c r="G21" s="3">
        <v>44620</v>
      </c>
      <c r="H21">
        <v>8.5399999999999991</v>
      </c>
      <c r="I21">
        <v>6.35</v>
      </c>
      <c r="J21" s="2">
        <v>166.38399999999999</v>
      </c>
      <c r="K21" s="2">
        <v>48.091999999999999</v>
      </c>
      <c r="L21" t="s">
        <v>256</v>
      </c>
      <c r="M21" t="s">
        <v>352</v>
      </c>
    </row>
    <row r="22" spans="1:13" x14ac:dyDescent="0.35">
      <c r="A22" t="s">
        <v>298</v>
      </c>
      <c r="B22" t="s">
        <v>299</v>
      </c>
      <c r="C22">
        <v>320</v>
      </c>
      <c r="E22" t="s">
        <v>306</v>
      </c>
      <c r="F22" t="s">
        <v>307</v>
      </c>
      <c r="G22" s="3">
        <v>44620</v>
      </c>
      <c r="H22">
        <v>8.2200000000000006</v>
      </c>
      <c r="I22">
        <v>6.95</v>
      </c>
      <c r="J22" s="2">
        <v>187.99100000000001</v>
      </c>
      <c r="K22" s="2">
        <v>61.441000000000003</v>
      </c>
      <c r="L22" t="s">
        <v>254</v>
      </c>
      <c r="M22" t="s">
        <v>352</v>
      </c>
    </row>
    <row r="23" spans="1:13" x14ac:dyDescent="0.35">
      <c r="A23" t="s">
        <v>300</v>
      </c>
      <c r="B23" t="s">
        <v>301</v>
      </c>
      <c r="C23">
        <v>321</v>
      </c>
      <c r="E23" t="s">
        <v>310</v>
      </c>
      <c r="F23" t="s">
        <v>311</v>
      </c>
      <c r="G23" s="3">
        <v>44620</v>
      </c>
      <c r="H23">
        <v>8.65</v>
      </c>
      <c r="I23">
        <v>7.29</v>
      </c>
      <c r="J23" s="2">
        <v>277.57299999999998</v>
      </c>
      <c r="K23" s="2">
        <v>69.111000000000004</v>
      </c>
      <c r="L23" t="s">
        <v>318</v>
      </c>
      <c r="M23" t="s">
        <v>352</v>
      </c>
    </row>
    <row r="24" spans="1:13" x14ac:dyDescent="0.35">
      <c r="A24" t="s">
        <v>302</v>
      </c>
      <c r="B24" t="s">
        <v>303</v>
      </c>
      <c r="C24">
        <v>322</v>
      </c>
      <c r="E24" t="s">
        <v>310</v>
      </c>
      <c r="F24" t="s">
        <v>311</v>
      </c>
      <c r="G24" s="3">
        <v>44620</v>
      </c>
      <c r="H24">
        <v>7.93</v>
      </c>
      <c r="I24">
        <v>6.44</v>
      </c>
      <c r="J24" s="2">
        <v>199.55500000000001</v>
      </c>
      <c r="K24" s="2">
        <v>19.544</v>
      </c>
      <c r="L24" t="s">
        <v>255</v>
      </c>
      <c r="M24" t="s">
        <v>352</v>
      </c>
    </row>
    <row r="25" spans="1:13" x14ac:dyDescent="0.35">
      <c r="A25" t="s">
        <v>304</v>
      </c>
      <c r="B25" t="s">
        <v>305</v>
      </c>
      <c r="C25">
        <v>323</v>
      </c>
      <c r="E25" t="s">
        <v>308</v>
      </c>
      <c r="F25" t="s">
        <v>309</v>
      </c>
      <c r="G25" s="3">
        <v>44620</v>
      </c>
      <c r="H25">
        <v>7.83</v>
      </c>
      <c r="I25">
        <v>6.67</v>
      </c>
      <c r="J25" s="2">
        <v>187.08500000000001</v>
      </c>
      <c r="K25" s="2">
        <v>48.494999999999997</v>
      </c>
      <c r="L25" t="s">
        <v>257</v>
      </c>
      <c r="M25" t="s">
        <v>352</v>
      </c>
    </row>
    <row r="26" spans="1:13" x14ac:dyDescent="0.35">
      <c r="A26" t="s">
        <v>183</v>
      </c>
      <c r="B26" t="s">
        <v>184</v>
      </c>
      <c r="C26">
        <v>127</v>
      </c>
      <c r="E26" t="s">
        <v>244</v>
      </c>
      <c r="F26" t="s">
        <v>245</v>
      </c>
      <c r="G26" s="3">
        <v>44616</v>
      </c>
      <c r="H26" s="1">
        <v>7.75</v>
      </c>
      <c r="I26" s="1">
        <v>6.31</v>
      </c>
      <c r="J26" s="2">
        <v>151.91999999999999</v>
      </c>
      <c r="K26" s="2">
        <v>26.635000000000002</v>
      </c>
      <c r="L26" t="s">
        <v>254</v>
      </c>
      <c r="M26" t="s">
        <v>260</v>
      </c>
    </row>
    <row r="27" spans="1:13" x14ac:dyDescent="0.35">
      <c r="A27" t="s">
        <v>185</v>
      </c>
      <c r="B27" t="s">
        <v>186</v>
      </c>
      <c r="C27">
        <v>128</v>
      </c>
      <c r="E27" t="s">
        <v>249</v>
      </c>
      <c r="F27" t="s">
        <v>175</v>
      </c>
      <c r="G27" s="3">
        <v>44616</v>
      </c>
      <c r="H27" s="1">
        <v>8.94</v>
      </c>
      <c r="I27" s="1">
        <v>5.7</v>
      </c>
      <c r="J27" s="2">
        <v>150.49600000000001</v>
      </c>
      <c r="K27" s="2">
        <v>45.628</v>
      </c>
      <c r="L27" t="s">
        <v>255</v>
      </c>
      <c r="M27" t="s">
        <v>260</v>
      </c>
    </row>
    <row r="28" spans="1:13" x14ac:dyDescent="0.35">
      <c r="A28" t="s">
        <v>187</v>
      </c>
      <c r="B28" t="s">
        <v>188</v>
      </c>
      <c r="C28">
        <v>129</v>
      </c>
      <c r="E28" t="s">
        <v>246</v>
      </c>
      <c r="F28" t="s">
        <v>247</v>
      </c>
      <c r="G28" s="3">
        <v>44616</v>
      </c>
      <c r="H28" s="1">
        <v>9.24</v>
      </c>
      <c r="I28" s="1">
        <v>6.71</v>
      </c>
      <c r="J28" s="2">
        <v>194.27799999999999</v>
      </c>
      <c r="K28" s="2">
        <v>58.938000000000002</v>
      </c>
      <c r="L28" t="s">
        <v>255</v>
      </c>
      <c r="M28" t="s">
        <v>260</v>
      </c>
    </row>
    <row r="29" spans="1:13" x14ac:dyDescent="0.35">
      <c r="A29" t="s">
        <v>189</v>
      </c>
      <c r="B29" t="s">
        <v>190</v>
      </c>
      <c r="C29">
        <v>130</v>
      </c>
      <c r="E29" t="s">
        <v>244</v>
      </c>
      <c r="F29" t="s">
        <v>245</v>
      </c>
      <c r="G29" s="3">
        <v>44616</v>
      </c>
      <c r="H29" s="1">
        <v>8.24</v>
      </c>
      <c r="I29" s="1">
        <v>6.57</v>
      </c>
      <c r="J29" s="2">
        <v>176.042</v>
      </c>
      <c r="K29" s="2">
        <v>59.173999999999999</v>
      </c>
      <c r="L29" t="s">
        <v>257</v>
      </c>
      <c r="M29" t="s">
        <v>260</v>
      </c>
    </row>
    <row r="30" spans="1:13" x14ac:dyDescent="0.35">
      <c r="A30" t="s">
        <v>191</v>
      </c>
      <c r="B30" t="s">
        <v>192</v>
      </c>
      <c r="C30">
        <v>131</v>
      </c>
      <c r="E30" t="s">
        <v>244</v>
      </c>
      <c r="F30" t="s">
        <v>245</v>
      </c>
      <c r="G30" s="3">
        <v>44616</v>
      </c>
      <c r="H30" s="1">
        <v>8.56</v>
      </c>
      <c r="I30" s="1">
        <v>6.76</v>
      </c>
      <c r="J30" s="2">
        <v>181.31800000000001</v>
      </c>
      <c r="K30" s="2">
        <v>23.878</v>
      </c>
      <c r="L30" t="s">
        <v>256</v>
      </c>
      <c r="M30" t="s">
        <v>260</v>
      </c>
    </row>
    <row r="31" spans="1:13" x14ac:dyDescent="0.35">
      <c r="A31" t="s">
        <v>193</v>
      </c>
      <c r="B31" t="s">
        <v>194</v>
      </c>
      <c r="C31">
        <v>132</v>
      </c>
      <c r="E31" t="s">
        <v>244</v>
      </c>
      <c r="F31" t="s">
        <v>245</v>
      </c>
      <c r="G31" s="3">
        <v>44616</v>
      </c>
      <c r="H31" s="1">
        <v>8.2100000000000009</v>
      </c>
      <c r="I31" s="1">
        <v>6.57</v>
      </c>
      <c r="J31" s="2">
        <v>167.73400000000001</v>
      </c>
      <c r="K31" s="2">
        <v>51.41</v>
      </c>
      <c r="L31" t="s">
        <v>255</v>
      </c>
      <c r="M31" t="s">
        <v>260</v>
      </c>
    </row>
    <row r="32" spans="1:13" x14ac:dyDescent="0.35">
      <c r="A32" t="s">
        <v>195</v>
      </c>
      <c r="B32" t="s">
        <v>196</v>
      </c>
      <c r="C32">
        <v>133</v>
      </c>
      <c r="E32" t="s">
        <v>246</v>
      </c>
      <c r="F32" t="s">
        <v>247</v>
      </c>
      <c r="G32" s="3">
        <v>44616</v>
      </c>
      <c r="H32" s="1">
        <v>8.33</v>
      </c>
      <c r="I32" s="1">
        <v>6.53</v>
      </c>
      <c r="J32" s="2">
        <v>178.57900000000001</v>
      </c>
      <c r="K32" s="2">
        <v>48.853999999999999</v>
      </c>
      <c r="L32" t="s">
        <v>258</v>
      </c>
      <c r="M32" t="s">
        <v>260</v>
      </c>
    </row>
    <row r="33" spans="1:13" x14ac:dyDescent="0.35">
      <c r="A33" t="s">
        <v>197</v>
      </c>
      <c r="B33" t="s">
        <v>198</v>
      </c>
      <c r="C33">
        <v>134</v>
      </c>
      <c r="E33" t="s">
        <v>246</v>
      </c>
      <c r="F33" t="s">
        <v>247</v>
      </c>
      <c r="G33" s="3">
        <v>44616</v>
      </c>
      <c r="H33" s="1">
        <v>9.39</v>
      </c>
      <c r="I33" s="1">
        <v>6.91</v>
      </c>
      <c r="J33" s="2">
        <v>197.14</v>
      </c>
      <c r="K33" s="2">
        <v>55.786000000000001</v>
      </c>
      <c r="L33" t="s">
        <v>254</v>
      </c>
      <c r="M33" t="s">
        <v>260</v>
      </c>
    </row>
    <row r="34" spans="1:13" x14ac:dyDescent="0.35">
      <c r="A34" t="s">
        <v>199</v>
      </c>
      <c r="B34" t="s">
        <v>200</v>
      </c>
      <c r="C34">
        <v>135</v>
      </c>
      <c r="E34" t="s">
        <v>248</v>
      </c>
      <c r="F34" t="s">
        <v>74</v>
      </c>
      <c r="G34" s="3">
        <v>44616</v>
      </c>
      <c r="H34" s="1">
        <v>8.57</v>
      </c>
      <c r="I34" s="1">
        <v>5.44</v>
      </c>
      <c r="J34" s="2">
        <v>152.75399999999999</v>
      </c>
      <c r="K34" s="2">
        <v>39.979999999999997</v>
      </c>
      <c r="L34" t="s">
        <v>256</v>
      </c>
      <c r="M34" t="s">
        <v>260</v>
      </c>
    </row>
    <row r="35" spans="1:13" x14ac:dyDescent="0.35">
      <c r="A35" t="s">
        <v>201</v>
      </c>
      <c r="B35" t="s">
        <v>202</v>
      </c>
      <c r="C35">
        <v>136</v>
      </c>
      <c r="E35" t="s">
        <v>248</v>
      </c>
      <c r="F35" t="s">
        <v>74</v>
      </c>
      <c r="G35" s="3">
        <v>44616</v>
      </c>
      <c r="H35" s="1">
        <v>8.27</v>
      </c>
      <c r="I35" s="1">
        <v>6.2</v>
      </c>
      <c r="J35" s="2">
        <v>163.881</v>
      </c>
      <c r="K35" s="2">
        <v>18.288</v>
      </c>
      <c r="L35" t="s">
        <v>255</v>
      </c>
      <c r="M35" t="s">
        <v>260</v>
      </c>
    </row>
    <row r="36" spans="1:13" x14ac:dyDescent="0.35">
      <c r="A36" t="s">
        <v>203</v>
      </c>
      <c r="B36" t="s">
        <v>204</v>
      </c>
      <c r="C36">
        <v>137</v>
      </c>
      <c r="E36" t="s">
        <v>250</v>
      </c>
      <c r="F36" t="s">
        <v>251</v>
      </c>
      <c r="G36" s="3">
        <v>44616</v>
      </c>
      <c r="H36" s="1">
        <v>8.41</v>
      </c>
      <c r="I36" s="1">
        <v>6.64</v>
      </c>
      <c r="J36" s="2">
        <v>193.78700000000001</v>
      </c>
      <c r="K36" s="2">
        <v>38.253</v>
      </c>
      <c r="L36" t="s">
        <v>257</v>
      </c>
      <c r="M36" t="s">
        <v>260</v>
      </c>
    </row>
    <row r="37" spans="1:13" x14ac:dyDescent="0.35">
      <c r="A37" t="s">
        <v>205</v>
      </c>
      <c r="B37" t="s">
        <v>206</v>
      </c>
      <c r="C37">
        <v>138</v>
      </c>
      <c r="E37" t="s">
        <v>249</v>
      </c>
      <c r="F37" t="s">
        <v>175</v>
      </c>
      <c r="G37" s="3">
        <v>44616</v>
      </c>
      <c r="H37" s="1">
        <v>8.3000000000000007</v>
      </c>
      <c r="I37" s="1">
        <v>6.76</v>
      </c>
      <c r="J37" s="2">
        <v>157.15600000000001</v>
      </c>
      <c r="K37" s="2">
        <v>50.198</v>
      </c>
      <c r="L37" t="s">
        <v>256</v>
      </c>
      <c r="M37" t="s">
        <v>260</v>
      </c>
    </row>
    <row r="38" spans="1:13" x14ac:dyDescent="0.35">
      <c r="A38" t="s">
        <v>207</v>
      </c>
      <c r="B38" t="s">
        <v>208</v>
      </c>
      <c r="C38">
        <v>139</v>
      </c>
      <c r="E38" t="s">
        <v>249</v>
      </c>
      <c r="F38" t="s">
        <v>175</v>
      </c>
      <c r="G38" s="3">
        <v>44616</v>
      </c>
      <c r="H38" s="1">
        <v>8.73</v>
      </c>
      <c r="I38" s="1">
        <v>6.03</v>
      </c>
      <c r="J38" s="2">
        <v>152.00800000000001</v>
      </c>
      <c r="K38" s="2">
        <v>21.417999999999999</v>
      </c>
      <c r="L38" t="s">
        <v>258</v>
      </c>
      <c r="M38" t="s">
        <v>260</v>
      </c>
    </row>
    <row r="39" spans="1:13" x14ac:dyDescent="0.35">
      <c r="A39" t="s">
        <v>209</v>
      </c>
      <c r="B39" t="s">
        <v>210</v>
      </c>
      <c r="C39">
        <v>140</v>
      </c>
      <c r="E39" t="s">
        <v>249</v>
      </c>
      <c r="F39" t="s">
        <v>175</v>
      </c>
      <c r="G39" s="3">
        <v>44616</v>
      </c>
      <c r="H39" s="1">
        <v>8.2100000000000009</v>
      </c>
      <c r="I39" s="1">
        <v>6.55</v>
      </c>
      <c r="J39" s="2">
        <v>185.93600000000001</v>
      </c>
      <c r="K39" s="2">
        <v>49.968000000000004</v>
      </c>
      <c r="L39" t="s">
        <v>258</v>
      </c>
      <c r="M39" t="s">
        <v>260</v>
      </c>
    </row>
    <row r="40" spans="1:13" x14ac:dyDescent="0.35">
      <c r="A40" t="s">
        <v>211</v>
      </c>
      <c r="B40" t="s">
        <v>212</v>
      </c>
      <c r="C40">
        <v>141</v>
      </c>
      <c r="E40" t="s">
        <v>248</v>
      </c>
      <c r="F40" t="s">
        <v>74</v>
      </c>
      <c r="G40" s="3">
        <v>44616</v>
      </c>
      <c r="H40" s="1">
        <v>8.69</v>
      </c>
      <c r="I40" s="1">
        <v>5.43</v>
      </c>
      <c r="J40" s="2">
        <v>137.60400000000001</v>
      </c>
      <c r="K40" s="2">
        <v>41.241</v>
      </c>
      <c r="L40" t="s">
        <v>257</v>
      </c>
      <c r="M40" t="s">
        <v>260</v>
      </c>
    </row>
    <row r="41" spans="1:13" x14ac:dyDescent="0.35">
      <c r="A41" t="s">
        <v>213</v>
      </c>
      <c r="B41" t="s">
        <v>214</v>
      </c>
      <c r="C41">
        <v>142</v>
      </c>
      <c r="E41" t="s">
        <v>252</v>
      </c>
      <c r="F41" t="s">
        <v>76</v>
      </c>
      <c r="G41" s="3">
        <v>44616</v>
      </c>
      <c r="H41" s="1">
        <v>7.25</v>
      </c>
      <c r="I41" s="1">
        <v>6.48</v>
      </c>
      <c r="J41" s="2">
        <v>187.042</v>
      </c>
      <c r="K41" s="2">
        <v>54.978000000000002</v>
      </c>
      <c r="L41" t="s">
        <v>257</v>
      </c>
      <c r="M41" t="s">
        <v>260</v>
      </c>
    </row>
    <row r="42" spans="1:13" x14ac:dyDescent="0.35">
      <c r="A42" t="s">
        <v>201</v>
      </c>
      <c r="B42" t="s">
        <v>215</v>
      </c>
      <c r="C42">
        <v>143</v>
      </c>
      <c r="E42" t="s">
        <v>248</v>
      </c>
      <c r="F42" t="s">
        <v>74</v>
      </c>
      <c r="G42" s="3">
        <v>44616</v>
      </c>
      <c r="H42" s="1">
        <v>8.6300000000000008</v>
      </c>
      <c r="I42" s="1">
        <v>5.7</v>
      </c>
      <c r="J42" s="2">
        <v>170.69200000000001</v>
      </c>
      <c r="K42" s="2">
        <v>32.869</v>
      </c>
      <c r="L42" t="s">
        <v>258</v>
      </c>
      <c r="M42" t="s">
        <v>260</v>
      </c>
    </row>
    <row r="43" spans="1:13" x14ac:dyDescent="0.35">
      <c r="A43" t="s">
        <v>216</v>
      </c>
      <c r="B43" t="s">
        <v>217</v>
      </c>
      <c r="C43">
        <v>144</v>
      </c>
      <c r="E43" t="s">
        <v>250</v>
      </c>
      <c r="F43" t="s">
        <v>251</v>
      </c>
      <c r="G43" s="3">
        <v>44616</v>
      </c>
      <c r="H43" s="1">
        <v>7.64</v>
      </c>
      <c r="I43" s="1">
        <v>6.8</v>
      </c>
      <c r="J43" s="2">
        <v>155.21299999999999</v>
      </c>
      <c r="K43" s="2">
        <v>35.491999999999997</v>
      </c>
      <c r="L43" t="s">
        <v>256</v>
      </c>
      <c r="M43" t="s">
        <v>260</v>
      </c>
    </row>
    <row r="44" spans="1:13" x14ac:dyDescent="0.35">
      <c r="A44" t="s">
        <v>218</v>
      </c>
      <c r="B44" t="s">
        <v>219</v>
      </c>
      <c r="C44">
        <v>145</v>
      </c>
      <c r="E44" t="s">
        <v>252</v>
      </c>
      <c r="F44" t="s">
        <v>76</v>
      </c>
      <c r="G44" s="3">
        <v>44616</v>
      </c>
      <c r="H44" s="1">
        <v>8.2100000000000009</v>
      </c>
      <c r="I44" s="1">
        <v>6.61</v>
      </c>
      <c r="J44" s="2">
        <v>167.26300000000001</v>
      </c>
      <c r="K44" s="2">
        <v>52.997</v>
      </c>
      <c r="L44" t="s">
        <v>255</v>
      </c>
      <c r="M44" t="s">
        <v>260</v>
      </c>
    </row>
    <row r="45" spans="1:13" x14ac:dyDescent="0.35">
      <c r="A45" t="s">
        <v>220</v>
      </c>
      <c r="B45" t="s">
        <v>221</v>
      </c>
      <c r="C45">
        <v>146</v>
      </c>
      <c r="E45" t="s">
        <v>252</v>
      </c>
      <c r="F45" t="s">
        <v>76</v>
      </c>
      <c r="G45" s="3">
        <v>44616</v>
      </c>
      <c r="H45" s="1">
        <v>8.3800000000000008</v>
      </c>
      <c r="I45" s="1">
        <v>6.49</v>
      </c>
      <c r="J45" s="2">
        <v>189.51499999999999</v>
      </c>
      <c r="K45" s="2">
        <v>49.994</v>
      </c>
      <c r="L45" t="s">
        <v>258</v>
      </c>
      <c r="M45" t="s">
        <v>260</v>
      </c>
    </row>
    <row r="46" spans="1:13" x14ac:dyDescent="0.35">
      <c r="A46" t="s">
        <v>222</v>
      </c>
      <c r="B46" t="s">
        <v>223</v>
      </c>
      <c r="C46">
        <v>147</v>
      </c>
      <c r="E46" t="s">
        <v>252</v>
      </c>
      <c r="F46" t="s">
        <v>76</v>
      </c>
      <c r="G46" s="3">
        <v>44616</v>
      </c>
      <c r="H46" s="1">
        <v>7.48</v>
      </c>
      <c r="I46" s="1">
        <v>6.11</v>
      </c>
      <c r="J46" s="2">
        <v>140.36199999999999</v>
      </c>
      <c r="K46" s="2">
        <v>39.279000000000003</v>
      </c>
      <c r="L46" t="s">
        <v>254</v>
      </c>
      <c r="M46" t="s">
        <v>260</v>
      </c>
    </row>
    <row r="47" spans="1:13" x14ac:dyDescent="0.35">
      <c r="A47" t="s">
        <v>224</v>
      </c>
      <c r="B47" t="s">
        <v>225</v>
      </c>
      <c r="C47">
        <v>148</v>
      </c>
      <c r="E47" t="s">
        <v>250</v>
      </c>
      <c r="F47" t="s">
        <v>251</v>
      </c>
      <c r="G47" s="3">
        <v>44616</v>
      </c>
      <c r="H47" s="1">
        <v>7.82</v>
      </c>
      <c r="I47" s="1">
        <v>6.53</v>
      </c>
      <c r="J47" s="2">
        <v>151.13800000000001</v>
      </c>
      <c r="K47" s="2">
        <v>42.658999999999999</v>
      </c>
      <c r="L47" t="s">
        <v>258</v>
      </c>
      <c r="M47" t="s">
        <v>260</v>
      </c>
    </row>
    <row r="48" spans="1:13" x14ac:dyDescent="0.35">
      <c r="A48" t="s">
        <v>226</v>
      </c>
      <c r="B48" t="s">
        <v>227</v>
      </c>
      <c r="C48">
        <v>149</v>
      </c>
      <c r="E48" t="s">
        <v>250</v>
      </c>
      <c r="F48" t="s">
        <v>251</v>
      </c>
      <c r="G48" s="3">
        <v>44616</v>
      </c>
      <c r="H48" s="1">
        <v>8.19</v>
      </c>
      <c r="I48" s="1">
        <v>6.67</v>
      </c>
      <c r="J48" s="2">
        <v>150.06800000000001</v>
      </c>
      <c r="K48" s="2">
        <v>53.554000000000002</v>
      </c>
      <c r="L48" t="s">
        <v>254</v>
      </c>
      <c r="M48" t="s">
        <v>260</v>
      </c>
    </row>
    <row r="49" spans="1:13" x14ac:dyDescent="0.35">
      <c r="A49" t="s">
        <v>228</v>
      </c>
      <c r="B49" t="s">
        <v>229</v>
      </c>
      <c r="C49">
        <v>150</v>
      </c>
      <c r="E49" t="s">
        <v>253</v>
      </c>
      <c r="F49" t="s">
        <v>44</v>
      </c>
      <c r="G49" s="3">
        <v>44616</v>
      </c>
      <c r="H49" s="1">
        <v>7.73</v>
      </c>
      <c r="I49" s="1">
        <v>5.51</v>
      </c>
      <c r="J49" s="2">
        <v>145.50800000000001</v>
      </c>
      <c r="K49" s="2">
        <v>40.155999999999999</v>
      </c>
      <c r="L49" t="s">
        <v>258</v>
      </c>
      <c r="M49" t="s">
        <v>260</v>
      </c>
    </row>
    <row r="50" spans="1:13" x14ac:dyDescent="0.35">
      <c r="A50" t="s">
        <v>230</v>
      </c>
      <c r="B50" t="s">
        <v>231</v>
      </c>
      <c r="C50">
        <v>151</v>
      </c>
      <c r="E50" t="s">
        <v>253</v>
      </c>
      <c r="F50" t="s">
        <v>44</v>
      </c>
      <c r="G50" s="3">
        <v>44616</v>
      </c>
      <c r="H50" s="1">
        <v>7.16</v>
      </c>
      <c r="I50" s="1">
        <v>6.05</v>
      </c>
      <c r="J50" s="2">
        <v>140.31399999999999</v>
      </c>
      <c r="K50" s="2">
        <v>31.045000000000002</v>
      </c>
      <c r="L50" t="s">
        <v>258</v>
      </c>
      <c r="M50" t="s">
        <v>260</v>
      </c>
    </row>
    <row r="51" spans="1:13" x14ac:dyDescent="0.35">
      <c r="A51" t="s">
        <v>232</v>
      </c>
      <c r="B51" t="s">
        <v>233</v>
      </c>
      <c r="C51">
        <v>152</v>
      </c>
      <c r="E51" t="s">
        <v>253</v>
      </c>
      <c r="F51" t="s">
        <v>44</v>
      </c>
      <c r="G51" s="3">
        <v>44616</v>
      </c>
      <c r="H51" s="1">
        <v>7.2</v>
      </c>
      <c r="I51" s="1">
        <v>6.22</v>
      </c>
      <c r="J51" s="2">
        <v>154.15600000000001</v>
      </c>
      <c r="K51" s="2">
        <v>37.273000000000003</v>
      </c>
      <c r="L51" t="s">
        <v>255</v>
      </c>
      <c r="M51" t="s">
        <v>260</v>
      </c>
    </row>
    <row r="52" spans="1:13" x14ac:dyDescent="0.35">
      <c r="A52" t="s">
        <v>234</v>
      </c>
      <c r="B52" t="s">
        <v>235</v>
      </c>
      <c r="C52">
        <v>153</v>
      </c>
      <c r="E52" t="s">
        <v>252</v>
      </c>
      <c r="F52" t="s">
        <v>76</v>
      </c>
      <c r="G52" s="3">
        <v>44616</v>
      </c>
      <c r="H52" s="1">
        <v>7.59</v>
      </c>
      <c r="I52" s="1">
        <v>6.11</v>
      </c>
      <c r="J52" s="2">
        <v>161.50299999999999</v>
      </c>
      <c r="K52" s="2">
        <v>29.827000000000002</v>
      </c>
      <c r="L52" t="s">
        <v>256</v>
      </c>
      <c r="M52" t="s">
        <v>260</v>
      </c>
    </row>
    <row r="53" spans="1:13" x14ac:dyDescent="0.35">
      <c r="A53" t="s">
        <v>236</v>
      </c>
      <c r="B53" t="s">
        <v>237</v>
      </c>
      <c r="C53">
        <v>154</v>
      </c>
      <c r="E53" t="s">
        <v>253</v>
      </c>
      <c r="F53" t="s">
        <v>44</v>
      </c>
      <c r="G53" s="3">
        <v>44616</v>
      </c>
      <c r="H53" s="1">
        <v>6.98</v>
      </c>
      <c r="I53" s="1">
        <v>6.37</v>
      </c>
      <c r="J53" s="2">
        <v>139.51499999999999</v>
      </c>
      <c r="K53" s="2">
        <v>46.151000000000003</v>
      </c>
      <c r="L53" t="s">
        <v>254</v>
      </c>
      <c r="M53" t="s">
        <v>260</v>
      </c>
    </row>
    <row r="54" spans="1:13" x14ac:dyDescent="0.35">
      <c r="A54" t="s">
        <v>238</v>
      </c>
      <c r="B54" t="s">
        <v>239</v>
      </c>
      <c r="C54">
        <v>155</v>
      </c>
      <c r="E54" t="s">
        <v>253</v>
      </c>
      <c r="F54" t="s">
        <v>44</v>
      </c>
      <c r="G54" s="3">
        <v>44616</v>
      </c>
      <c r="H54" s="1">
        <v>7.14</v>
      </c>
      <c r="I54" s="1">
        <v>6.11</v>
      </c>
      <c r="J54" s="2">
        <v>147.417</v>
      </c>
      <c r="K54" s="2">
        <v>53.012</v>
      </c>
      <c r="L54" t="s">
        <v>257</v>
      </c>
      <c r="M54" t="s">
        <v>260</v>
      </c>
    </row>
    <row r="55" spans="1:13" x14ac:dyDescent="0.35">
      <c r="A55" t="s">
        <v>240</v>
      </c>
      <c r="B55" t="s">
        <v>241</v>
      </c>
      <c r="C55">
        <v>156</v>
      </c>
      <c r="E55" t="s">
        <v>253</v>
      </c>
      <c r="F55" t="s">
        <v>44</v>
      </c>
      <c r="G55" s="3">
        <v>44616</v>
      </c>
      <c r="H55" s="1">
        <v>7.75</v>
      </c>
      <c r="I55" s="1">
        <v>6.34</v>
      </c>
      <c r="J55" s="2">
        <v>157.96299999999999</v>
      </c>
      <c r="K55" s="2">
        <v>39.902999999999999</v>
      </c>
      <c r="L55" t="s">
        <v>254</v>
      </c>
      <c r="M55" t="s">
        <v>260</v>
      </c>
    </row>
    <row r="56" spans="1:13" x14ac:dyDescent="0.35">
      <c r="A56" t="s">
        <v>242</v>
      </c>
      <c r="B56" t="s">
        <v>243</v>
      </c>
      <c r="C56">
        <v>157</v>
      </c>
      <c r="E56" t="s">
        <v>253</v>
      </c>
      <c r="F56" t="s">
        <v>44</v>
      </c>
      <c r="G56" s="3">
        <v>44616</v>
      </c>
      <c r="H56" s="1">
        <v>7.21</v>
      </c>
      <c r="I56" s="1">
        <v>6.09</v>
      </c>
      <c r="J56" s="2">
        <v>142.959</v>
      </c>
      <c r="K56" s="2">
        <v>27.818999999999999</v>
      </c>
      <c r="L56" t="s">
        <v>256</v>
      </c>
      <c r="M56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0115-DA01-49C1-8B6F-D4677B704F3A}">
  <dimension ref="A1:BL316"/>
  <sheetViews>
    <sheetView tabSelected="1" topLeftCell="R1" zoomScale="150" zoomScaleNormal="150" workbookViewId="0">
      <pane ySplit="1" topLeftCell="A80" activePane="bottomLeft" state="frozen"/>
      <selection pane="bottomLeft" activeCell="V63" sqref="V63"/>
    </sheetView>
  </sheetViews>
  <sheetFormatPr defaultRowHeight="14.5" x14ac:dyDescent="0.35"/>
  <cols>
    <col min="2" max="2" width="12.08984375" bestFit="1" customWidth="1"/>
    <col min="3" max="3" width="8.7265625" style="7"/>
    <col min="4" max="5" width="8.7265625" customWidth="1"/>
    <col min="6" max="6" width="12" customWidth="1"/>
    <col min="7" max="8" width="8.7265625" style="1" customWidth="1"/>
    <col min="9" max="9" width="8.7265625" style="2" customWidth="1"/>
    <col min="10" max="10" width="13.08984375" style="2" customWidth="1"/>
    <col min="11" max="11" width="17.453125" customWidth="1"/>
    <col min="12" max="12" width="17.54296875" customWidth="1"/>
    <col min="13" max="13" width="17.54296875" style="10" customWidth="1"/>
    <col min="14" max="15" width="16.08984375" customWidth="1"/>
    <col min="16" max="16" width="13.1796875" customWidth="1"/>
    <col min="17" max="17" width="24" customWidth="1"/>
    <col min="18" max="20" width="24.6328125" customWidth="1"/>
    <col min="21" max="21" width="17.453125" customWidth="1"/>
    <col min="22" max="24" width="24.6328125" customWidth="1"/>
  </cols>
  <sheetData>
    <row r="1" spans="1:25" x14ac:dyDescent="0.35">
      <c r="A1" t="s">
        <v>1</v>
      </c>
      <c r="B1" t="s">
        <v>0</v>
      </c>
      <c r="C1" t="s">
        <v>116</v>
      </c>
      <c r="D1" t="s">
        <v>3</v>
      </c>
      <c r="E1" t="s">
        <v>2</v>
      </c>
      <c r="F1" t="s">
        <v>60</v>
      </c>
      <c r="G1" s="1" t="s">
        <v>6</v>
      </c>
      <c r="H1" s="1" t="s">
        <v>5</v>
      </c>
      <c r="I1" s="2" t="s">
        <v>7</v>
      </c>
      <c r="J1" s="2" t="s">
        <v>8</v>
      </c>
      <c r="K1" t="s">
        <v>4</v>
      </c>
      <c r="L1" t="s">
        <v>477</v>
      </c>
      <c r="M1" s="10" t="s">
        <v>478</v>
      </c>
      <c r="N1" t="s">
        <v>471</v>
      </c>
      <c r="O1" t="s">
        <v>472</v>
      </c>
      <c r="P1" t="s">
        <v>473</v>
      </c>
      <c r="Q1" t="s">
        <v>474</v>
      </c>
      <c r="R1" t="s">
        <v>475</v>
      </c>
      <c r="S1" t="s">
        <v>537</v>
      </c>
      <c r="T1" t="s">
        <v>538</v>
      </c>
      <c r="U1" t="s">
        <v>4</v>
      </c>
      <c r="V1" t="s">
        <v>539</v>
      </c>
      <c r="W1" t="s">
        <v>542</v>
      </c>
      <c r="X1" t="s">
        <v>541</v>
      </c>
      <c r="Y1" t="s">
        <v>476</v>
      </c>
    </row>
    <row r="2" spans="1:25" x14ac:dyDescent="0.35">
      <c r="A2" t="s">
        <v>24</v>
      </c>
      <c r="B2" t="s">
        <v>68</v>
      </c>
      <c r="C2">
        <v>35</v>
      </c>
      <c r="D2" t="s">
        <v>64</v>
      </c>
      <c r="E2" t="s">
        <v>65</v>
      </c>
      <c r="F2" s="3">
        <v>44606</v>
      </c>
      <c r="G2" s="1">
        <v>8.67</v>
      </c>
      <c r="H2" s="1">
        <v>5.87</v>
      </c>
      <c r="I2" s="2">
        <v>169.74199999999999</v>
      </c>
      <c r="J2" s="2">
        <v>40.387999999999998</v>
      </c>
      <c r="K2" t="s">
        <v>46</v>
      </c>
      <c r="L2" s="16">
        <v>2</v>
      </c>
      <c r="M2" s="20">
        <v>0.3</v>
      </c>
      <c r="N2" s="6">
        <v>822.03599999999994</v>
      </c>
      <c r="O2">
        <f t="shared" ref="O2:O33" si="0">N2/1000</f>
        <v>0.82203599999999999</v>
      </c>
      <c r="P2">
        <v>4</v>
      </c>
      <c r="Q2">
        <f>J2/600</f>
        <v>6.7313333333333336E-2</v>
      </c>
      <c r="R2">
        <f>Q2*1000</f>
        <v>67.313333333333333</v>
      </c>
      <c r="S2">
        <f t="shared" ref="S2:S33" si="1">N2/R2</f>
        <v>12.212082796870357</v>
      </c>
      <c r="T2" s="7">
        <f>S2*P2</f>
        <v>48.848331187481428</v>
      </c>
      <c r="U2" t="s">
        <v>46</v>
      </c>
      <c r="V2">
        <v>1</v>
      </c>
      <c r="W2" s="7">
        <f>S2*V2</f>
        <v>12.212082796870357</v>
      </c>
      <c r="X2">
        <v>1</v>
      </c>
    </row>
    <row r="3" spans="1:25" x14ac:dyDescent="0.35">
      <c r="A3" t="s">
        <v>11</v>
      </c>
      <c r="B3" t="s">
        <v>49</v>
      </c>
      <c r="C3">
        <v>36</v>
      </c>
      <c r="D3" t="s">
        <v>43</v>
      </c>
      <c r="E3" t="s">
        <v>44</v>
      </c>
      <c r="F3" s="3">
        <v>44606</v>
      </c>
      <c r="G3" s="1">
        <v>5.15</v>
      </c>
      <c r="H3" s="1">
        <v>5.15</v>
      </c>
      <c r="I3" s="2">
        <v>132.762</v>
      </c>
      <c r="J3" s="2">
        <v>31.280999999999999</v>
      </c>
      <c r="K3" t="s">
        <v>48</v>
      </c>
      <c r="L3" s="16">
        <v>2</v>
      </c>
      <c r="M3" s="20">
        <v>0.7</v>
      </c>
      <c r="N3" s="6">
        <v>805.84699999999998</v>
      </c>
      <c r="O3">
        <f t="shared" si="0"/>
        <v>0.80584699999999998</v>
      </c>
      <c r="P3">
        <v>4</v>
      </c>
      <c r="Q3">
        <f t="shared" ref="Q3:Q17" si="2">J3/600</f>
        <v>5.2135000000000001E-2</v>
      </c>
      <c r="R3">
        <f t="shared" ref="R3:R17" si="3">Q3*1000</f>
        <v>52.134999999999998</v>
      </c>
      <c r="S3">
        <f t="shared" si="1"/>
        <v>15.456929126306704</v>
      </c>
      <c r="T3" s="8">
        <f t="shared" ref="T3:T64" si="4">S3*P3</f>
        <v>61.827716505226817</v>
      </c>
      <c r="U3" t="s">
        <v>48</v>
      </c>
      <c r="V3">
        <v>1</v>
      </c>
      <c r="W3" s="8">
        <f t="shared" ref="W3:W66" si="5">S3*V3</f>
        <v>15.456929126306704</v>
      </c>
      <c r="X3">
        <v>1</v>
      </c>
    </row>
    <row r="4" spans="1:25" x14ac:dyDescent="0.35">
      <c r="A4" t="s">
        <v>12</v>
      </c>
      <c r="B4" t="s">
        <v>50</v>
      </c>
      <c r="C4">
        <v>37</v>
      </c>
      <c r="D4" t="s">
        <v>51</v>
      </c>
      <c r="E4" t="s">
        <v>52</v>
      </c>
      <c r="F4" s="3">
        <v>44606</v>
      </c>
      <c r="G4" s="1">
        <v>7.85</v>
      </c>
      <c r="H4" s="1">
        <v>6.35</v>
      </c>
      <c r="I4" s="2">
        <v>189.87</v>
      </c>
      <c r="J4" s="2">
        <v>38.645000000000003</v>
      </c>
      <c r="K4" t="s">
        <v>47</v>
      </c>
      <c r="L4" s="16">
        <v>2</v>
      </c>
      <c r="M4" s="20">
        <v>1.8</v>
      </c>
      <c r="N4" s="6">
        <v>1660.4369999999999</v>
      </c>
      <c r="O4">
        <f t="shared" si="0"/>
        <v>1.6604369999999999</v>
      </c>
      <c r="P4">
        <v>8</v>
      </c>
      <c r="Q4">
        <f t="shared" si="2"/>
        <v>6.4408333333333345E-2</v>
      </c>
      <c r="R4">
        <f t="shared" si="3"/>
        <v>64.408333333333346</v>
      </c>
      <c r="S4">
        <f t="shared" si="1"/>
        <v>25.779847328244269</v>
      </c>
      <c r="T4" s="9">
        <f t="shared" si="4"/>
        <v>206.23877862595415</v>
      </c>
      <c r="U4" t="s">
        <v>47</v>
      </c>
      <c r="V4">
        <v>2</v>
      </c>
      <c r="W4" s="9">
        <f t="shared" si="5"/>
        <v>51.559694656488539</v>
      </c>
      <c r="X4">
        <v>1</v>
      </c>
    </row>
    <row r="5" spans="1:25" x14ac:dyDescent="0.35">
      <c r="A5" t="s">
        <v>14</v>
      </c>
      <c r="B5" t="s">
        <v>54</v>
      </c>
      <c r="C5">
        <v>38</v>
      </c>
      <c r="D5" t="s">
        <v>51</v>
      </c>
      <c r="E5" t="s">
        <v>52</v>
      </c>
      <c r="F5" s="3">
        <v>44606</v>
      </c>
      <c r="G5" s="1">
        <v>7.56</v>
      </c>
      <c r="H5" s="1">
        <v>6.06</v>
      </c>
      <c r="I5" s="2">
        <v>164.19200000000001</v>
      </c>
      <c r="J5" s="2">
        <v>13.413</v>
      </c>
      <c r="K5" t="s">
        <v>47</v>
      </c>
      <c r="L5" s="16">
        <v>2</v>
      </c>
      <c r="M5" s="20">
        <v>5</v>
      </c>
      <c r="N5" s="6">
        <v>1012.54</v>
      </c>
      <c r="O5">
        <f t="shared" si="0"/>
        <v>1.01254</v>
      </c>
      <c r="P5">
        <v>8</v>
      </c>
      <c r="Q5">
        <f t="shared" si="2"/>
        <v>2.2355E-2</v>
      </c>
      <c r="R5">
        <f t="shared" si="3"/>
        <v>22.355</v>
      </c>
      <c r="S5">
        <f t="shared" si="1"/>
        <v>45.293670319838959</v>
      </c>
      <c r="T5" s="9">
        <f t="shared" si="4"/>
        <v>362.34936255871168</v>
      </c>
      <c r="U5" t="s">
        <v>47</v>
      </c>
      <c r="V5">
        <v>2</v>
      </c>
      <c r="W5" s="9">
        <f t="shared" si="5"/>
        <v>90.587340639677919</v>
      </c>
      <c r="X5">
        <v>1</v>
      </c>
    </row>
    <row r="6" spans="1:25" x14ac:dyDescent="0.35">
      <c r="A6" t="s">
        <v>18</v>
      </c>
      <c r="B6" t="s">
        <v>59</v>
      </c>
      <c r="C6">
        <v>39</v>
      </c>
      <c r="D6" t="s">
        <v>51</v>
      </c>
      <c r="E6" t="s">
        <v>56</v>
      </c>
      <c r="F6" s="3">
        <v>44606</v>
      </c>
      <c r="G6" s="1">
        <v>8.48</v>
      </c>
      <c r="H6" s="1">
        <v>6.13</v>
      </c>
      <c r="I6" s="2">
        <v>169.53200000000001</v>
      </c>
      <c r="J6" s="2">
        <v>53.668999999999997</v>
      </c>
      <c r="K6" t="s">
        <v>48</v>
      </c>
      <c r="L6" s="16">
        <v>2</v>
      </c>
      <c r="M6" s="20">
        <v>1.9</v>
      </c>
      <c r="N6" s="6">
        <v>1736.384</v>
      </c>
      <c r="O6">
        <f t="shared" si="0"/>
        <v>1.7363839999999999</v>
      </c>
      <c r="P6">
        <v>4</v>
      </c>
      <c r="Q6">
        <f t="shared" si="2"/>
        <v>8.9448333333333324E-2</v>
      </c>
      <c r="R6">
        <f t="shared" si="3"/>
        <v>89.448333333333323</v>
      </c>
      <c r="S6">
        <f t="shared" si="1"/>
        <v>19.412144813579538</v>
      </c>
      <c r="T6" s="8">
        <f t="shared" si="4"/>
        <v>77.64857925431815</v>
      </c>
      <c r="U6" t="s">
        <v>48</v>
      </c>
      <c r="V6">
        <v>1</v>
      </c>
      <c r="W6" s="8">
        <f t="shared" si="5"/>
        <v>19.412144813579538</v>
      </c>
      <c r="X6">
        <v>1</v>
      </c>
    </row>
    <row r="7" spans="1:25" x14ac:dyDescent="0.35">
      <c r="A7" t="s">
        <v>20</v>
      </c>
      <c r="B7" t="s">
        <v>62</v>
      </c>
      <c r="C7">
        <v>40</v>
      </c>
      <c r="D7" t="s">
        <v>51</v>
      </c>
      <c r="E7" t="s">
        <v>56</v>
      </c>
      <c r="F7" s="3">
        <v>44606</v>
      </c>
      <c r="G7" s="1">
        <v>8.6</v>
      </c>
      <c r="H7" s="1">
        <v>5.93</v>
      </c>
      <c r="I7" s="2">
        <v>162.24600000000001</v>
      </c>
      <c r="J7" s="2">
        <v>36.284999999999997</v>
      </c>
      <c r="K7" t="s">
        <v>46</v>
      </c>
      <c r="L7" s="16">
        <v>2</v>
      </c>
      <c r="M7" s="20">
        <v>1.8</v>
      </c>
      <c r="N7" s="6">
        <v>2646.0390000000002</v>
      </c>
      <c r="O7">
        <f t="shared" si="0"/>
        <v>2.646039</v>
      </c>
      <c r="P7">
        <v>4</v>
      </c>
      <c r="Q7">
        <f t="shared" si="2"/>
        <v>6.0474999999999994E-2</v>
      </c>
      <c r="R7">
        <f t="shared" si="3"/>
        <v>60.474999999999994</v>
      </c>
      <c r="S7">
        <f t="shared" si="1"/>
        <v>43.754262091773469</v>
      </c>
      <c r="T7" s="7">
        <f t="shared" si="4"/>
        <v>175.01704836709388</v>
      </c>
      <c r="U7" t="s">
        <v>46</v>
      </c>
      <c r="V7">
        <v>1</v>
      </c>
      <c r="W7" s="7">
        <f t="shared" si="5"/>
        <v>43.754262091773469</v>
      </c>
      <c r="X7">
        <v>1</v>
      </c>
    </row>
    <row r="8" spans="1:25" x14ac:dyDescent="0.35">
      <c r="A8" t="s">
        <v>19</v>
      </c>
      <c r="B8" t="s">
        <v>61</v>
      </c>
      <c r="C8">
        <v>41</v>
      </c>
      <c r="D8" t="s">
        <v>51</v>
      </c>
      <c r="E8" t="s">
        <v>56</v>
      </c>
      <c r="F8" s="3">
        <v>44606</v>
      </c>
      <c r="G8" s="1">
        <v>8.1199999999999992</v>
      </c>
      <c r="H8" s="1">
        <v>6.14</v>
      </c>
      <c r="I8" s="2">
        <v>170.053</v>
      </c>
      <c r="J8" s="2">
        <v>50.569000000000003</v>
      </c>
      <c r="K8" t="s">
        <v>47</v>
      </c>
      <c r="L8" s="16">
        <v>2</v>
      </c>
      <c r="M8" s="20">
        <v>1.4</v>
      </c>
      <c r="N8" s="6">
        <v>969.995</v>
      </c>
      <c r="O8">
        <f t="shared" si="0"/>
        <v>0.96999500000000005</v>
      </c>
      <c r="P8">
        <v>8</v>
      </c>
      <c r="Q8">
        <f t="shared" si="2"/>
        <v>8.4281666666666671E-2</v>
      </c>
      <c r="R8">
        <f t="shared" si="3"/>
        <v>84.281666666666666</v>
      </c>
      <c r="S8">
        <f t="shared" si="1"/>
        <v>11.50896794478831</v>
      </c>
      <c r="T8" s="9">
        <f t="shared" si="4"/>
        <v>92.07174355830648</v>
      </c>
      <c r="U8" t="s">
        <v>47</v>
      </c>
      <c r="V8">
        <v>2</v>
      </c>
      <c r="W8" s="9">
        <f t="shared" si="5"/>
        <v>23.01793588957662</v>
      </c>
      <c r="X8">
        <v>1</v>
      </c>
    </row>
    <row r="9" spans="1:25" x14ac:dyDescent="0.35">
      <c r="A9" t="s">
        <v>23</v>
      </c>
      <c r="B9" t="s">
        <v>67</v>
      </c>
      <c r="C9">
        <v>42</v>
      </c>
      <c r="D9" t="s">
        <v>64</v>
      </c>
      <c r="E9" t="s">
        <v>65</v>
      </c>
      <c r="F9" s="3">
        <v>44606</v>
      </c>
      <c r="G9" s="1">
        <v>8.66</v>
      </c>
      <c r="H9" s="1">
        <v>6.35</v>
      </c>
      <c r="I9" s="2">
        <v>193.66499999999999</v>
      </c>
      <c r="J9" s="2">
        <v>52.180999999999997</v>
      </c>
      <c r="K9" t="s">
        <v>47</v>
      </c>
      <c r="L9" s="16">
        <v>2</v>
      </c>
      <c r="M9" s="20">
        <v>0.5</v>
      </c>
      <c r="N9" s="6">
        <v>2577.5729999999999</v>
      </c>
      <c r="O9">
        <f t="shared" si="0"/>
        <v>2.5775729999999997</v>
      </c>
      <c r="P9">
        <v>8</v>
      </c>
      <c r="Q9">
        <f t="shared" si="2"/>
        <v>8.6968333333333328E-2</v>
      </c>
      <c r="R9">
        <f t="shared" si="3"/>
        <v>86.968333333333334</v>
      </c>
      <c r="S9">
        <f t="shared" si="1"/>
        <v>29.638063663019103</v>
      </c>
      <c r="T9" s="9">
        <f t="shared" si="4"/>
        <v>237.10450930415283</v>
      </c>
      <c r="U9" t="s">
        <v>47</v>
      </c>
      <c r="V9">
        <v>2</v>
      </c>
      <c r="W9" s="9">
        <f t="shared" si="5"/>
        <v>59.276127326038207</v>
      </c>
      <c r="X9">
        <v>1</v>
      </c>
    </row>
    <row r="10" spans="1:25" x14ac:dyDescent="0.35">
      <c r="A10" t="s">
        <v>16</v>
      </c>
      <c r="B10" t="s">
        <v>57</v>
      </c>
      <c r="C10">
        <v>43</v>
      </c>
      <c r="D10" t="s">
        <v>51</v>
      </c>
      <c r="E10" t="s">
        <v>52</v>
      </c>
      <c r="F10" s="3">
        <v>44606</v>
      </c>
      <c r="G10" s="1">
        <v>7.75</v>
      </c>
      <c r="H10" s="1">
        <v>6.36</v>
      </c>
      <c r="I10" s="2">
        <v>174.02600000000001</v>
      </c>
      <c r="J10" s="2">
        <v>41.664000000000001</v>
      </c>
      <c r="K10" t="s">
        <v>46</v>
      </c>
      <c r="L10" s="16">
        <v>2</v>
      </c>
      <c r="M10" s="20">
        <v>3.2</v>
      </c>
      <c r="N10" s="6">
        <v>2092.5419999999999</v>
      </c>
      <c r="O10">
        <f t="shared" si="0"/>
        <v>2.0925419999999999</v>
      </c>
      <c r="P10">
        <v>4</v>
      </c>
      <c r="Q10">
        <f t="shared" si="2"/>
        <v>6.9440000000000002E-2</v>
      </c>
      <c r="R10">
        <f t="shared" si="3"/>
        <v>69.44</v>
      </c>
      <c r="S10">
        <f t="shared" si="1"/>
        <v>30.13453341013825</v>
      </c>
      <c r="T10" s="7">
        <f t="shared" si="4"/>
        <v>120.538133640553</v>
      </c>
      <c r="U10" t="s">
        <v>46</v>
      </c>
      <c r="V10">
        <v>1</v>
      </c>
      <c r="W10" s="7">
        <f t="shared" si="5"/>
        <v>30.13453341013825</v>
      </c>
      <c r="X10">
        <v>1</v>
      </c>
    </row>
    <row r="11" spans="1:25" x14ac:dyDescent="0.35">
      <c r="A11" t="s">
        <v>21</v>
      </c>
      <c r="B11" t="s">
        <v>63</v>
      </c>
      <c r="C11">
        <v>44</v>
      </c>
      <c r="D11" t="s">
        <v>64</v>
      </c>
      <c r="E11" t="s">
        <v>65</v>
      </c>
      <c r="F11" s="3">
        <v>44606</v>
      </c>
      <c r="G11" s="1">
        <v>8.27</v>
      </c>
      <c r="H11" s="1">
        <v>6.46</v>
      </c>
      <c r="I11" s="2">
        <v>187.334</v>
      </c>
      <c r="J11" s="2">
        <v>55.231000000000002</v>
      </c>
      <c r="K11" t="s">
        <v>48</v>
      </c>
      <c r="L11" s="16">
        <v>2</v>
      </c>
      <c r="M11" s="20">
        <v>2.5</v>
      </c>
      <c r="N11" s="6">
        <v>1906.4860000000001</v>
      </c>
      <c r="O11">
        <f t="shared" si="0"/>
        <v>1.9064860000000001</v>
      </c>
      <c r="P11">
        <v>4</v>
      </c>
      <c r="Q11">
        <f t="shared" si="2"/>
        <v>9.2051666666666671E-2</v>
      </c>
      <c r="R11">
        <f t="shared" si="3"/>
        <v>92.051666666666677</v>
      </c>
      <c r="S11">
        <f t="shared" si="1"/>
        <v>20.711042711520705</v>
      </c>
      <c r="T11" s="8">
        <f t="shared" si="4"/>
        <v>82.844170846082818</v>
      </c>
      <c r="U11" t="s">
        <v>48</v>
      </c>
      <c r="V11">
        <v>1</v>
      </c>
      <c r="W11" s="8">
        <f t="shared" si="5"/>
        <v>20.711042711520705</v>
      </c>
      <c r="X11">
        <v>1</v>
      </c>
    </row>
    <row r="12" spans="1:25" x14ac:dyDescent="0.35">
      <c r="A12" t="s">
        <v>17</v>
      </c>
      <c r="B12" t="s">
        <v>58</v>
      </c>
      <c r="C12">
        <v>45</v>
      </c>
      <c r="D12" t="s">
        <v>51</v>
      </c>
      <c r="E12" t="s">
        <v>56</v>
      </c>
      <c r="F12" s="3">
        <v>44606</v>
      </c>
      <c r="G12" s="1">
        <v>8.6</v>
      </c>
      <c r="H12" s="1">
        <v>6.5</v>
      </c>
      <c r="I12" s="2">
        <v>181.976</v>
      </c>
      <c r="J12" s="2">
        <v>49.850999999999999</v>
      </c>
      <c r="K12" t="s">
        <v>46</v>
      </c>
      <c r="L12" s="16">
        <v>2</v>
      </c>
      <c r="M12" s="20">
        <v>2.5</v>
      </c>
      <c r="N12" s="6">
        <v>847.16300000000001</v>
      </c>
      <c r="O12">
        <f t="shared" si="0"/>
        <v>0.847163</v>
      </c>
      <c r="P12">
        <v>4</v>
      </c>
      <c r="Q12">
        <f t="shared" si="2"/>
        <v>8.3084999999999992E-2</v>
      </c>
      <c r="R12">
        <f t="shared" si="3"/>
        <v>83.084999999999994</v>
      </c>
      <c r="S12">
        <f t="shared" si="1"/>
        <v>10.196341096467474</v>
      </c>
      <c r="T12" s="7">
        <f t="shared" si="4"/>
        <v>40.785364385869897</v>
      </c>
      <c r="U12" t="s">
        <v>46</v>
      </c>
      <c r="V12">
        <v>1</v>
      </c>
      <c r="W12" s="7">
        <f t="shared" si="5"/>
        <v>10.196341096467474</v>
      </c>
      <c r="X12">
        <v>1</v>
      </c>
    </row>
    <row r="13" spans="1:25" x14ac:dyDescent="0.35">
      <c r="A13" t="s">
        <v>22</v>
      </c>
      <c r="B13" t="s">
        <v>66</v>
      </c>
      <c r="C13">
        <v>46</v>
      </c>
      <c r="D13" t="s">
        <v>64</v>
      </c>
      <c r="E13" t="s">
        <v>65</v>
      </c>
      <c r="F13" s="3">
        <v>44606</v>
      </c>
      <c r="G13" s="1">
        <v>8.67</v>
      </c>
      <c r="H13" s="1">
        <v>6.27</v>
      </c>
      <c r="I13" s="2">
        <v>163.702</v>
      </c>
      <c r="J13" s="2">
        <v>49.723999999999997</v>
      </c>
      <c r="K13" t="s">
        <v>47</v>
      </c>
      <c r="L13" s="16">
        <v>2</v>
      </c>
      <c r="M13" s="20">
        <v>2.2999999999999998</v>
      </c>
      <c r="N13" s="6">
        <v>1064.201</v>
      </c>
      <c r="O13">
        <f t="shared" si="0"/>
        <v>1.064201</v>
      </c>
      <c r="P13">
        <v>8</v>
      </c>
      <c r="Q13">
        <f t="shared" si="2"/>
        <v>8.2873333333333327E-2</v>
      </c>
      <c r="R13">
        <f t="shared" si="3"/>
        <v>82.873333333333321</v>
      </c>
      <c r="S13">
        <f t="shared" si="1"/>
        <v>12.841295953664229</v>
      </c>
      <c r="T13" s="9">
        <f t="shared" si="4"/>
        <v>102.73036762931383</v>
      </c>
      <c r="U13" t="s">
        <v>47</v>
      </c>
      <c r="V13">
        <v>2</v>
      </c>
      <c r="W13" s="9">
        <f t="shared" si="5"/>
        <v>25.682591907328458</v>
      </c>
      <c r="X13">
        <v>1</v>
      </c>
    </row>
    <row r="14" spans="1:25" x14ac:dyDescent="0.35">
      <c r="A14" t="s">
        <v>13</v>
      </c>
      <c r="B14" t="s">
        <v>53</v>
      </c>
      <c r="C14">
        <v>47</v>
      </c>
      <c r="D14" t="s">
        <v>51</v>
      </c>
      <c r="E14" t="s">
        <v>52</v>
      </c>
      <c r="F14" s="3">
        <v>44606</v>
      </c>
      <c r="G14" s="1">
        <v>8.23</v>
      </c>
      <c r="H14" s="1">
        <v>6.37</v>
      </c>
      <c r="I14" s="2">
        <v>192.53100000000001</v>
      </c>
      <c r="J14" s="2">
        <v>63.987000000000002</v>
      </c>
      <c r="K14" t="s">
        <v>47</v>
      </c>
      <c r="L14" s="16">
        <v>2</v>
      </c>
      <c r="M14" s="20">
        <v>2.8</v>
      </c>
      <c r="N14" s="6">
        <v>1342.982</v>
      </c>
      <c r="O14">
        <f t="shared" si="0"/>
        <v>1.3429819999999999</v>
      </c>
      <c r="P14">
        <v>8</v>
      </c>
      <c r="Q14">
        <f t="shared" si="2"/>
        <v>0.106645</v>
      </c>
      <c r="R14">
        <f t="shared" si="3"/>
        <v>106.64500000000001</v>
      </c>
      <c r="S14">
        <f t="shared" si="1"/>
        <v>12.593014206010594</v>
      </c>
      <c r="T14" s="9">
        <f t="shared" si="4"/>
        <v>100.74411364808475</v>
      </c>
      <c r="U14" t="s">
        <v>47</v>
      </c>
      <c r="V14">
        <v>2</v>
      </c>
      <c r="W14" s="9">
        <f t="shared" si="5"/>
        <v>25.186028412021187</v>
      </c>
      <c r="X14">
        <v>1</v>
      </c>
    </row>
    <row r="15" spans="1:25" x14ac:dyDescent="0.35">
      <c r="A15" t="s">
        <v>15</v>
      </c>
      <c r="B15" t="s">
        <v>55</v>
      </c>
      <c r="C15">
        <v>48</v>
      </c>
      <c r="D15" t="s">
        <v>51</v>
      </c>
      <c r="E15" t="s">
        <v>56</v>
      </c>
      <c r="F15" s="3">
        <v>44606</v>
      </c>
      <c r="G15" s="1">
        <v>7.44</v>
      </c>
      <c r="H15" s="1">
        <v>5.89</v>
      </c>
      <c r="I15" s="2">
        <v>167.77</v>
      </c>
      <c r="J15" s="2">
        <v>43.033999999999999</v>
      </c>
      <c r="K15" t="s">
        <v>48</v>
      </c>
      <c r="L15" s="16">
        <v>2</v>
      </c>
      <c r="M15" s="20">
        <v>5.5</v>
      </c>
      <c r="N15" s="6">
        <v>1625.7249999999999</v>
      </c>
      <c r="O15">
        <f t="shared" si="0"/>
        <v>1.6257249999999999</v>
      </c>
      <c r="P15">
        <v>4</v>
      </c>
      <c r="Q15">
        <f t="shared" si="2"/>
        <v>7.1723333333333333E-2</v>
      </c>
      <c r="R15">
        <f t="shared" si="3"/>
        <v>71.723333333333329</v>
      </c>
      <c r="S15">
        <f t="shared" si="1"/>
        <v>22.666612445972952</v>
      </c>
      <c r="T15" s="8">
        <f t="shared" si="4"/>
        <v>90.666449783891807</v>
      </c>
      <c r="U15" t="s">
        <v>48</v>
      </c>
      <c r="V15">
        <v>1</v>
      </c>
      <c r="W15" s="8">
        <f t="shared" si="5"/>
        <v>22.666612445972952</v>
      </c>
      <c r="X15">
        <v>1</v>
      </c>
    </row>
    <row r="16" spans="1:25" x14ac:dyDescent="0.35">
      <c r="A16" t="s">
        <v>9</v>
      </c>
      <c r="B16" t="s">
        <v>42</v>
      </c>
      <c r="C16">
        <v>49</v>
      </c>
      <c r="D16" t="s">
        <v>43</v>
      </c>
      <c r="E16" t="s">
        <v>44</v>
      </c>
      <c r="F16" s="3">
        <v>44606</v>
      </c>
      <c r="G16" s="1">
        <v>6.96</v>
      </c>
      <c r="H16" s="1">
        <v>5.21</v>
      </c>
      <c r="I16" s="2">
        <v>148.976</v>
      </c>
      <c r="J16" s="2">
        <v>51.177999999999997</v>
      </c>
      <c r="K16" t="s">
        <v>46</v>
      </c>
      <c r="L16" s="16">
        <v>2</v>
      </c>
      <c r="M16" s="20">
        <v>3.3</v>
      </c>
      <c r="N16" s="6">
        <v>1433.5360000000001</v>
      </c>
      <c r="O16">
        <f t="shared" si="0"/>
        <v>1.4335360000000001</v>
      </c>
      <c r="P16">
        <v>4</v>
      </c>
      <c r="Q16">
        <f t="shared" si="2"/>
        <v>8.529666666666666E-2</v>
      </c>
      <c r="R16">
        <f t="shared" si="3"/>
        <v>85.296666666666653</v>
      </c>
      <c r="S16">
        <f t="shared" si="1"/>
        <v>16.806471530735866</v>
      </c>
      <c r="T16" s="7">
        <f t="shared" si="4"/>
        <v>67.225886122943464</v>
      </c>
      <c r="U16" t="s">
        <v>46</v>
      </c>
      <c r="V16">
        <v>1</v>
      </c>
      <c r="W16" s="7">
        <f t="shared" si="5"/>
        <v>16.806471530735866</v>
      </c>
      <c r="X16">
        <v>1</v>
      </c>
    </row>
    <row r="17" spans="1:64" x14ac:dyDescent="0.35">
      <c r="A17" t="s">
        <v>10</v>
      </c>
      <c r="B17" t="s">
        <v>45</v>
      </c>
      <c r="C17">
        <v>50</v>
      </c>
      <c r="D17" t="s">
        <v>43</v>
      </c>
      <c r="E17" t="s">
        <v>44</v>
      </c>
      <c r="F17" s="3">
        <v>44606</v>
      </c>
      <c r="G17" s="1">
        <v>7.02</v>
      </c>
      <c r="H17" s="1">
        <v>5.35</v>
      </c>
      <c r="I17" s="2">
        <v>133.59299999999999</v>
      </c>
      <c r="J17" s="2">
        <v>48.036000000000001</v>
      </c>
      <c r="K17" t="s">
        <v>47</v>
      </c>
      <c r="L17" s="16">
        <v>2</v>
      </c>
      <c r="M17" s="20">
        <v>6.7</v>
      </c>
      <c r="N17" s="6">
        <v>863.85799999999995</v>
      </c>
      <c r="O17">
        <f t="shared" si="0"/>
        <v>0.8638579999999999</v>
      </c>
      <c r="P17">
        <v>8</v>
      </c>
      <c r="Q17">
        <f t="shared" si="2"/>
        <v>8.0060000000000006E-2</v>
      </c>
      <c r="R17">
        <f t="shared" si="3"/>
        <v>80.06</v>
      </c>
      <c r="S17">
        <f t="shared" si="1"/>
        <v>10.790132400699475</v>
      </c>
      <c r="T17" s="9">
        <f t="shared" si="4"/>
        <v>86.321059205595802</v>
      </c>
      <c r="U17" t="s">
        <v>47</v>
      </c>
      <c r="V17">
        <v>2</v>
      </c>
      <c r="W17" s="9">
        <f t="shared" si="5"/>
        <v>21.58026480139895</v>
      </c>
      <c r="X17">
        <v>1</v>
      </c>
    </row>
    <row r="18" spans="1:64" x14ac:dyDescent="0.35">
      <c r="A18" t="s">
        <v>34</v>
      </c>
      <c r="B18" t="s">
        <v>79</v>
      </c>
      <c r="C18">
        <v>65</v>
      </c>
      <c r="D18" t="s">
        <v>73</v>
      </c>
      <c r="E18" t="s">
        <v>74</v>
      </c>
      <c r="F18" s="3">
        <v>44607</v>
      </c>
      <c r="G18" s="1">
        <v>7.46</v>
      </c>
      <c r="H18" s="1">
        <v>6.08</v>
      </c>
      <c r="I18" s="2">
        <v>157.67500000000001</v>
      </c>
      <c r="J18" s="2">
        <v>52.363999999999997</v>
      </c>
      <c r="K18" t="s">
        <v>46</v>
      </c>
      <c r="L18" s="16">
        <v>4</v>
      </c>
      <c r="M18" s="20">
        <v>2.8</v>
      </c>
      <c r="N18" s="6">
        <v>4863.74</v>
      </c>
      <c r="O18">
        <f t="shared" si="0"/>
        <v>4.86374</v>
      </c>
      <c r="P18">
        <v>4</v>
      </c>
      <c r="Q18">
        <f>J18/600</f>
        <v>8.7273333333333328E-2</v>
      </c>
      <c r="R18">
        <f>Q18*1000</f>
        <v>87.273333333333326</v>
      </c>
      <c r="S18">
        <f t="shared" si="1"/>
        <v>55.729967153005887</v>
      </c>
      <c r="T18" s="7">
        <f t="shared" si="4"/>
        <v>222.91986861202355</v>
      </c>
      <c r="U18" t="s">
        <v>46</v>
      </c>
      <c r="V18">
        <v>1</v>
      </c>
      <c r="W18" s="7">
        <f t="shared" si="5"/>
        <v>55.729967153005887</v>
      </c>
      <c r="X18">
        <v>1</v>
      </c>
    </row>
    <row r="19" spans="1:64" x14ac:dyDescent="0.35">
      <c r="A19" t="s">
        <v>31</v>
      </c>
      <c r="B19" t="s">
        <v>80</v>
      </c>
      <c r="C19">
        <v>66</v>
      </c>
      <c r="D19" t="s">
        <v>73</v>
      </c>
      <c r="E19" t="s">
        <v>74</v>
      </c>
      <c r="F19" s="3">
        <v>44607</v>
      </c>
      <c r="G19" s="1">
        <v>7.97</v>
      </c>
      <c r="H19" s="1">
        <v>6.22</v>
      </c>
      <c r="I19" s="2">
        <v>167.60400000000001</v>
      </c>
      <c r="J19" s="2">
        <v>46.223999999999997</v>
      </c>
      <c r="K19" t="s">
        <v>46</v>
      </c>
      <c r="L19" s="16">
        <v>4</v>
      </c>
      <c r="M19" s="20">
        <v>2.5</v>
      </c>
      <c r="N19" s="6">
        <v>3731.7069999999999</v>
      </c>
      <c r="O19">
        <f t="shared" si="0"/>
        <v>3.7317069999999997</v>
      </c>
      <c r="P19">
        <v>4</v>
      </c>
      <c r="Q19">
        <f t="shared" ref="Q19:Q46" si="6">J19/600</f>
        <v>7.7039999999999997E-2</v>
      </c>
      <c r="R19">
        <f>Q19*1000</f>
        <v>77.039999999999992</v>
      </c>
      <c r="S19">
        <f t="shared" si="1"/>
        <v>48.438564382139155</v>
      </c>
      <c r="T19" s="7">
        <f t="shared" si="4"/>
        <v>193.75425752855662</v>
      </c>
      <c r="U19" t="s">
        <v>46</v>
      </c>
      <c r="V19">
        <v>1</v>
      </c>
      <c r="W19" s="7">
        <f t="shared" si="5"/>
        <v>48.438564382139155</v>
      </c>
      <c r="X19">
        <v>1</v>
      </c>
    </row>
    <row r="20" spans="1:64" x14ac:dyDescent="0.35">
      <c r="A20" t="s">
        <v>26</v>
      </c>
      <c r="B20" t="s">
        <v>82</v>
      </c>
      <c r="C20">
        <v>68</v>
      </c>
      <c r="D20" t="s">
        <v>69</v>
      </c>
      <c r="E20" t="s">
        <v>70</v>
      </c>
      <c r="F20" s="3">
        <v>44607</v>
      </c>
      <c r="G20" s="1">
        <v>8.84</v>
      </c>
      <c r="H20" s="1">
        <v>6.6</v>
      </c>
      <c r="I20" s="2">
        <v>200.142</v>
      </c>
      <c r="J20" s="2">
        <v>51.250999999999998</v>
      </c>
      <c r="K20" t="s">
        <v>46</v>
      </c>
      <c r="L20" s="17">
        <v>4</v>
      </c>
      <c r="M20" s="20">
        <v>1.5</v>
      </c>
      <c r="N20" s="6">
        <v>3377.64</v>
      </c>
      <c r="O20">
        <f t="shared" si="0"/>
        <v>3.37764</v>
      </c>
      <c r="P20">
        <v>4</v>
      </c>
      <c r="Q20">
        <f t="shared" si="6"/>
        <v>8.5418333333333332E-2</v>
      </c>
      <c r="R20">
        <f t="shared" ref="R20:R46" si="7">Q20*1000</f>
        <v>85.418333333333337</v>
      </c>
      <c r="S20">
        <f t="shared" si="1"/>
        <v>39.542330881348654</v>
      </c>
      <c r="T20" s="7">
        <f t="shared" si="4"/>
        <v>158.16932352539462</v>
      </c>
      <c r="U20" t="s">
        <v>46</v>
      </c>
      <c r="V20">
        <v>1</v>
      </c>
      <c r="W20" s="7">
        <f t="shared" si="5"/>
        <v>39.542330881348654</v>
      </c>
      <c r="X20">
        <v>1</v>
      </c>
    </row>
    <row r="21" spans="1:64" x14ac:dyDescent="0.35">
      <c r="A21" t="s">
        <v>27</v>
      </c>
      <c r="B21" t="s">
        <v>83</v>
      </c>
      <c r="C21">
        <v>69</v>
      </c>
      <c r="D21" t="s">
        <v>69</v>
      </c>
      <c r="E21" t="s">
        <v>70</v>
      </c>
      <c r="F21" s="3">
        <v>44607</v>
      </c>
      <c r="G21" s="1">
        <v>8.92</v>
      </c>
      <c r="H21" s="1">
        <v>6.1</v>
      </c>
      <c r="I21" s="2">
        <v>180.62700000000001</v>
      </c>
      <c r="J21" s="2">
        <v>55.895000000000003</v>
      </c>
      <c r="K21" t="s">
        <v>48</v>
      </c>
      <c r="L21" s="16">
        <v>4</v>
      </c>
      <c r="M21" s="20">
        <v>6.5</v>
      </c>
      <c r="N21" s="6">
        <v>4464.0680000000002</v>
      </c>
      <c r="O21">
        <f t="shared" si="0"/>
        <v>4.4640680000000001</v>
      </c>
      <c r="P21">
        <v>4</v>
      </c>
      <c r="Q21">
        <f t="shared" si="6"/>
        <v>9.3158333333333343E-2</v>
      </c>
      <c r="R21">
        <f t="shared" si="7"/>
        <v>93.158333333333346</v>
      </c>
      <c r="S21">
        <f t="shared" si="1"/>
        <v>47.919148403256102</v>
      </c>
      <c r="T21" s="8">
        <f t="shared" si="4"/>
        <v>191.67659361302441</v>
      </c>
      <c r="U21" t="s">
        <v>48</v>
      </c>
      <c r="V21">
        <v>1</v>
      </c>
      <c r="W21" s="8">
        <f t="shared" si="5"/>
        <v>47.919148403256102</v>
      </c>
      <c r="X21">
        <v>1</v>
      </c>
    </row>
    <row r="22" spans="1:64" x14ac:dyDescent="0.35">
      <c r="A22" t="s">
        <v>28</v>
      </c>
      <c r="B22" t="s">
        <v>84</v>
      </c>
      <c r="C22">
        <v>70</v>
      </c>
      <c r="D22" t="s">
        <v>71</v>
      </c>
      <c r="E22" t="s">
        <v>72</v>
      </c>
      <c r="F22" s="3">
        <v>44607</v>
      </c>
      <c r="G22" s="1">
        <v>7.7</v>
      </c>
      <c r="H22" s="1">
        <v>6.23</v>
      </c>
      <c r="I22" s="2">
        <v>136.779</v>
      </c>
      <c r="J22" s="2">
        <v>36.987000000000002</v>
      </c>
      <c r="K22" t="s">
        <v>46</v>
      </c>
      <c r="L22" s="16">
        <v>4</v>
      </c>
      <c r="M22" s="20">
        <v>2.2999999999999998</v>
      </c>
      <c r="N22" s="6">
        <v>2631.0909999999999</v>
      </c>
      <c r="O22">
        <f t="shared" si="0"/>
        <v>2.6310910000000001</v>
      </c>
      <c r="P22">
        <v>4</v>
      </c>
      <c r="Q22">
        <f t="shared" si="6"/>
        <v>6.1645000000000005E-2</v>
      </c>
      <c r="R22">
        <f t="shared" si="7"/>
        <v>61.645000000000003</v>
      </c>
      <c r="S22">
        <f t="shared" si="1"/>
        <v>42.681336685862597</v>
      </c>
      <c r="T22" s="7">
        <f t="shared" si="4"/>
        <v>170.72534674345039</v>
      </c>
      <c r="U22" t="s">
        <v>46</v>
      </c>
      <c r="V22">
        <v>1</v>
      </c>
      <c r="W22" s="7">
        <f t="shared" si="5"/>
        <v>42.681336685862597</v>
      </c>
      <c r="X22">
        <v>1</v>
      </c>
    </row>
    <row r="23" spans="1:64" x14ac:dyDescent="0.35">
      <c r="A23" t="s">
        <v>29</v>
      </c>
      <c r="B23" t="s">
        <v>85</v>
      </c>
      <c r="C23">
        <v>71</v>
      </c>
      <c r="D23" t="s">
        <v>71</v>
      </c>
      <c r="E23" t="s">
        <v>72</v>
      </c>
      <c r="F23" s="3">
        <v>44607</v>
      </c>
      <c r="G23" s="1">
        <v>7.88</v>
      </c>
      <c r="H23" s="1">
        <v>5.89</v>
      </c>
      <c r="I23" s="2">
        <v>125.82299999999999</v>
      </c>
      <c r="J23" s="2">
        <v>40.529000000000003</v>
      </c>
      <c r="K23" t="s">
        <v>47</v>
      </c>
      <c r="L23" s="16">
        <v>4</v>
      </c>
      <c r="M23" s="20">
        <v>0.4</v>
      </c>
      <c r="N23" s="6">
        <v>4259.51</v>
      </c>
      <c r="O23">
        <f t="shared" si="0"/>
        <v>4.2595100000000006</v>
      </c>
      <c r="P23">
        <v>8</v>
      </c>
      <c r="Q23">
        <f t="shared" si="6"/>
        <v>6.7548333333333335E-2</v>
      </c>
      <c r="R23">
        <f t="shared" si="7"/>
        <v>67.548333333333332</v>
      </c>
      <c r="S23">
        <f t="shared" si="1"/>
        <v>63.058698709565995</v>
      </c>
      <c r="T23" s="9">
        <f t="shared" si="4"/>
        <v>504.46958967652796</v>
      </c>
      <c r="U23" t="s">
        <v>47</v>
      </c>
      <c r="V23">
        <v>2</v>
      </c>
      <c r="W23" s="9">
        <f t="shared" si="5"/>
        <v>126.11739741913199</v>
      </c>
      <c r="X23">
        <v>1</v>
      </c>
    </row>
    <row r="24" spans="1:64" x14ac:dyDescent="0.35">
      <c r="A24" t="s">
        <v>30</v>
      </c>
      <c r="B24" t="s">
        <v>86</v>
      </c>
      <c r="C24">
        <v>72</v>
      </c>
      <c r="D24" t="s">
        <v>71</v>
      </c>
      <c r="E24" t="s">
        <v>72</v>
      </c>
      <c r="F24" s="3">
        <v>44607</v>
      </c>
      <c r="G24" s="1">
        <v>7.63</v>
      </c>
      <c r="H24" s="1">
        <v>6.15</v>
      </c>
      <c r="I24" s="2">
        <v>165.16499999999999</v>
      </c>
      <c r="J24" s="2">
        <v>45.524999999999999</v>
      </c>
      <c r="K24" t="s">
        <v>48</v>
      </c>
      <c r="L24" s="16">
        <v>4</v>
      </c>
      <c r="M24" s="20">
        <v>4.0999999999999996</v>
      </c>
      <c r="N24" s="6">
        <v>5234.223</v>
      </c>
      <c r="O24">
        <f t="shared" si="0"/>
        <v>5.2342230000000001</v>
      </c>
      <c r="P24">
        <v>4</v>
      </c>
      <c r="Q24">
        <f t="shared" si="6"/>
        <v>7.5874999999999998E-2</v>
      </c>
      <c r="R24">
        <f t="shared" si="7"/>
        <v>75.875</v>
      </c>
      <c r="S24">
        <f t="shared" si="1"/>
        <v>68.984817133443158</v>
      </c>
      <c r="T24" s="8">
        <f t="shared" si="4"/>
        <v>275.93926853377263</v>
      </c>
      <c r="U24" t="s">
        <v>48</v>
      </c>
      <c r="V24">
        <v>1</v>
      </c>
      <c r="W24" s="8">
        <f t="shared" si="5"/>
        <v>68.984817133443158</v>
      </c>
      <c r="X24">
        <v>1</v>
      </c>
    </row>
    <row r="25" spans="1:64" x14ac:dyDescent="0.35">
      <c r="A25" t="s">
        <v>32</v>
      </c>
      <c r="B25" t="s">
        <v>87</v>
      </c>
      <c r="C25">
        <v>73</v>
      </c>
      <c r="D25" t="s">
        <v>73</v>
      </c>
      <c r="E25" t="s">
        <v>74</v>
      </c>
      <c r="F25" s="3">
        <v>44607</v>
      </c>
      <c r="G25" s="1">
        <v>8.1</v>
      </c>
      <c r="H25" s="1">
        <v>6.27</v>
      </c>
      <c r="I25" s="2">
        <v>170.67</v>
      </c>
      <c r="J25" s="2">
        <v>39.335999999999999</v>
      </c>
      <c r="K25" t="s">
        <v>47</v>
      </c>
      <c r="L25" s="16">
        <v>4</v>
      </c>
      <c r="M25" s="20">
        <v>7.9173999999999994E-2</v>
      </c>
      <c r="N25" s="6">
        <v>2408.7399999999998</v>
      </c>
      <c r="O25">
        <f t="shared" si="0"/>
        <v>2.4087399999999999</v>
      </c>
      <c r="P25">
        <v>8</v>
      </c>
      <c r="Q25">
        <f t="shared" si="6"/>
        <v>6.5559999999999993E-2</v>
      </c>
      <c r="R25">
        <f t="shared" si="7"/>
        <v>65.559999999999988</v>
      </c>
      <c r="S25">
        <f t="shared" si="1"/>
        <v>36.741000610128133</v>
      </c>
      <c r="T25" s="9">
        <f t="shared" si="4"/>
        <v>293.92800488102506</v>
      </c>
      <c r="U25" t="s">
        <v>47</v>
      </c>
      <c r="V25">
        <v>2</v>
      </c>
      <c r="W25" s="9">
        <f t="shared" si="5"/>
        <v>73.482001220256265</v>
      </c>
      <c r="X25">
        <v>1</v>
      </c>
    </row>
    <row r="26" spans="1:64" x14ac:dyDescent="0.35">
      <c r="A26" t="s">
        <v>33</v>
      </c>
      <c r="B26" t="s">
        <v>88</v>
      </c>
      <c r="C26">
        <v>74</v>
      </c>
      <c r="D26" t="s">
        <v>73</v>
      </c>
      <c r="E26" t="s">
        <v>74</v>
      </c>
      <c r="F26" s="3">
        <v>44607</v>
      </c>
      <c r="G26" s="1">
        <v>7.68</v>
      </c>
      <c r="H26" s="1">
        <v>6.18</v>
      </c>
      <c r="I26" s="2">
        <v>173.15700000000001</v>
      </c>
      <c r="J26" s="2">
        <v>48.55</v>
      </c>
      <c r="K26" t="s">
        <v>48</v>
      </c>
      <c r="L26" s="16">
        <v>2</v>
      </c>
      <c r="M26" s="20">
        <v>4.7</v>
      </c>
      <c r="N26" s="6">
        <v>2162.2159999999999</v>
      </c>
      <c r="O26">
        <f t="shared" si="0"/>
        <v>2.1622159999999999</v>
      </c>
      <c r="P26">
        <v>4</v>
      </c>
      <c r="Q26">
        <f t="shared" si="6"/>
        <v>8.0916666666666665E-2</v>
      </c>
      <c r="R26">
        <f t="shared" si="7"/>
        <v>80.916666666666671</v>
      </c>
      <c r="S26">
        <f t="shared" si="1"/>
        <v>26.721515962924816</v>
      </c>
      <c r="T26" s="8">
        <f t="shared" si="4"/>
        <v>106.88606385169926</v>
      </c>
      <c r="U26" t="s">
        <v>48</v>
      </c>
      <c r="V26">
        <v>1</v>
      </c>
      <c r="W26" s="8">
        <f t="shared" si="5"/>
        <v>26.721515962924816</v>
      </c>
      <c r="X26">
        <v>1</v>
      </c>
    </row>
    <row r="27" spans="1:64" x14ac:dyDescent="0.35">
      <c r="A27" t="s">
        <v>36</v>
      </c>
      <c r="B27" t="s">
        <v>89</v>
      </c>
      <c r="C27">
        <v>75</v>
      </c>
      <c r="D27" t="s">
        <v>73</v>
      </c>
      <c r="E27" t="s">
        <v>74</v>
      </c>
      <c r="F27" s="3">
        <v>44607</v>
      </c>
      <c r="G27" s="1">
        <v>7.87</v>
      </c>
      <c r="H27" s="1">
        <v>5.92</v>
      </c>
      <c r="I27" s="2">
        <v>142.083</v>
      </c>
      <c r="J27" s="2">
        <v>52.423000000000002</v>
      </c>
      <c r="K27" t="s">
        <v>48</v>
      </c>
      <c r="L27" s="16">
        <v>2</v>
      </c>
      <c r="M27" s="20">
        <v>1.1000000000000001</v>
      </c>
      <c r="N27" s="6">
        <v>2407.2910000000002</v>
      </c>
      <c r="O27">
        <f t="shared" si="0"/>
        <v>2.4072910000000003</v>
      </c>
      <c r="P27">
        <v>4</v>
      </c>
      <c r="Q27">
        <f t="shared" si="6"/>
        <v>8.7371666666666667E-2</v>
      </c>
      <c r="R27">
        <f t="shared" si="7"/>
        <v>87.37166666666667</v>
      </c>
      <c r="S27">
        <f t="shared" si="1"/>
        <v>27.552307193407476</v>
      </c>
      <c r="T27" s="8">
        <f t="shared" si="4"/>
        <v>110.2092287736299</v>
      </c>
      <c r="U27" t="s">
        <v>48</v>
      </c>
      <c r="V27">
        <v>1</v>
      </c>
      <c r="W27" s="8">
        <f t="shared" si="5"/>
        <v>27.552307193407476</v>
      </c>
      <c r="X27">
        <v>1</v>
      </c>
    </row>
    <row r="28" spans="1:64" s="7" customFormat="1" x14ac:dyDescent="0.35">
      <c r="A28" t="s">
        <v>37</v>
      </c>
      <c r="B28" t="s">
        <v>90</v>
      </c>
      <c r="C28">
        <v>76</v>
      </c>
      <c r="D28" t="s">
        <v>75</v>
      </c>
      <c r="E28" t="s">
        <v>76</v>
      </c>
      <c r="F28" s="3">
        <v>44607</v>
      </c>
      <c r="G28" s="1">
        <v>8.2200000000000006</v>
      </c>
      <c r="H28" s="1">
        <v>5.05</v>
      </c>
      <c r="I28" s="2">
        <v>132.39400000000001</v>
      </c>
      <c r="J28" s="2">
        <v>54.502000000000002</v>
      </c>
      <c r="K28" t="s">
        <v>46</v>
      </c>
      <c r="L28" s="16">
        <v>3</v>
      </c>
      <c r="M28" s="10">
        <v>1</v>
      </c>
      <c r="N28" s="22">
        <v>1156.864</v>
      </c>
      <c r="O28">
        <f t="shared" si="0"/>
        <v>1.1568640000000001</v>
      </c>
      <c r="P28">
        <v>4</v>
      </c>
      <c r="Q28">
        <f t="shared" si="6"/>
        <v>9.0836666666666677E-2</v>
      </c>
      <c r="R28">
        <f t="shared" si="7"/>
        <v>90.836666666666673</v>
      </c>
      <c r="S28">
        <f t="shared" si="1"/>
        <v>12.735650067887416</v>
      </c>
      <c r="T28" s="7">
        <f t="shared" si="4"/>
        <v>50.942600271549665</v>
      </c>
      <c r="U28" t="s">
        <v>46</v>
      </c>
      <c r="V28">
        <v>1</v>
      </c>
      <c r="W28" s="7">
        <f t="shared" si="5"/>
        <v>12.735650067887416</v>
      </c>
      <c r="X28">
        <v>1</v>
      </c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</row>
    <row r="29" spans="1:64" s="9" customFormat="1" x14ac:dyDescent="0.35">
      <c r="A29" t="s">
        <v>38</v>
      </c>
      <c r="B29" t="s">
        <v>91</v>
      </c>
      <c r="C29">
        <v>77</v>
      </c>
      <c r="D29" t="s">
        <v>75</v>
      </c>
      <c r="E29" t="s">
        <v>76</v>
      </c>
      <c r="F29" s="3">
        <v>44607</v>
      </c>
      <c r="G29" s="1">
        <v>8.14</v>
      </c>
      <c r="H29" s="1">
        <v>5.12</v>
      </c>
      <c r="I29" s="2">
        <v>150.55600000000001</v>
      </c>
      <c r="J29" s="2">
        <v>56.987000000000002</v>
      </c>
      <c r="K29" t="s">
        <v>47</v>
      </c>
      <c r="L29" s="16">
        <v>3</v>
      </c>
      <c r="M29" s="6">
        <v>2.8</v>
      </c>
      <c r="N29" s="6">
        <v>492.584</v>
      </c>
      <c r="O29">
        <f t="shared" si="0"/>
        <v>0.49258400000000002</v>
      </c>
      <c r="P29">
        <v>8</v>
      </c>
      <c r="Q29">
        <f t="shared" si="6"/>
        <v>9.4978333333333331E-2</v>
      </c>
      <c r="R29">
        <f t="shared" si="7"/>
        <v>94.978333333333325</v>
      </c>
      <c r="S29">
        <f t="shared" si="1"/>
        <v>5.1862775720778425</v>
      </c>
      <c r="T29" s="9">
        <f t="shared" si="4"/>
        <v>41.49022057662274</v>
      </c>
      <c r="U29" t="s">
        <v>47</v>
      </c>
      <c r="V29">
        <v>2</v>
      </c>
      <c r="W29" s="9">
        <f t="shared" si="5"/>
        <v>10.372555144155685</v>
      </c>
      <c r="X29">
        <v>1</v>
      </c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</row>
    <row r="30" spans="1:64" x14ac:dyDescent="0.35">
      <c r="A30" t="s">
        <v>39</v>
      </c>
      <c r="B30" t="s">
        <v>92</v>
      </c>
      <c r="C30">
        <v>78</v>
      </c>
      <c r="D30" t="s">
        <v>75</v>
      </c>
      <c r="E30" t="s">
        <v>76</v>
      </c>
      <c r="F30" s="3">
        <v>44607</v>
      </c>
      <c r="G30" s="1">
        <v>8.27</v>
      </c>
      <c r="H30" s="1">
        <v>5.03</v>
      </c>
      <c r="I30" s="2">
        <v>153.339</v>
      </c>
      <c r="J30" s="2">
        <v>43.512</v>
      </c>
      <c r="K30" t="s">
        <v>48</v>
      </c>
      <c r="L30" s="16">
        <v>3</v>
      </c>
      <c r="M30" s="6">
        <v>1.2</v>
      </c>
      <c r="N30" s="6">
        <v>1095.8499999999999</v>
      </c>
      <c r="O30">
        <f t="shared" si="0"/>
        <v>1.09585</v>
      </c>
      <c r="P30">
        <v>4</v>
      </c>
      <c r="Q30">
        <f t="shared" si="6"/>
        <v>7.2520000000000001E-2</v>
      </c>
      <c r="R30">
        <f t="shared" si="7"/>
        <v>72.52</v>
      </c>
      <c r="S30">
        <f t="shared" si="1"/>
        <v>15.11100386100386</v>
      </c>
      <c r="T30" s="8">
        <f t="shared" si="4"/>
        <v>60.444015444015442</v>
      </c>
      <c r="U30" t="s">
        <v>48</v>
      </c>
      <c r="V30">
        <v>1</v>
      </c>
      <c r="W30" s="8">
        <f t="shared" si="5"/>
        <v>15.11100386100386</v>
      </c>
      <c r="X30">
        <v>1</v>
      </c>
    </row>
    <row r="31" spans="1:64" s="7" customFormat="1" x14ac:dyDescent="0.35">
      <c r="A31" t="s">
        <v>40</v>
      </c>
      <c r="B31" t="s">
        <v>93</v>
      </c>
      <c r="C31">
        <v>79</v>
      </c>
      <c r="D31" t="s">
        <v>75</v>
      </c>
      <c r="E31" t="s">
        <v>76</v>
      </c>
      <c r="F31" s="3">
        <v>44607</v>
      </c>
      <c r="G31" s="1">
        <v>8.73</v>
      </c>
      <c r="H31" s="1">
        <v>5.51</v>
      </c>
      <c r="I31" s="2">
        <v>139.58000000000001</v>
      </c>
      <c r="J31" s="2">
        <v>55.7</v>
      </c>
      <c r="K31" t="s">
        <v>46</v>
      </c>
      <c r="L31" s="16">
        <v>3</v>
      </c>
      <c r="M31" s="6">
        <v>4</v>
      </c>
      <c r="N31" s="6">
        <v>1751.4010000000001</v>
      </c>
      <c r="O31">
        <f t="shared" si="0"/>
        <v>1.751401</v>
      </c>
      <c r="P31">
        <v>4</v>
      </c>
      <c r="Q31">
        <f t="shared" si="6"/>
        <v>9.2833333333333337E-2</v>
      </c>
      <c r="R31">
        <f t="shared" si="7"/>
        <v>92.833333333333343</v>
      </c>
      <c r="S31">
        <f t="shared" si="1"/>
        <v>18.866078994614004</v>
      </c>
      <c r="T31" s="7">
        <f t="shared" si="4"/>
        <v>75.464315978456014</v>
      </c>
      <c r="U31" t="s">
        <v>46</v>
      </c>
      <c r="V31">
        <v>1</v>
      </c>
      <c r="W31" s="7">
        <f t="shared" si="5"/>
        <v>18.866078994614004</v>
      </c>
      <c r="X31">
        <v>1</v>
      </c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</row>
    <row r="32" spans="1:64" s="9" customFormat="1" x14ac:dyDescent="0.35">
      <c r="A32" t="s">
        <v>41</v>
      </c>
      <c r="B32" t="s">
        <v>94</v>
      </c>
      <c r="C32">
        <v>80</v>
      </c>
      <c r="D32" t="s">
        <v>75</v>
      </c>
      <c r="E32" t="s">
        <v>76</v>
      </c>
      <c r="F32" s="3">
        <v>44607</v>
      </c>
      <c r="G32" s="1">
        <v>8.1</v>
      </c>
      <c r="H32" s="1">
        <v>5.41</v>
      </c>
      <c r="I32" s="2">
        <v>152.29599999999999</v>
      </c>
      <c r="J32" s="2">
        <v>42.162999999999997</v>
      </c>
      <c r="K32" t="s">
        <v>47</v>
      </c>
      <c r="L32" s="16">
        <v>3</v>
      </c>
      <c r="M32" s="6">
        <v>1.3</v>
      </c>
      <c r="N32" s="6">
        <v>2429.98</v>
      </c>
      <c r="O32">
        <f t="shared" si="0"/>
        <v>2.42998</v>
      </c>
      <c r="P32">
        <v>8</v>
      </c>
      <c r="Q32">
        <f t="shared" si="6"/>
        <v>7.0271666666666663E-2</v>
      </c>
      <c r="R32">
        <f t="shared" si="7"/>
        <v>70.271666666666661</v>
      </c>
      <c r="S32">
        <f t="shared" si="1"/>
        <v>34.57979745274293</v>
      </c>
      <c r="T32" s="9">
        <f t="shared" si="4"/>
        <v>276.63837962194344</v>
      </c>
      <c r="U32" t="s">
        <v>47</v>
      </c>
      <c r="V32">
        <v>2</v>
      </c>
      <c r="W32" s="9">
        <f t="shared" si="5"/>
        <v>69.159594905485861</v>
      </c>
      <c r="X32">
        <v>1</v>
      </c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</row>
    <row r="33" spans="1:64" s="7" customFormat="1" x14ac:dyDescent="0.35">
      <c r="A33" t="s">
        <v>95</v>
      </c>
      <c r="B33" t="s">
        <v>96</v>
      </c>
      <c r="C33">
        <v>81</v>
      </c>
      <c r="D33" t="s">
        <v>99</v>
      </c>
      <c r="E33" t="s">
        <v>100</v>
      </c>
      <c r="F33" s="3">
        <v>44608</v>
      </c>
      <c r="G33" s="1">
        <v>8.1</v>
      </c>
      <c r="H33" s="1">
        <v>5.48</v>
      </c>
      <c r="I33" s="2">
        <v>179.44499999999999</v>
      </c>
      <c r="J33" s="2">
        <v>34.607999999999997</v>
      </c>
      <c r="K33" t="s">
        <v>46</v>
      </c>
      <c r="L33" s="16">
        <v>3</v>
      </c>
      <c r="M33" s="5">
        <v>3.7</v>
      </c>
      <c r="N33" s="5">
        <v>1014.476</v>
      </c>
      <c r="O33">
        <f t="shared" si="0"/>
        <v>1.0144759999999999</v>
      </c>
      <c r="P33">
        <v>4</v>
      </c>
      <c r="Q33">
        <f t="shared" si="6"/>
        <v>5.7679999999999995E-2</v>
      </c>
      <c r="R33">
        <f t="shared" si="7"/>
        <v>57.679999999999993</v>
      </c>
      <c r="S33">
        <f t="shared" si="1"/>
        <v>17.588002773925105</v>
      </c>
      <c r="T33" s="7">
        <f t="shared" si="4"/>
        <v>70.352011095700419</v>
      </c>
      <c r="U33" t="s">
        <v>46</v>
      </c>
      <c r="V33">
        <v>1</v>
      </c>
      <c r="W33" s="7">
        <f t="shared" si="5"/>
        <v>17.588002773925105</v>
      </c>
      <c r="X33">
        <v>1</v>
      </c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</row>
    <row r="34" spans="1:64" s="9" customFormat="1" x14ac:dyDescent="0.35">
      <c r="A34" t="s">
        <v>97</v>
      </c>
      <c r="B34" t="s">
        <v>98</v>
      </c>
      <c r="C34">
        <v>82</v>
      </c>
      <c r="D34" t="s">
        <v>99</v>
      </c>
      <c r="E34" t="s">
        <v>100</v>
      </c>
      <c r="F34" s="3">
        <v>44608</v>
      </c>
      <c r="G34" s="1">
        <v>7.98</v>
      </c>
      <c r="H34" s="1">
        <v>5.45</v>
      </c>
      <c r="I34" s="2">
        <v>177.84800000000001</v>
      </c>
      <c r="J34" s="2">
        <v>37.753</v>
      </c>
      <c r="K34" t="s">
        <v>47</v>
      </c>
      <c r="L34" s="16">
        <v>3</v>
      </c>
      <c r="M34" s="4">
        <v>2.9</v>
      </c>
      <c r="N34" s="4">
        <v>538.59400000000005</v>
      </c>
      <c r="O34">
        <f t="shared" ref="O34:O65" si="8">N34/1000</f>
        <v>0.53859400000000002</v>
      </c>
      <c r="P34">
        <v>8</v>
      </c>
      <c r="Q34">
        <f t="shared" si="6"/>
        <v>6.2921666666666667E-2</v>
      </c>
      <c r="R34">
        <f t="shared" si="7"/>
        <v>62.921666666666667</v>
      </c>
      <c r="S34">
        <f t="shared" ref="S34:S65" si="9">N34/R34</f>
        <v>8.5597541917198647</v>
      </c>
      <c r="T34" s="9">
        <f t="shared" si="4"/>
        <v>68.478033533758918</v>
      </c>
      <c r="U34" t="s">
        <v>47</v>
      </c>
      <c r="V34">
        <v>2</v>
      </c>
      <c r="W34" s="9">
        <f t="shared" si="5"/>
        <v>17.119508383439729</v>
      </c>
      <c r="X34">
        <v>1</v>
      </c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</row>
    <row r="35" spans="1:64" s="7" customFormat="1" x14ac:dyDescent="0.35">
      <c r="A35" t="s">
        <v>101</v>
      </c>
      <c r="B35" t="s">
        <v>102</v>
      </c>
      <c r="C35">
        <v>83</v>
      </c>
      <c r="D35" t="s">
        <v>99</v>
      </c>
      <c r="E35" t="s">
        <v>100</v>
      </c>
      <c r="F35" s="3">
        <v>44608</v>
      </c>
      <c r="G35" s="1">
        <v>7.79</v>
      </c>
      <c r="H35" s="1">
        <v>5.46</v>
      </c>
      <c r="I35" s="2">
        <v>163.50899999999999</v>
      </c>
      <c r="J35" s="2">
        <v>49.45</v>
      </c>
      <c r="K35" t="s">
        <v>46</v>
      </c>
      <c r="L35" s="16">
        <v>3</v>
      </c>
      <c r="M35" s="6">
        <v>3.7</v>
      </c>
      <c r="N35" s="6">
        <v>1170.05</v>
      </c>
      <c r="O35">
        <f t="shared" si="8"/>
        <v>1.17005</v>
      </c>
      <c r="P35">
        <v>4</v>
      </c>
      <c r="Q35">
        <f t="shared" si="6"/>
        <v>8.2416666666666666E-2</v>
      </c>
      <c r="R35">
        <f t="shared" si="7"/>
        <v>82.416666666666671</v>
      </c>
      <c r="S35">
        <f t="shared" si="9"/>
        <v>14.196764408493426</v>
      </c>
      <c r="T35" s="7">
        <f t="shared" si="4"/>
        <v>56.787057633973703</v>
      </c>
      <c r="U35" t="s">
        <v>46</v>
      </c>
      <c r="V35">
        <v>1</v>
      </c>
      <c r="W35" s="7">
        <f t="shared" si="5"/>
        <v>14.196764408493426</v>
      </c>
      <c r="X35">
        <v>1</v>
      </c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1:64" x14ac:dyDescent="0.35">
      <c r="A36" t="s">
        <v>103</v>
      </c>
      <c r="B36" t="s">
        <v>104</v>
      </c>
      <c r="C36">
        <v>94</v>
      </c>
      <c r="D36" t="s">
        <v>99</v>
      </c>
      <c r="E36" t="s">
        <v>100</v>
      </c>
      <c r="F36" s="3">
        <v>44608</v>
      </c>
      <c r="G36" s="1">
        <v>7.46</v>
      </c>
      <c r="H36" s="1">
        <v>5.4</v>
      </c>
      <c r="I36" s="2">
        <v>152.96700000000001</v>
      </c>
      <c r="J36" s="2">
        <v>43.426000000000002</v>
      </c>
      <c r="K36" t="s">
        <v>48</v>
      </c>
      <c r="L36" s="16">
        <v>3</v>
      </c>
      <c r="M36" s="6">
        <v>1.2</v>
      </c>
      <c r="N36" s="6">
        <v>1168.7639999999999</v>
      </c>
      <c r="O36">
        <f t="shared" si="8"/>
        <v>1.1687639999999999</v>
      </c>
      <c r="P36">
        <v>4</v>
      </c>
      <c r="Q36">
        <f t="shared" si="6"/>
        <v>7.2376666666666672E-2</v>
      </c>
      <c r="R36">
        <f t="shared" si="7"/>
        <v>72.376666666666679</v>
      </c>
      <c r="S36">
        <f t="shared" si="9"/>
        <v>16.148353520932154</v>
      </c>
      <c r="T36" s="8">
        <f t="shared" si="4"/>
        <v>64.593414083728618</v>
      </c>
      <c r="U36" t="s">
        <v>48</v>
      </c>
      <c r="V36">
        <v>1</v>
      </c>
      <c r="W36" s="8">
        <f t="shared" si="5"/>
        <v>16.148353520932154</v>
      </c>
      <c r="X36">
        <v>1</v>
      </c>
    </row>
    <row r="37" spans="1:64" s="9" customFormat="1" x14ac:dyDescent="0.35">
      <c r="A37" t="s">
        <v>105</v>
      </c>
      <c r="B37" t="s">
        <v>106</v>
      </c>
      <c r="C37">
        <v>95</v>
      </c>
      <c r="D37" t="s">
        <v>99</v>
      </c>
      <c r="E37" t="s">
        <v>100</v>
      </c>
      <c r="F37" s="3">
        <v>44608</v>
      </c>
      <c r="G37" s="1">
        <v>8.33</v>
      </c>
      <c r="H37" s="1">
        <v>5.58</v>
      </c>
      <c r="I37" s="2">
        <v>176.66300000000001</v>
      </c>
      <c r="J37" s="2">
        <v>51.145000000000003</v>
      </c>
      <c r="K37" t="s">
        <v>47</v>
      </c>
      <c r="L37" s="16">
        <v>3</v>
      </c>
      <c r="M37" s="6">
        <v>8.5818000000000005E-2</v>
      </c>
      <c r="N37" s="6">
        <v>543.5</v>
      </c>
      <c r="O37">
        <f t="shared" si="8"/>
        <v>0.54349999999999998</v>
      </c>
      <c r="P37">
        <v>8</v>
      </c>
      <c r="Q37">
        <f t="shared" si="6"/>
        <v>8.5241666666666674E-2</v>
      </c>
      <c r="R37">
        <f t="shared" si="7"/>
        <v>85.241666666666674</v>
      </c>
      <c r="S37">
        <f t="shared" si="9"/>
        <v>6.3759898328282327</v>
      </c>
      <c r="T37" s="9">
        <f t="shared" si="4"/>
        <v>51.007918662625862</v>
      </c>
      <c r="U37" t="s">
        <v>47</v>
      </c>
      <c r="V37">
        <v>2</v>
      </c>
      <c r="W37" s="9">
        <f t="shared" si="5"/>
        <v>12.751979665656465</v>
      </c>
      <c r="X37">
        <v>1</v>
      </c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</row>
    <row r="38" spans="1:64" x14ac:dyDescent="0.35">
      <c r="A38" t="s">
        <v>107</v>
      </c>
      <c r="B38" t="s">
        <v>108</v>
      </c>
      <c r="C38">
        <v>96</v>
      </c>
      <c r="D38" t="s">
        <v>99</v>
      </c>
      <c r="E38" t="s">
        <v>100</v>
      </c>
      <c r="F38" s="3">
        <v>44608</v>
      </c>
      <c r="G38" s="1">
        <v>8.11</v>
      </c>
      <c r="H38" s="1">
        <v>5.46</v>
      </c>
      <c r="I38" s="2">
        <v>150.059</v>
      </c>
      <c r="J38" s="2">
        <v>38.225999999999999</v>
      </c>
      <c r="K38" t="s">
        <v>48</v>
      </c>
      <c r="L38" s="16">
        <v>3</v>
      </c>
      <c r="M38" s="6">
        <v>0.8</v>
      </c>
      <c r="N38" s="6">
        <v>1077.462</v>
      </c>
      <c r="O38">
        <f t="shared" si="8"/>
        <v>1.0774619999999999</v>
      </c>
      <c r="P38">
        <v>4</v>
      </c>
      <c r="Q38">
        <f t="shared" si="6"/>
        <v>6.3710000000000003E-2</v>
      </c>
      <c r="R38">
        <f t="shared" si="7"/>
        <v>63.71</v>
      </c>
      <c r="S38">
        <f t="shared" si="9"/>
        <v>16.911976141892954</v>
      </c>
      <c r="T38" s="8">
        <f t="shared" si="4"/>
        <v>67.647904567571814</v>
      </c>
      <c r="U38" t="s">
        <v>48</v>
      </c>
      <c r="V38">
        <v>1</v>
      </c>
      <c r="W38" s="8">
        <f t="shared" si="5"/>
        <v>16.911976141892954</v>
      </c>
      <c r="X38">
        <v>1</v>
      </c>
    </row>
    <row r="39" spans="1:64" x14ac:dyDescent="0.35">
      <c r="A39" t="s">
        <v>109</v>
      </c>
      <c r="B39" t="s">
        <v>110</v>
      </c>
      <c r="C39">
        <v>97</v>
      </c>
      <c r="D39" t="s">
        <v>111</v>
      </c>
      <c r="E39" t="s">
        <v>112</v>
      </c>
      <c r="F39" s="3">
        <v>44609</v>
      </c>
      <c r="G39" s="1">
        <v>9.1</v>
      </c>
      <c r="H39" s="1">
        <v>6.54</v>
      </c>
      <c r="I39" s="2">
        <v>228.261</v>
      </c>
      <c r="J39" s="2">
        <v>53.524999999999999</v>
      </c>
      <c r="K39" t="s">
        <v>48</v>
      </c>
      <c r="L39" s="16">
        <v>3</v>
      </c>
      <c r="M39" s="6">
        <v>6.8</v>
      </c>
      <c r="N39" s="6">
        <v>1692.9590000000001</v>
      </c>
      <c r="O39">
        <f t="shared" si="8"/>
        <v>1.6929590000000001</v>
      </c>
      <c r="P39">
        <v>4</v>
      </c>
      <c r="Q39">
        <f t="shared" si="6"/>
        <v>8.9208333333333334E-2</v>
      </c>
      <c r="R39">
        <f t="shared" si="7"/>
        <v>89.208333333333329</v>
      </c>
      <c r="S39">
        <f t="shared" si="9"/>
        <v>18.977588042970577</v>
      </c>
      <c r="T39" s="8">
        <f t="shared" si="4"/>
        <v>75.910352171882309</v>
      </c>
      <c r="U39" t="s">
        <v>48</v>
      </c>
      <c r="V39">
        <v>1</v>
      </c>
      <c r="W39" s="8">
        <f t="shared" si="5"/>
        <v>18.977588042970577</v>
      </c>
      <c r="X39">
        <v>1</v>
      </c>
    </row>
    <row r="40" spans="1:64" s="9" customFormat="1" x14ac:dyDescent="0.35">
      <c r="A40" t="s">
        <v>114</v>
      </c>
      <c r="B40" t="s">
        <v>115</v>
      </c>
      <c r="C40">
        <v>98</v>
      </c>
      <c r="D40" t="s">
        <v>181</v>
      </c>
      <c r="E40" t="s">
        <v>182</v>
      </c>
      <c r="F40" s="3">
        <v>44612</v>
      </c>
      <c r="G40" s="1">
        <v>8.14</v>
      </c>
      <c r="H40" s="1">
        <v>5.47</v>
      </c>
      <c r="I40" s="2">
        <v>151.82400000000001</v>
      </c>
      <c r="J40" s="2">
        <v>48.201999999999998</v>
      </c>
      <c r="K40" t="s">
        <v>47</v>
      </c>
      <c r="L40" s="16">
        <v>3</v>
      </c>
      <c r="M40" s="10">
        <v>1.8</v>
      </c>
      <c r="N40" s="6">
        <v>727.95299999999997</v>
      </c>
      <c r="O40">
        <f t="shared" si="8"/>
        <v>0.72795299999999996</v>
      </c>
      <c r="P40">
        <v>8</v>
      </c>
      <c r="Q40">
        <f t="shared" si="6"/>
        <v>8.0336666666666667E-2</v>
      </c>
      <c r="R40">
        <f t="shared" si="7"/>
        <v>80.336666666666673</v>
      </c>
      <c r="S40">
        <f t="shared" si="9"/>
        <v>9.0612796149537349</v>
      </c>
      <c r="T40" s="9">
        <f t="shared" si="4"/>
        <v>72.490236919629879</v>
      </c>
      <c r="U40" t="s">
        <v>47</v>
      </c>
      <c r="V40">
        <v>2</v>
      </c>
      <c r="W40" s="9">
        <f t="shared" si="5"/>
        <v>18.12255922990747</v>
      </c>
      <c r="X40">
        <v>1</v>
      </c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</row>
    <row r="41" spans="1:64" x14ac:dyDescent="0.35">
      <c r="A41" t="s">
        <v>117</v>
      </c>
      <c r="B41" t="s">
        <v>118</v>
      </c>
      <c r="C41">
        <v>99</v>
      </c>
      <c r="D41" t="s">
        <v>177</v>
      </c>
      <c r="E41" t="s">
        <v>178</v>
      </c>
      <c r="F41" s="3">
        <v>44612</v>
      </c>
      <c r="G41" s="1">
        <v>7.35</v>
      </c>
      <c r="H41" s="1">
        <v>5.93</v>
      </c>
      <c r="I41" s="2">
        <v>141.99799999999999</v>
      </c>
      <c r="J41" s="2">
        <v>28.702000000000002</v>
      </c>
      <c r="K41" t="s">
        <v>48</v>
      </c>
      <c r="L41" s="16">
        <v>3</v>
      </c>
      <c r="M41" s="10">
        <v>1.5</v>
      </c>
      <c r="N41" s="5">
        <v>2846.1529999999998</v>
      </c>
      <c r="O41">
        <f t="shared" si="8"/>
        <v>2.8461529999999997</v>
      </c>
      <c r="P41">
        <v>4</v>
      </c>
      <c r="Q41">
        <f t="shared" si="6"/>
        <v>4.7836666666666666E-2</v>
      </c>
      <c r="R41">
        <f t="shared" si="7"/>
        <v>47.836666666666666</v>
      </c>
      <c r="S41">
        <f t="shared" si="9"/>
        <v>59.497310291965711</v>
      </c>
      <c r="T41" s="8">
        <f t="shared" si="4"/>
        <v>237.98924116786284</v>
      </c>
      <c r="U41" t="s">
        <v>48</v>
      </c>
      <c r="V41">
        <v>1</v>
      </c>
      <c r="W41" s="8">
        <f t="shared" si="5"/>
        <v>59.497310291965711</v>
      </c>
      <c r="X41">
        <v>1</v>
      </c>
    </row>
    <row r="42" spans="1:64" s="7" customFormat="1" x14ac:dyDescent="0.35">
      <c r="A42" t="s">
        <v>119</v>
      </c>
      <c r="B42" t="s">
        <v>120</v>
      </c>
      <c r="C42">
        <v>100</v>
      </c>
      <c r="D42" t="s">
        <v>181</v>
      </c>
      <c r="E42" t="s">
        <v>182</v>
      </c>
      <c r="F42" s="3">
        <v>44612</v>
      </c>
      <c r="G42" s="1">
        <v>7.71</v>
      </c>
      <c r="H42" s="1">
        <v>5.71</v>
      </c>
      <c r="I42" s="2">
        <v>159.78800000000001</v>
      </c>
      <c r="J42" s="2">
        <v>31.32</v>
      </c>
      <c r="K42" t="s">
        <v>46</v>
      </c>
      <c r="L42" s="16">
        <v>3</v>
      </c>
      <c r="M42" s="10">
        <v>2.2000000000000002</v>
      </c>
      <c r="N42" s="4">
        <v>1513.0820000000001</v>
      </c>
      <c r="O42">
        <f t="shared" si="8"/>
        <v>1.513082</v>
      </c>
      <c r="P42">
        <v>4</v>
      </c>
      <c r="Q42">
        <f t="shared" si="6"/>
        <v>5.2200000000000003E-2</v>
      </c>
      <c r="R42">
        <f t="shared" si="7"/>
        <v>52.2</v>
      </c>
      <c r="S42">
        <f t="shared" si="9"/>
        <v>28.986245210727969</v>
      </c>
      <c r="T42" s="7">
        <f t="shared" si="4"/>
        <v>115.94498084291187</v>
      </c>
      <c r="U42" t="s">
        <v>46</v>
      </c>
      <c r="V42">
        <v>1</v>
      </c>
      <c r="W42" s="7">
        <f t="shared" si="5"/>
        <v>28.986245210727969</v>
      </c>
      <c r="X42">
        <v>1</v>
      </c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</row>
    <row r="43" spans="1:64" s="7" customFormat="1" x14ac:dyDescent="0.35">
      <c r="A43" t="s">
        <v>121</v>
      </c>
      <c r="B43" t="s">
        <v>122</v>
      </c>
      <c r="C43">
        <v>101</v>
      </c>
      <c r="D43" t="s">
        <v>177</v>
      </c>
      <c r="E43" t="s">
        <v>178</v>
      </c>
      <c r="F43" s="3">
        <v>44612</v>
      </c>
      <c r="G43" s="1">
        <v>7.61</v>
      </c>
      <c r="H43" s="1">
        <v>6.05</v>
      </c>
      <c r="I43" s="2">
        <v>146.43299999999999</v>
      </c>
      <c r="J43" s="2">
        <v>31.759</v>
      </c>
      <c r="K43" t="s">
        <v>46</v>
      </c>
      <c r="L43" s="16">
        <v>3</v>
      </c>
      <c r="M43" s="10">
        <v>2.4</v>
      </c>
      <c r="N43" s="6">
        <v>1936.3620000000001</v>
      </c>
      <c r="O43">
        <f t="shared" si="8"/>
        <v>1.9363620000000001</v>
      </c>
      <c r="P43">
        <v>4</v>
      </c>
      <c r="Q43">
        <f t="shared" si="6"/>
        <v>5.2931666666666669E-2</v>
      </c>
      <c r="R43">
        <f t="shared" si="7"/>
        <v>52.931666666666672</v>
      </c>
      <c r="S43">
        <f t="shared" si="9"/>
        <v>36.582297931295066</v>
      </c>
      <c r="T43" s="7">
        <f t="shared" si="4"/>
        <v>146.32919172518027</v>
      </c>
      <c r="U43" t="s">
        <v>46</v>
      </c>
      <c r="V43">
        <v>1</v>
      </c>
      <c r="W43" s="7">
        <f t="shared" si="5"/>
        <v>36.582297931295066</v>
      </c>
      <c r="X43">
        <v>1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</row>
    <row r="44" spans="1:64" s="9" customFormat="1" x14ac:dyDescent="0.35">
      <c r="A44" t="s">
        <v>123</v>
      </c>
      <c r="B44" t="s">
        <v>124</v>
      </c>
      <c r="C44">
        <v>102</v>
      </c>
      <c r="D44" t="s">
        <v>177</v>
      </c>
      <c r="E44" t="s">
        <v>178</v>
      </c>
      <c r="F44" s="3">
        <v>44612</v>
      </c>
      <c r="G44" s="1">
        <v>7.65</v>
      </c>
      <c r="H44" s="1">
        <v>6.14</v>
      </c>
      <c r="I44" s="2">
        <v>160.047</v>
      </c>
      <c r="J44" s="2">
        <v>40.654000000000003</v>
      </c>
      <c r="K44" t="s">
        <v>47</v>
      </c>
      <c r="L44" s="16">
        <v>3</v>
      </c>
      <c r="M44" s="10">
        <v>2.6</v>
      </c>
      <c r="N44" s="6">
        <v>828.33500000000004</v>
      </c>
      <c r="O44">
        <f t="shared" si="8"/>
        <v>0.82833500000000004</v>
      </c>
      <c r="P44">
        <v>8</v>
      </c>
      <c r="Q44">
        <f t="shared" si="6"/>
        <v>6.7756666666666673E-2</v>
      </c>
      <c r="R44">
        <f t="shared" si="7"/>
        <v>67.756666666666675</v>
      </c>
      <c r="S44">
        <f t="shared" si="9"/>
        <v>12.22514389727948</v>
      </c>
      <c r="T44" s="9">
        <f t="shared" si="4"/>
        <v>97.801151178235841</v>
      </c>
      <c r="U44" t="s">
        <v>47</v>
      </c>
      <c r="V44">
        <v>2</v>
      </c>
      <c r="W44" s="9">
        <f t="shared" si="5"/>
        <v>24.45028779455896</v>
      </c>
      <c r="X44">
        <v>1</v>
      </c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</row>
    <row r="45" spans="1:64" s="7" customFormat="1" x14ac:dyDescent="0.35">
      <c r="A45" t="s">
        <v>125</v>
      </c>
      <c r="B45" t="s">
        <v>126</v>
      </c>
      <c r="C45">
        <v>103</v>
      </c>
      <c r="D45" t="s">
        <v>180</v>
      </c>
      <c r="E45" t="s">
        <v>178</v>
      </c>
      <c r="F45" s="3">
        <v>44612</v>
      </c>
      <c r="G45" s="1">
        <v>7.1</v>
      </c>
      <c r="H45" s="1">
        <v>6.38</v>
      </c>
      <c r="I45" s="2">
        <v>155.46199999999999</v>
      </c>
      <c r="J45" s="2">
        <v>37.468000000000004</v>
      </c>
      <c r="K45" t="s">
        <v>46</v>
      </c>
      <c r="L45" s="16">
        <v>3</v>
      </c>
      <c r="M45" s="10">
        <v>1.4</v>
      </c>
      <c r="N45" s="6">
        <v>1283.077</v>
      </c>
      <c r="O45">
        <f t="shared" si="8"/>
        <v>1.283077</v>
      </c>
      <c r="P45">
        <v>4</v>
      </c>
      <c r="Q45">
        <f t="shared" si="6"/>
        <v>6.2446666666666671E-2</v>
      </c>
      <c r="R45">
        <f t="shared" si="7"/>
        <v>62.446666666666673</v>
      </c>
      <c r="S45">
        <f t="shared" si="9"/>
        <v>20.546765239671185</v>
      </c>
      <c r="T45" s="7">
        <f t="shared" si="4"/>
        <v>82.187060958684739</v>
      </c>
      <c r="U45" t="s">
        <v>46</v>
      </c>
      <c r="V45">
        <v>1</v>
      </c>
      <c r="W45" s="7">
        <f t="shared" si="5"/>
        <v>20.546765239671185</v>
      </c>
      <c r="X45">
        <v>1</v>
      </c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</row>
    <row r="46" spans="1:64" x14ac:dyDescent="0.35">
      <c r="A46" t="s">
        <v>127</v>
      </c>
      <c r="B46" t="s">
        <v>128</v>
      </c>
      <c r="C46">
        <v>104</v>
      </c>
      <c r="D46" t="s">
        <v>179</v>
      </c>
      <c r="E46" t="s">
        <v>178</v>
      </c>
      <c r="F46" s="3">
        <v>44612</v>
      </c>
      <c r="G46" s="1">
        <v>7.79</v>
      </c>
      <c r="H46" s="1">
        <v>5.86</v>
      </c>
      <c r="I46" s="2">
        <v>145.602</v>
      </c>
      <c r="J46" s="2">
        <v>39.695</v>
      </c>
      <c r="K46" t="s">
        <v>48</v>
      </c>
      <c r="L46" s="16">
        <v>3</v>
      </c>
      <c r="M46" s="10">
        <v>2.7</v>
      </c>
      <c r="N46" s="6">
        <v>1880.9190000000001</v>
      </c>
      <c r="O46">
        <f t="shared" si="8"/>
        <v>1.880919</v>
      </c>
      <c r="P46">
        <v>4</v>
      </c>
      <c r="Q46">
        <f t="shared" si="6"/>
        <v>6.6158333333333333E-2</v>
      </c>
      <c r="R46">
        <f t="shared" si="7"/>
        <v>66.158333333333331</v>
      </c>
      <c r="S46">
        <f t="shared" si="9"/>
        <v>28.430568081622372</v>
      </c>
      <c r="T46" s="8">
        <f t="shared" si="4"/>
        <v>113.72227232648949</v>
      </c>
      <c r="U46" t="s">
        <v>48</v>
      </c>
      <c r="V46">
        <v>1</v>
      </c>
      <c r="W46" s="7">
        <f t="shared" si="5"/>
        <v>28.430568081622372</v>
      </c>
      <c r="X46">
        <v>1</v>
      </c>
    </row>
    <row r="47" spans="1:64" x14ac:dyDescent="0.35">
      <c r="A47" t="s">
        <v>129</v>
      </c>
      <c r="B47" t="s">
        <v>130</v>
      </c>
      <c r="C47">
        <v>105</v>
      </c>
      <c r="D47" t="s">
        <v>179</v>
      </c>
      <c r="E47" t="s">
        <v>178</v>
      </c>
      <c r="F47" s="3">
        <v>44612</v>
      </c>
      <c r="G47" s="1">
        <v>6.94</v>
      </c>
      <c r="H47" s="1">
        <v>6.06</v>
      </c>
      <c r="I47" s="2">
        <v>139.505</v>
      </c>
      <c r="J47" s="2">
        <v>34.920999999999999</v>
      </c>
      <c r="K47" t="s">
        <v>47</v>
      </c>
      <c r="L47" s="16">
        <v>4</v>
      </c>
      <c r="M47" s="6">
        <v>0.2</v>
      </c>
      <c r="N47" s="6">
        <v>826.84299999999996</v>
      </c>
      <c r="O47">
        <f t="shared" si="8"/>
        <v>0.82684299999999999</v>
      </c>
      <c r="P47">
        <v>8</v>
      </c>
      <c r="Q47">
        <f t="shared" ref="Q47:Q57" si="10">J47/600</f>
        <v>5.8201666666666665E-2</v>
      </c>
      <c r="R47">
        <f t="shared" ref="R47:R57" si="11">Q47*1000</f>
        <v>58.201666666666668</v>
      </c>
      <c r="S47">
        <f t="shared" si="9"/>
        <v>14.206517568225422</v>
      </c>
      <c r="T47" s="9">
        <f t="shared" si="4"/>
        <v>113.65214054580338</v>
      </c>
      <c r="U47" t="s">
        <v>47</v>
      </c>
      <c r="V47">
        <v>2</v>
      </c>
      <c r="W47" s="9">
        <f t="shared" si="5"/>
        <v>28.413035136450844</v>
      </c>
      <c r="X47">
        <v>1</v>
      </c>
    </row>
    <row r="48" spans="1:64" x14ac:dyDescent="0.35">
      <c r="A48" t="s">
        <v>131</v>
      </c>
      <c r="B48" t="s">
        <v>132</v>
      </c>
      <c r="C48">
        <v>106</v>
      </c>
      <c r="D48" t="s">
        <v>176</v>
      </c>
      <c r="E48" t="s">
        <v>65</v>
      </c>
      <c r="F48" s="3">
        <v>44612</v>
      </c>
      <c r="G48" s="1">
        <v>8.34</v>
      </c>
      <c r="H48" s="1">
        <v>5.53</v>
      </c>
      <c r="I48" s="2">
        <v>143.24</v>
      </c>
      <c r="J48" s="2">
        <v>35.351999999999997</v>
      </c>
      <c r="K48" t="s">
        <v>47</v>
      </c>
      <c r="L48" s="16">
        <v>4</v>
      </c>
      <c r="M48" s="6">
        <v>0.6</v>
      </c>
      <c r="N48" s="6">
        <v>824.10400000000004</v>
      </c>
      <c r="O48">
        <f t="shared" si="8"/>
        <v>0.82410400000000006</v>
      </c>
      <c r="P48">
        <v>8</v>
      </c>
      <c r="Q48">
        <f t="shared" si="10"/>
        <v>5.8919999999999993E-2</v>
      </c>
      <c r="R48">
        <f t="shared" si="11"/>
        <v>58.919999999999995</v>
      </c>
      <c r="S48">
        <f t="shared" si="9"/>
        <v>13.986829599456893</v>
      </c>
      <c r="T48" s="9">
        <f t="shared" si="4"/>
        <v>111.89463679565515</v>
      </c>
      <c r="U48" t="s">
        <v>47</v>
      </c>
      <c r="V48">
        <v>2</v>
      </c>
      <c r="W48" s="9">
        <f t="shared" si="5"/>
        <v>27.973659198913786</v>
      </c>
      <c r="X48">
        <v>1</v>
      </c>
    </row>
    <row r="49" spans="1:24" x14ac:dyDescent="0.35">
      <c r="A49" t="s">
        <v>133</v>
      </c>
      <c r="B49" t="s">
        <v>134</v>
      </c>
      <c r="C49">
        <v>107</v>
      </c>
      <c r="D49" t="s">
        <v>173</v>
      </c>
      <c r="E49" t="s">
        <v>52</v>
      </c>
      <c r="F49" s="3">
        <v>44612</v>
      </c>
      <c r="G49" s="1">
        <v>6.78</v>
      </c>
      <c r="H49" s="1">
        <v>6.16</v>
      </c>
      <c r="I49" s="2">
        <v>146.77600000000001</v>
      </c>
      <c r="J49" s="2">
        <v>33.548999999999999</v>
      </c>
      <c r="K49" t="s">
        <v>48</v>
      </c>
      <c r="L49" s="16">
        <v>4</v>
      </c>
      <c r="M49" s="6">
        <v>5.2</v>
      </c>
      <c r="N49" s="6">
        <v>911.82799999999997</v>
      </c>
      <c r="O49">
        <f t="shared" si="8"/>
        <v>0.91182799999999997</v>
      </c>
      <c r="P49">
        <v>4</v>
      </c>
      <c r="Q49">
        <f t="shared" si="10"/>
        <v>5.5914999999999999E-2</v>
      </c>
      <c r="R49">
        <f t="shared" si="11"/>
        <v>55.914999999999999</v>
      </c>
      <c r="S49">
        <f t="shared" si="9"/>
        <v>16.307395153357774</v>
      </c>
      <c r="T49" s="8">
        <f t="shared" si="4"/>
        <v>65.229580613431096</v>
      </c>
      <c r="U49" t="s">
        <v>48</v>
      </c>
      <c r="V49">
        <v>1</v>
      </c>
      <c r="W49" s="8">
        <f t="shared" si="5"/>
        <v>16.307395153357774</v>
      </c>
      <c r="X49">
        <v>1</v>
      </c>
    </row>
    <row r="50" spans="1:24" x14ac:dyDescent="0.35">
      <c r="A50" t="s">
        <v>135</v>
      </c>
      <c r="B50" t="s">
        <v>136</v>
      </c>
      <c r="C50">
        <v>108</v>
      </c>
      <c r="D50" t="s">
        <v>181</v>
      </c>
      <c r="E50" t="s">
        <v>182</v>
      </c>
      <c r="F50" s="3">
        <v>44612</v>
      </c>
      <c r="G50" s="1">
        <v>7.81</v>
      </c>
      <c r="H50" s="1">
        <v>5.83</v>
      </c>
      <c r="I50" s="2">
        <v>165.73400000000001</v>
      </c>
      <c r="J50" s="2">
        <v>53.643999999999998</v>
      </c>
      <c r="K50" t="s">
        <v>48</v>
      </c>
      <c r="L50" s="16">
        <v>4</v>
      </c>
      <c r="M50" s="6">
        <v>4.8</v>
      </c>
      <c r="N50" s="6">
        <v>1359.09</v>
      </c>
      <c r="O50">
        <f t="shared" si="8"/>
        <v>1.3590899999999999</v>
      </c>
      <c r="P50">
        <v>4</v>
      </c>
      <c r="Q50">
        <f t="shared" si="10"/>
        <v>8.9406666666666662E-2</v>
      </c>
      <c r="R50">
        <f t="shared" si="11"/>
        <v>89.406666666666666</v>
      </c>
      <c r="S50">
        <f t="shared" si="9"/>
        <v>15.201215420177466</v>
      </c>
      <c r="T50" s="8">
        <f t="shared" si="4"/>
        <v>60.804861680709863</v>
      </c>
      <c r="U50" t="s">
        <v>48</v>
      </c>
      <c r="V50">
        <v>1</v>
      </c>
      <c r="W50" s="8">
        <f t="shared" si="5"/>
        <v>15.201215420177466</v>
      </c>
      <c r="X50">
        <v>1</v>
      </c>
    </row>
    <row r="51" spans="1:24" x14ac:dyDescent="0.35">
      <c r="A51" t="s">
        <v>137</v>
      </c>
      <c r="B51" t="s">
        <v>138</v>
      </c>
      <c r="C51">
        <v>109</v>
      </c>
      <c r="D51" t="s">
        <v>176</v>
      </c>
      <c r="E51" t="s">
        <v>65</v>
      </c>
      <c r="F51" s="3">
        <v>44612</v>
      </c>
      <c r="G51" s="1">
        <v>7.72</v>
      </c>
      <c r="H51" s="1">
        <v>5.66</v>
      </c>
      <c r="I51" s="2">
        <v>140.072</v>
      </c>
      <c r="J51" s="2">
        <v>44.487000000000002</v>
      </c>
      <c r="K51" t="s">
        <v>46</v>
      </c>
      <c r="L51" s="16">
        <v>4</v>
      </c>
      <c r="M51" s="6">
        <v>4.9000000000000004</v>
      </c>
      <c r="N51" s="6">
        <v>831.54600000000005</v>
      </c>
      <c r="O51">
        <f t="shared" si="8"/>
        <v>0.83154600000000001</v>
      </c>
      <c r="P51">
        <v>4</v>
      </c>
      <c r="Q51">
        <f t="shared" si="10"/>
        <v>7.4145000000000003E-2</v>
      </c>
      <c r="R51">
        <f t="shared" si="11"/>
        <v>74.144999999999996</v>
      </c>
      <c r="S51">
        <f t="shared" si="9"/>
        <v>11.215132510621082</v>
      </c>
      <c r="T51" s="7">
        <f t="shared" si="4"/>
        <v>44.860530042484328</v>
      </c>
      <c r="U51" t="s">
        <v>46</v>
      </c>
      <c r="V51">
        <v>1</v>
      </c>
      <c r="W51" s="7">
        <f t="shared" si="5"/>
        <v>11.215132510621082</v>
      </c>
      <c r="X51">
        <v>1</v>
      </c>
    </row>
    <row r="52" spans="1:24" x14ac:dyDescent="0.35">
      <c r="A52" t="s">
        <v>139</v>
      </c>
      <c r="B52" t="s">
        <v>140</v>
      </c>
      <c r="C52">
        <v>110</v>
      </c>
      <c r="D52" t="s">
        <v>176</v>
      </c>
      <c r="E52" t="s">
        <v>65</v>
      </c>
      <c r="F52" s="3">
        <v>44612</v>
      </c>
      <c r="G52" s="1">
        <v>8.32</v>
      </c>
      <c r="H52" s="1">
        <v>5.47</v>
      </c>
      <c r="I52" s="2">
        <v>133.57400000000001</v>
      </c>
      <c r="J52" s="2">
        <v>37.978000000000002</v>
      </c>
      <c r="K52" t="s">
        <v>48</v>
      </c>
      <c r="L52" s="16">
        <v>4</v>
      </c>
      <c r="M52" s="6">
        <v>0.7</v>
      </c>
      <c r="N52" s="6">
        <v>407.55700000000002</v>
      </c>
      <c r="O52">
        <f t="shared" si="8"/>
        <v>0.407557</v>
      </c>
      <c r="P52">
        <v>4</v>
      </c>
      <c r="Q52">
        <f t="shared" si="10"/>
        <v>6.3296666666666668E-2</v>
      </c>
      <c r="R52">
        <f t="shared" si="11"/>
        <v>63.296666666666667</v>
      </c>
      <c r="S52">
        <f t="shared" si="9"/>
        <v>6.4388382747906689</v>
      </c>
      <c r="T52" s="8">
        <f t="shared" si="4"/>
        <v>25.755353099162676</v>
      </c>
      <c r="U52" t="s">
        <v>48</v>
      </c>
      <c r="V52">
        <v>2</v>
      </c>
      <c r="W52" s="8">
        <f t="shared" si="5"/>
        <v>12.877676549581338</v>
      </c>
      <c r="X52">
        <v>1</v>
      </c>
    </row>
    <row r="53" spans="1:24" x14ac:dyDescent="0.35">
      <c r="A53" t="s">
        <v>141</v>
      </c>
      <c r="B53" t="s">
        <v>142</v>
      </c>
      <c r="C53">
        <v>111</v>
      </c>
      <c r="D53" t="s">
        <v>180</v>
      </c>
      <c r="E53" t="s">
        <v>178</v>
      </c>
      <c r="F53" s="3">
        <v>44612</v>
      </c>
      <c r="G53" s="1">
        <v>7.57</v>
      </c>
      <c r="H53" s="1">
        <v>6.11</v>
      </c>
      <c r="I53" s="2">
        <v>153.87700000000001</v>
      </c>
      <c r="J53" s="2">
        <v>42.838000000000001</v>
      </c>
      <c r="K53" t="s">
        <v>47</v>
      </c>
      <c r="L53" s="16">
        <v>4</v>
      </c>
      <c r="M53" s="6">
        <v>0.7</v>
      </c>
      <c r="N53" s="6">
        <v>1483.24</v>
      </c>
      <c r="O53">
        <f t="shared" si="8"/>
        <v>1.4832400000000001</v>
      </c>
      <c r="P53">
        <v>8</v>
      </c>
      <c r="Q53">
        <f t="shared" si="10"/>
        <v>7.1396666666666664E-2</v>
      </c>
      <c r="R53">
        <f t="shared" si="11"/>
        <v>71.396666666666661</v>
      </c>
      <c r="S53">
        <f t="shared" si="9"/>
        <v>20.774639338904713</v>
      </c>
      <c r="T53" s="9">
        <f t="shared" si="4"/>
        <v>166.1971147112377</v>
      </c>
      <c r="U53" t="s">
        <v>47</v>
      </c>
      <c r="V53">
        <v>2</v>
      </c>
      <c r="W53" s="9">
        <f t="shared" si="5"/>
        <v>41.549278677809426</v>
      </c>
      <c r="X53">
        <v>1</v>
      </c>
    </row>
    <row r="54" spans="1:24" x14ac:dyDescent="0.35">
      <c r="A54" t="s">
        <v>143</v>
      </c>
      <c r="B54" t="s">
        <v>144</v>
      </c>
      <c r="C54">
        <v>112</v>
      </c>
      <c r="D54" t="s">
        <v>181</v>
      </c>
      <c r="E54" t="s">
        <v>182</v>
      </c>
      <c r="F54" s="3">
        <v>44612</v>
      </c>
      <c r="G54" s="1">
        <v>8.15</v>
      </c>
      <c r="H54" s="1">
        <v>5.51</v>
      </c>
      <c r="I54" s="2">
        <v>158.12700000000001</v>
      </c>
      <c r="J54" s="2">
        <v>42.683999999999997</v>
      </c>
      <c r="K54" t="s">
        <v>46</v>
      </c>
      <c r="L54" s="16">
        <v>4</v>
      </c>
      <c r="M54" s="6">
        <v>2</v>
      </c>
      <c r="N54" s="6">
        <v>1763.0719999999999</v>
      </c>
      <c r="O54">
        <f t="shared" si="8"/>
        <v>1.763072</v>
      </c>
      <c r="P54">
        <v>4</v>
      </c>
      <c r="Q54">
        <f t="shared" si="10"/>
        <v>7.1139999999999995E-2</v>
      </c>
      <c r="R54">
        <f t="shared" si="11"/>
        <v>71.14</v>
      </c>
      <c r="S54">
        <f t="shared" si="9"/>
        <v>24.783131852684846</v>
      </c>
      <c r="T54" s="7">
        <f t="shared" si="4"/>
        <v>99.132527410739385</v>
      </c>
      <c r="U54" t="s">
        <v>46</v>
      </c>
      <c r="V54">
        <v>1</v>
      </c>
      <c r="W54" s="7">
        <f t="shared" si="5"/>
        <v>24.783131852684846</v>
      </c>
      <c r="X54">
        <v>1</v>
      </c>
    </row>
    <row r="55" spans="1:24" x14ac:dyDescent="0.35">
      <c r="A55" t="s">
        <v>145</v>
      </c>
      <c r="B55" t="s">
        <v>146</v>
      </c>
      <c r="C55">
        <v>113</v>
      </c>
      <c r="D55" t="s">
        <v>173</v>
      </c>
      <c r="E55" t="s">
        <v>52</v>
      </c>
      <c r="F55" s="3">
        <v>44612</v>
      </c>
      <c r="G55" s="1">
        <v>7.84</v>
      </c>
      <c r="H55" s="1">
        <v>5.83</v>
      </c>
      <c r="I55" s="2">
        <v>157.05799999999999</v>
      </c>
      <c r="J55" s="2">
        <v>35.552999999999997</v>
      </c>
      <c r="K55" t="s">
        <v>47</v>
      </c>
      <c r="L55" s="16">
        <v>4</v>
      </c>
      <c r="M55" s="6">
        <v>1.2</v>
      </c>
      <c r="N55" s="6">
        <v>3731.0949999999998</v>
      </c>
      <c r="O55">
        <f t="shared" si="8"/>
        <v>3.7310949999999998</v>
      </c>
      <c r="P55">
        <v>8</v>
      </c>
      <c r="Q55">
        <f t="shared" si="10"/>
        <v>5.9254999999999995E-2</v>
      </c>
      <c r="R55">
        <f t="shared" si="11"/>
        <v>59.254999999999995</v>
      </c>
      <c r="S55">
        <f t="shared" si="9"/>
        <v>62.96675386043372</v>
      </c>
      <c r="T55" s="9">
        <f t="shared" si="4"/>
        <v>503.73403088346976</v>
      </c>
      <c r="U55" t="s">
        <v>47</v>
      </c>
      <c r="V55">
        <v>2</v>
      </c>
      <c r="W55" s="9">
        <f t="shared" si="5"/>
        <v>125.93350772086744</v>
      </c>
      <c r="X55">
        <v>1</v>
      </c>
    </row>
    <row r="56" spans="1:24" x14ac:dyDescent="0.35">
      <c r="A56" t="s">
        <v>147</v>
      </c>
      <c r="B56" t="s">
        <v>148</v>
      </c>
      <c r="C56">
        <v>114</v>
      </c>
      <c r="D56" t="s">
        <v>174</v>
      </c>
      <c r="E56" t="s">
        <v>175</v>
      </c>
      <c r="F56" s="3">
        <v>44612</v>
      </c>
      <c r="G56" s="1">
        <v>7.84</v>
      </c>
      <c r="H56" s="1">
        <v>6.16</v>
      </c>
      <c r="I56" s="2">
        <v>164.01499999999999</v>
      </c>
      <c r="J56" s="2">
        <v>40.841999999999999</v>
      </c>
      <c r="K56" t="s">
        <v>47</v>
      </c>
      <c r="L56" s="16">
        <v>4</v>
      </c>
      <c r="M56" s="6">
        <v>8.1999999999999993</v>
      </c>
      <c r="N56" s="6">
        <v>893.27300000000002</v>
      </c>
      <c r="O56">
        <f t="shared" si="8"/>
        <v>0.89327299999999998</v>
      </c>
      <c r="P56">
        <v>8</v>
      </c>
      <c r="Q56">
        <f t="shared" si="10"/>
        <v>6.8069999999999992E-2</v>
      </c>
      <c r="R56">
        <f t="shared" si="11"/>
        <v>68.069999999999993</v>
      </c>
      <c r="S56">
        <f t="shared" si="9"/>
        <v>13.122858821801088</v>
      </c>
      <c r="T56" s="9">
        <f t="shared" si="4"/>
        <v>104.98287057440871</v>
      </c>
      <c r="U56" t="s">
        <v>47</v>
      </c>
      <c r="V56">
        <v>2</v>
      </c>
      <c r="W56" s="9">
        <f t="shared" si="5"/>
        <v>26.245717643602177</v>
      </c>
      <c r="X56">
        <v>1</v>
      </c>
    </row>
    <row r="57" spans="1:24" x14ac:dyDescent="0.35">
      <c r="A57" t="s">
        <v>149</v>
      </c>
      <c r="B57" t="s">
        <v>150</v>
      </c>
      <c r="C57">
        <v>115</v>
      </c>
      <c r="D57" t="s">
        <v>174</v>
      </c>
      <c r="E57" t="s">
        <v>175</v>
      </c>
      <c r="F57" s="3">
        <v>44612</v>
      </c>
      <c r="G57" s="1">
        <v>8.77</v>
      </c>
      <c r="H57" s="1">
        <v>5.6</v>
      </c>
      <c r="I57" s="2">
        <v>175.51</v>
      </c>
      <c r="J57" s="2">
        <v>43.079000000000001</v>
      </c>
      <c r="K57" t="s">
        <v>46</v>
      </c>
      <c r="L57" s="16">
        <v>4</v>
      </c>
      <c r="M57" s="6">
        <v>5.9</v>
      </c>
      <c r="N57" s="6">
        <v>1595.588</v>
      </c>
      <c r="O57">
        <f t="shared" si="8"/>
        <v>1.595588</v>
      </c>
      <c r="P57">
        <v>4</v>
      </c>
      <c r="Q57">
        <f t="shared" si="10"/>
        <v>7.1798333333333339E-2</v>
      </c>
      <c r="R57">
        <f t="shared" si="11"/>
        <v>71.798333333333332</v>
      </c>
      <c r="S57">
        <f t="shared" si="9"/>
        <v>22.223189953341535</v>
      </c>
      <c r="T57" s="7">
        <f t="shared" si="4"/>
        <v>88.892759813366141</v>
      </c>
      <c r="U57" t="s">
        <v>46</v>
      </c>
      <c r="V57">
        <v>1</v>
      </c>
      <c r="W57" s="7">
        <f t="shared" si="5"/>
        <v>22.223189953341535</v>
      </c>
      <c r="X57">
        <v>1</v>
      </c>
    </row>
    <row r="58" spans="1:24" x14ac:dyDescent="0.35">
      <c r="A58" t="s">
        <v>151</v>
      </c>
      <c r="B58" t="s">
        <v>152</v>
      </c>
      <c r="C58">
        <v>116</v>
      </c>
      <c r="D58" t="s">
        <v>181</v>
      </c>
      <c r="E58" t="s">
        <v>182</v>
      </c>
      <c r="F58" s="3">
        <v>44612</v>
      </c>
      <c r="G58" s="1">
        <v>8.3800000000000008</v>
      </c>
      <c r="H58" s="1">
        <v>5.67</v>
      </c>
      <c r="I58" s="2">
        <v>164.13200000000001</v>
      </c>
      <c r="J58" s="2">
        <v>47.521000000000001</v>
      </c>
      <c r="K58" t="s">
        <v>48</v>
      </c>
      <c r="L58" s="16">
        <v>5</v>
      </c>
      <c r="M58" s="20">
        <v>3.3</v>
      </c>
      <c r="N58" s="6">
        <v>876.57100000000003</v>
      </c>
      <c r="O58">
        <f t="shared" si="8"/>
        <v>0.87657099999999999</v>
      </c>
      <c r="P58">
        <v>4</v>
      </c>
      <c r="Q58">
        <f t="shared" ref="Q58:Q68" si="12">J58/600</f>
        <v>7.920166666666667E-2</v>
      </c>
      <c r="R58">
        <f t="shared" ref="R58:R74" si="13">Q58*1000</f>
        <v>79.201666666666668</v>
      </c>
      <c r="S58">
        <f t="shared" si="9"/>
        <v>11.067582752888198</v>
      </c>
      <c r="T58" s="8">
        <f t="shared" si="4"/>
        <v>44.270331011552791</v>
      </c>
      <c r="U58" t="s">
        <v>48</v>
      </c>
      <c r="V58">
        <v>1</v>
      </c>
      <c r="W58" s="8">
        <f t="shared" si="5"/>
        <v>11.067582752888198</v>
      </c>
      <c r="X58">
        <v>1</v>
      </c>
    </row>
    <row r="59" spans="1:24" x14ac:dyDescent="0.35">
      <c r="A59" t="s">
        <v>153</v>
      </c>
      <c r="B59" t="s">
        <v>154</v>
      </c>
      <c r="C59">
        <v>117</v>
      </c>
      <c r="D59" t="s">
        <v>173</v>
      </c>
      <c r="E59" t="s">
        <v>52</v>
      </c>
      <c r="F59" s="3">
        <v>44612</v>
      </c>
      <c r="G59" s="1">
        <v>7.31</v>
      </c>
      <c r="H59" s="1">
        <v>6.15</v>
      </c>
      <c r="I59" s="2">
        <v>155.38200000000001</v>
      </c>
      <c r="J59" s="2">
        <v>44.192</v>
      </c>
      <c r="K59" t="s">
        <v>48</v>
      </c>
      <c r="L59" s="16">
        <v>5</v>
      </c>
      <c r="M59" s="20">
        <v>3.6</v>
      </c>
      <c r="N59" s="6">
        <v>946.52800000000002</v>
      </c>
      <c r="O59">
        <f t="shared" si="8"/>
        <v>0.94652800000000004</v>
      </c>
      <c r="P59">
        <v>4</v>
      </c>
      <c r="Q59">
        <f t="shared" si="12"/>
        <v>7.3653333333333335E-2</v>
      </c>
      <c r="R59">
        <f t="shared" si="13"/>
        <v>73.653333333333336</v>
      </c>
      <c r="S59">
        <f t="shared" si="9"/>
        <v>12.851122375090513</v>
      </c>
      <c r="T59" s="8">
        <f t="shared" si="4"/>
        <v>51.404489500362054</v>
      </c>
      <c r="U59" t="s">
        <v>48</v>
      </c>
      <c r="V59">
        <v>1</v>
      </c>
      <c r="W59" s="8">
        <f t="shared" si="5"/>
        <v>12.851122375090513</v>
      </c>
      <c r="X59">
        <v>1</v>
      </c>
    </row>
    <row r="60" spans="1:24" x14ac:dyDescent="0.35">
      <c r="A60" t="s">
        <v>155</v>
      </c>
      <c r="B60" t="s">
        <v>156</v>
      </c>
      <c r="C60">
        <v>118</v>
      </c>
      <c r="D60" t="s">
        <v>173</v>
      </c>
      <c r="E60" t="s">
        <v>52</v>
      </c>
      <c r="F60" s="3">
        <v>44612</v>
      </c>
      <c r="G60" s="1">
        <v>7.22</v>
      </c>
      <c r="H60" s="1">
        <v>6.02</v>
      </c>
      <c r="I60" s="2">
        <v>150.97999999999999</v>
      </c>
      <c r="J60" s="2">
        <v>50.991</v>
      </c>
      <c r="K60" t="s">
        <v>48</v>
      </c>
      <c r="L60" s="16">
        <v>5</v>
      </c>
      <c r="M60" s="20">
        <v>1</v>
      </c>
      <c r="N60" s="6">
        <v>1221.1400000000001</v>
      </c>
      <c r="O60">
        <f t="shared" si="8"/>
        <v>1.2211400000000001</v>
      </c>
      <c r="P60">
        <v>4</v>
      </c>
      <c r="Q60">
        <f t="shared" si="12"/>
        <v>8.4985000000000005E-2</v>
      </c>
      <c r="R60">
        <f t="shared" si="13"/>
        <v>84.984999999999999</v>
      </c>
      <c r="S60">
        <f t="shared" si="9"/>
        <v>14.368888627404838</v>
      </c>
      <c r="T60" s="8">
        <f t="shared" si="4"/>
        <v>57.47555450961935</v>
      </c>
      <c r="U60" t="s">
        <v>48</v>
      </c>
      <c r="V60">
        <v>1</v>
      </c>
      <c r="W60" s="8">
        <f t="shared" si="5"/>
        <v>14.368888627404838</v>
      </c>
      <c r="X60">
        <v>1</v>
      </c>
    </row>
    <row r="61" spans="1:24" x14ac:dyDescent="0.35">
      <c r="A61" t="s">
        <v>157</v>
      </c>
      <c r="B61" t="s">
        <v>158</v>
      </c>
      <c r="C61">
        <v>119</v>
      </c>
      <c r="D61" t="s">
        <v>173</v>
      </c>
      <c r="E61" t="s">
        <v>52</v>
      </c>
      <c r="F61" s="3">
        <v>44612</v>
      </c>
      <c r="G61" s="1">
        <v>7.25</v>
      </c>
      <c r="H61" s="1">
        <v>6.1</v>
      </c>
      <c r="I61" s="2">
        <v>147.74</v>
      </c>
      <c r="J61" s="2">
        <v>29.939</v>
      </c>
      <c r="K61" t="s">
        <v>46</v>
      </c>
      <c r="L61" s="16">
        <v>5</v>
      </c>
      <c r="M61" s="20">
        <v>2.9</v>
      </c>
      <c r="N61" s="6">
        <v>1752.347</v>
      </c>
      <c r="O61">
        <f t="shared" si="8"/>
        <v>1.7523469999999999</v>
      </c>
      <c r="P61">
        <v>4</v>
      </c>
      <c r="Q61">
        <f t="shared" si="12"/>
        <v>4.9898333333333336E-2</v>
      </c>
      <c r="R61">
        <f t="shared" si="13"/>
        <v>49.898333333333333</v>
      </c>
      <c r="S61">
        <f t="shared" si="9"/>
        <v>35.11834730618925</v>
      </c>
      <c r="T61" s="7">
        <f t="shared" si="4"/>
        <v>140.473389224757</v>
      </c>
      <c r="U61" t="s">
        <v>46</v>
      </c>
      <c r="V61">
        <v>1</v>
      </c>
      <c r="W61" s="7">
        <f t="shared" si="5"/>
        <v>35.11834730618925</v>
      </c>
      <c r="X61">
        <v>1</v>
      </c>
    </row>
    <row r="62" spans="1:24" x14ac:dyDescent="0.35">
      <c r="A62" t="s">
        <v>160</v>
      </c>
      <c r="B62" t="s">
        <v>159</v>
      </c>
      <c r="C62">
        <v>120</v>
      </c>
      <c r="D62" t="s">
        <v>174</v>
      </c>
      <c r="E62" t="s">
        <v>175</v>
      </c>
      <c r="F62" s="3">
        <v>44612</v>
      </c>
      <c r="G62" s="1">
        <v>7.64</v>
      </c>
      <c r="H62" s="1">
        <v>6.12</v>
      </c>
      <c r="I62" s="2">
        <v>166.30500000000001</v>
      </c>
      <c r="J62" s="2">
        <v>28.364000000000001</v>
      </c>
      <c r="K62" t="s">
        <v>48</v>
      </c>
      <c r="L62" s="16">
        <v>5</v>
      </c>
      <c r="M62" s="20">
        <v>1.8</v>
      </c>
      <c r="N62" s="6">
        <v>1311.732</v>
      </c>
      <c r="O62">
        <f t="shared" si="8"/>
        <v>1.3117319999999999</v>
      </c>
      <c r="P62">
        <v>4</v>
      </c>
      <c r="Q62">
        <f t="shared" si="12"/>
        <v>4.7273333333333334E-2</v>
      </c>
      <c r="R62">
        <f t="shared" si="13"/>
        <v>47.273333333333333</v>
      </c>
      <c r="S62">
        <f t="shared" si="9"/>
        <v>27.74782118177972</v>
      </c>
      <c r="T62" s="8">
        <f t="shared" si="4"/>
        <v>110.99128472711888</v>
      </c>
      <c r="U62" t="s">
        <v>48</v>
      </c>
      <c r="V62">
        <v>1</v>
      </c>
      <c r="W62" s="8">
        <f t="shared" si="5"/>
        <v>27.74782118177972</v>
      </c>
      <c r="X62">
        <v>1</v>
      </c>
    </row>
    <row r="63" spans="1:24" x14ac:dyDescent="0.35">
      <c r="A63" t="s">
        <v>161</v>
      </c>
      <c r="B63" t="s">
        <v>162</v>
      </c>
      <c r="C63">
        <v>121</v>
      </c>
      <c r="D63" t="s">
        <v>174</v>
      </c>
      <c r="E63" t="s">
        <v>175</v>
      </c>
      <c r="F63" s="3">
        <v>44612</v>
      </c>
      <c r="G63" s="1">
        <v>7.91</v>
      </c>
      <c r="H63" s="1">
        <v>6.1</v>
      </c>
      <c r="I63" s="2">
        <v>174.82</v>
      </c>
      <c r="J63" s="2">
        <v>40.511000000000003</v>
      </c>
      <c r="K63" t="s">
        <v>48</v>
      </c>
      <c r="L63" s="16">
        <v>5</v>
      </c>
      <c r="M63" s="20">
        <v>8.3000000000000007</v>
      </c>
      <c r="N63" s="6">
        <v>2373.6039999999998</v>
      </c>
      <c r="O63">
        <f t="shared" si="8"/>
        <v>2.3736039999999998</v>
      </c>
      <c r="P63">
        <v>4</v>
      </c>
      <c r="Q63">
        <f t="shared" si="12"/>
        <v>6.7518333333333333E-2</v>
      </c>
      <c r="R63">
        <f t="shared" si="13"/>
        <v>67.518333333333331</v>
      </c>
      <c r="S63">
        <f t="shared" si="9"/>
        <v>35.15495544420034</v>
      </c>
      <c r="T63" s="8">
        <f t="shared" si="4"/>
        <v>140.61982177680136</v>
      </c>
      <c r="U63" t="s">
        <v>48</v>
      </c>
      <c r="V63">
        <v>1</v>
      </c>
      <c r="W63" s="8">
        <f t="shared" si="5"/>
        <v>35.15495544420034</v>
      </c>
      <c r="X63">
        <v>1</v>
      </c>
    </row>
    <row r="64" spans="1:24" x14ac:dyDescent="0.35">
      <c r="A64" t="s">
        <v>163</v>
      </c>
      <c r="B64" t="s">
        <v>164</v>
      </c>
      <c r="C64">
        <v>122</v>
      </c>
      <c r="D64" t="s">
        <v>173</v>
      </c>
      <c r="E64" t="s">
        <v>52</v>
      </c>
      <c r="F64" s="3">
        <v>44612</v>
      </c>
      <c r="G64" s="1">
        <v>7.15</v>
      </c>
      <c r="H64" s="1">
        <v>5.87</v>
      </c>
      <c r="I64" s="2">
        <v>145.91800000000001</v>
      </c>
      <c r="J64" s="2">
        <v>40.926000000000002</v>
      </c>
      <c r="K64" t="s">
        <v>46</v>
      </c>
      <c r="L64" s="16">
        <v>5</v>
      </c>
      <c r="M64" s="20">
        <v>1</v>
      </c>
      <c r="N64" s="6">
        <v>1889.396</v>
      </c>
      <c r="O64">
        <f t="shared" si="8"/>
        <v>1.8893959999999999</v>
      </c>
      <c r="P64">
        <v>4</v>
      </c>
      <c r="Q64">
        <f t="shared" si="12"/>
        <v>6.8210000000000007E-2</v>
      </c>
      <c r="R64">
        <f t="shared" si="13"/>
        <v>68.210000000000008</v>
      </c>
      <c r="S64">
        <f t="shared" si="9"/>
        <v>27.699692127254064</v>
      </c>
      <c r="T64" s="7">
        <f t="shared" si="4"/>
        <v>110.79876850901626</v>
      </c>
      <c r="U64" t="s">
        <v>46</v>
      </c>
      <c r="V64">
        <v>1</v>
      </c>
      <c r="W64" s="7">
        <f t="shared" si="5"/>
        <v>27.699692127254064</v>
      </c>
      <c r="X64">
        <v>1</v>
      </c>
    </row>
    <row r="65" spans="1:25" x14ac:dyDescent="0.35">
      <c r="A65" t="s">
        <v>165</v>
      </c>
      <c r="B65" t="s">
        <v>166</v>
      </c>
      <c r="C65">
        <v>123</v>
      </c>
      <c r="D65" t="s">
        <v>174</v>
      </c>
      <c r="E65" t="s">
        <v>175</v>
      </c>
      <c r="F65" s="3">
        <v>44612</v>
      </c>
      <c r="G65" s="1">
        <v>7.34</v>
      </c>
      <c r="H65" s="1">
        <v>6.13</v>
      </c>
      <c r="I65" s="2">
        <v>153.97300000000001</v>
      </c>
      <c r="J65" s="2">
        <v>37.445999999999998</v>
      </c>
      <c r="K65" t="s">
        <v>46</v>
      </c>
      <c r="L65" s="16">
        <v>5</v>
      </c>
      <c r="M65" s="20">
        <v>1.2</v>
      </c>
      <c r="N65" s="6">
        <v>2109.4960000000001</v>
      </c>
      <c r="O65">
        <f t="shared" si="8"/>
        <v>2.109496</v>
      </c>
      <c r="P65">
        <v>4</v>
      </c>
      <c r="Q65">
        <f t="shared" si="12"/>
        <v>6.2409999999999993E-2</v>
      </c>
      <c r="R65">
        <f t="shared" si="13"/>
        <v>62.41</v>
      </c>
      <c r="S65">
        <f t="shared" si="9"/>
        <v>33.800608876782569</v>
      </c>
      <c r="T65" s="7">
        <f t="shared" ref="T65:T95" si="14">S65*P65</f>
        <v>135.20243550713028</v>
      </c>
      <c r="U65" t="s">
        <v>46</v>
      </c>
      <c r="V65">
        <v>1</v>
      </c>
      <c r="W65" s="7">
        <f t="shared" si="5"/>
        <v>33.800608876782569</v>
      </c>
      <c r="X65">
        <v>1</v>
      </c>
    </row>
    <row r="66" spans="1:25" x14ac:dyDescent="0.35">
      <c r="A66" t="s">
        <v>167</v>
      </c>
      <c r="B66" t="s">
        <v>168</v>
      </c>
      <c r="C66">
        <v>124</v>
      </c>
      <c r="D66" t="s">
        <v>174</v>
      </c>
      <c r="E66" t="s">
        <v>175</v>
      </c>
      <c r="F66" s="3">
        <v>44612</v>
      </c>
      <c r="G66" s="1">
        <v>9.16</v>
      </c>
      <c r="H66" s="1">
        <v>5.84</v>
      </c>
      <c r="I66" s="2">
        <v>184.59</v>
      </c>
      <c r="J66" s="2">
        <v>44.567999999999998</v>
      </c>
      <c r="K66" t="s">
        <v>48</v>
      </c>
      <c r="L66" s="16">
        <v>5</v>
      </c>
      <c r="M66" s="20">
        <v>1.5</v>
      </c>
      <c r="N66" s="6">
        <v>1401.6949999999999</v>
      </c>
      <c r="O66">
        <f t="shared" ref="O66:O95" si="15">N66/1000</f>
        <v>1.4016949999999999</v>
      </c>
      <c r="P66">
        <v>4</v>
      </c>
      <c r="Q66">
        <f t="shared" si="12"/>
        <v>7.4279999999999999E-2</v>
      </c>
      <c r="R66">
        <f t="shared" si="13"/>
        <v>74.28</v>
      </c>
      <c r="S66">
        <f t="shared" ref="S66:S95" si="16">N66/R66</f>
        <v>18.870422724824984</v>
      </c>
      <c r="T66" s="8">
        <f t="shared" si="14"/>
        <v>75.481690899299934</v>
      </c>
      <c r="U66" t="s">
        <v>48</v>
      </c>
      <c r="V66">
        <v>1</v>
      </c>
      <c r="W66" s="8">
        <f t="shared" si="5"/>
        <v>18.870422724824984</v>
      </c>
      <c r="X66">
        <v>1</v>
      </c>
    </row>
    <row r="67" spans="1:25" x14ac:dyDescent="0.35">
      <c r="A67" t="s">
        <v>169</v>
      </c>
      <c r="B67" t="s">
        <v>170</v>
      </c>
      <c r="C67">
        <v>125</v>
      </c>
      <c r="D67" t="s">
        <v>173</v>
      </c>
      <c r="E67" t="s">
        <v>52</v>
      </c>
      <c r="F67" s="3">
        <v>44612</v>
      </c>
      <c r="G67" s="1">
        <v>8.0399999999999991</v>
      </c>
      <c r="H67" s="1">
        <v>6.29</v>
      </c>
      <c r="I67" s="2">
        <v>165.428</v>
      </c>
      <c r="J67" s="2">
        <v>38.802999999999997</v>
      </c>
      <c r="K67" t="s">
        <v>47</v>
      </c>
      <c r="L67" s="16">
        <v>5</v>
      </c>
      <c r="M67" s="20">
        <v>3.4</v>
      </c>
      <c r="N67" s="6">
        <v>592.98599999999999</v>
      </c>
      <c r="O67">
        <f t="shared" si="15"/>
        <v>0.59298600000000001</v>
      </c>
      <c r="P67">
        <v>8</v>
      </c>
      <c r="Q67">
        <f t="shared" si="12"/>
        <v>6.4671666666666669E-2</v>
      </c>
      <c r="R67">
        <f t="shared" si="13"/>
        <v>64.671666666666667</v>
      </c>
      <c r="S67">
        <f t="shared" si="16"/>
        <v>9.1691776409040529</v>
      </c>
      <c r="T67" s="9">
        <f t="shared" si="14"/>
        <v>73.353421127232423</v>
      </c>
      <c r="U67" t="s">
        <v>47</v>
      </c>
      <c r="V67">
        <v>2</v>
      </c>
      <c r="W67" s="9">
        <f t="shared" ref="W67:W95" si="17">S67*V67</f>
        <v>18.338355281808106</v>
      </c>
      <c r="X67">
        <v>1</v>
      </c>
    </row>
    <row r="68" spans="1:25" x14ac:dyDescent="0.35">
      <c r="A68" t="s">
        <v>171</v>
      </c>
      <c r="B68" t="s">
        <v>172</v>
      </c>
      <c r="C68">
        <v>126</v>
      </c>
      <c r="D68" t="s">
        <v>174</v>
      </c>
      <c r="E68" t="s">
        <v>175</v>
      </c>
      <c r="F68" s="3">
        <v>44612</v>
      </c>
      <c r="G68" s="1">
        <v>7.64</v>
      </c>
      <c r="H68" s="1">
        <v>6.24</v>
      </c>
      <c r="I68" s="2">
        <v>180.02799999999999</v>
      </c>
      <c r="J68" s="2">
        <v>27.055</v>
      </c>
      <c r="K68" t="s">
        <v>46</v>
      </c>
      <c r="L68" s="16">
        <v>5</v>
      </c>
      <c r="M68" s="20">
        <v>2.2999999999999998</v>
      </c>
      <c r="N68" s="6">
        <v>1392.575</v>
      </c>
      <c r="O68">
        <f t="shared" si="15"/>
        <v>1.3925750000000001</v>
      </c>
      <c r="P68">
        <v>4</v>
      </c>
      <c r="Q68">
        <f t="shared" si="12"/>
        <v>4.5091666666666669E-2</v>
      </c>
      <c r="R68">
        <f t="shared" si="13"/>
        <v>45.091666666666669</v>
      </c>
      <c r="S68">
        <f t="shared" si="16"/>
        <v>30.88320088708187</v>
      </c>
      <c r="T68" s="7">
        <f t="shared" si="14"/>
        <v>123.53280354832748</v>
      </c>
      <c r="U68" t="s">
        <v>46</v>
      </c>
      <c r="V68">
        <v>1</v>
      </c>
      <c r="W68" s="7">
        <f t="shared" si="17"/>
        <v>30.88320088708187</v>
      </c>
      <c r="X68">
        <v>1</v>
      </c>
    </row>
    <row r="69" spans="1:25" s="11" customFormat="1" x14ac:dyDescent="0.35">
      <c r="A69" s="11" t="s">
        <v>490</v>
      </c>
      <c r="B69" s="11" t="s">
        <v>516</v>
      </c>
      <c r="C69" s="11">
        <v>268</v>
      </c>
      <c r="D69" s="11" t="s">
        <v>517</v>
      </c>
      <c r="E69" s="11" t="s">
        <v>528</v>
      </c>
      <c r="F69" s="12">
        <v>44881</v>
      </c>
      <c r="G69" s="13">
        <v>9.91</v>
      </c>
      <c r="H69" s="13">
        <v>5.9</v>
      </c>
      <c r="I69" s="14">
        <v>182.79499999999999</v>
      </c>
      <c r="J69" s="14">
        <v>33.770000000000003</v>
      </c>
      <c r="K69" s="11" t="s">
        <v>46</v>
      </c>
      <c r="L69" s="11">
        <v>6</v>
      </c>
      <c r="M69" s="21">
        <v>4.0999999999999996</v>
      </c>
      <c r="N69" s="4">
        <v>214.5</v>
      </c>
      <c r="O69" s="11">
        <f t="shared" si="15"/>
        <v>0.2145</v>
      </c>
      <c r="P69" s="11">
        <v>1</v>
      </c>
      <c r="Q69" s="11">
        <f>J69/400</f>
        <v>8.4425000000000014E-2</v>
      </c>
      <c r="R69" s="11">
        <f t="shared" si="13"/>
        <v>84.425000000000011</v>
      </c>
      <c r="S69" s="11">
        <f t="shared" si="16"/>
        <v>2.54071661237785</v>
      </c>
      <c r="T69" s="15">
        <f t="shared" si="14"/>
        <v>2.54071661237785</v>
      </c>
      <c r="U69" s="11" t="s">
        <v>46</v>
      </c>
      <c r="V69" s="11">
        <v>1</v>
      </c>
      <c r="W69" s="15">
        <f t="shared" si="17"/>
        <v>2.54071661237785</v>
      </c>
      <c r="X69">
        <v>2</v>
      </c>
    </row>
    <row r="70" spans="1:25" x14ac:dyDescent="0.35">
      <c r="A70" t="s">
        <v>491</v>
      </c>
      <c r="B70" t="s">
        <v>516</v>
      </c>
      <c r="C70">
        <v>269</v>
      </c>
      <c r="D70" t="s">
        <v>518</v>
      </c>
      <c r="E70" t="s">
        <v>391</v>
      </c>
      <c r="F70" s="3">
        <v>44881</v>
      </c>
      <c r="G70" s="1">
        <v>8.11</v>
      </c>
      <c r="H70" s="1">
        <v>5.59</v>
      </c>
      <c r="I70" s="2">
        <v>146.822</v>
      </c>
      <c r="J70" s="2">
        <v>28.475999999999999</v>
      </c>
      <c r="K70" t="s">
        <v>47</v>
      </c>
      <c r="L70">
        <v>6</v>
      </c>
      <c r="M70" s="20">
        <v>6.2</v>
      </c>
      <c r="N70" s="6">
        <v>339.3</v>
      </c>
      <c r="O70">
        <f t="shared" si="15"/>
        <v>0.33929999999999999</v>
      </c>
      <c r="P70">
        <v>1</v>
      </c>
      <c r="Q70">
        <f t="shared" ref="Q70:Q74" si="18">J70/400</f>
        <v>7.1190000000000003E-2</v>
      </c>
      <c r="R70">
        <f t="shared" si="13"/>
        <v>71.19</v>
      </c>
      <c r="S70">
        <f t="shared" si="16"/>
        <v>4.7661188369152976</v>
      </c>
      <c r="T70" s="9">
        <f t="shared" si="14"/>
        <v>4.7661188369152976</v>
      </c>
      <c r="U70" t="s">
        <v>47</v>
      </c>
      <c r="V70">
        <v>1</v>
      </c>
      <c r="W70" s="9">
        <f t="shared" si="17"/>
        <v>4.7661188369152976</v>
      </c>
      <c r="X70">
        <v>2</v>
      </c>
    </row>
    <row r="71" spans="1:25" x14ac:dyDescent="0.35">
      <c r="A71" t="s">
        <v>492</v>
      </c>
      <c r="B71" t="s">
        <v>516</v>
      </c>
      <c r="C71">
        <v>270</v>
      </c>
      <c r="D71" t="s">
        <v>519</v>
      </c>
      <c r="E71" t="s">
        <v>328</v>
      </c>
      <c r="F71" s="3">
        <v>44881</v>
      </c>
      <c r="G71" s="1">
        <v>8</v>
      </c>
      <c r="H71" s="1">
        <v>5.89</v>
      </c>
      <c r="I71" s="2">
        <v>158.66499999999999</v>
      </c>
      <c r="J71" s="2">
        <v>37.244999999999997</v>
      </c>
      <c r="K71" t="s">
        <v>47</v>
      </c>
      <c r="L71">
        <v>6</v>
      </c>
      <c r="M71" s="20">
        <v>2.5</v>
      </c>
      <c r="N71" s="6">
        <v>1905.2</v>
      </c>
      <c r="O71">
        <f t="shared" si="15"/>
        <v>1.9052</v>
      </c>
      <c r="P71">
        <v>1</v>
      </c>
      <c r="Q71">
        <f t="shared" si="18"/>
        <v>9.3112499999999987E-2</v>
      </c>
      <c r="R71">
        <f t="shared" si="13"/>
        <v>93.112499999999983</v>
      </c>
      <c r="S71">
        <f t="shared" si="16"/>
        <v>20.461269969123375</v>
      </c>
      <c r="T71" s="9">
        <f t="shared" si="14"/>
        <v>20.461269969123375</v>
      </c>
      <c r="U71" t="s">
        <v>47</v>
      </c>
      <c r="V71">
        <v>1</v>
      </c>
      <c r="W71" s="9">
        <f t="shared" si="17"/>
        <v>20.461269969123375</v>
      </c>
      <c r="X71">
        <v>2</v>
      </c>
    </row>
    <row r="72" spans="1:25" x14ac:dyDescent="0.35">
      <c r="A72" t="s">
        <v>493</v>
      </c>
      <c r="B72" t="s">
        <v>516</v>
      </c>
      <c r="C72">
        <v>271</v>
      </c>
      <c r="D72" t="s">
        <v>519</v>
      </c>
      <c r="E72" t="s">
        <v>328</v>
      </c>
      <c r="F72" s="3">
        <v>44881</v>
      </c>
      <c r="G72" s="1">
        <v>7.29</v>
      </c>
      <c r="H72" s="1">
        <v>6.29</v>
      </c>
      <c r="I72" s="2">
        <v>178.32400000000001</v>
      </c>
      <c r="J72" s="2">
        <v>34.799999999999997</v>
      </c>
      <c r="K72" t="s">
        <v>48</v>
      </c>
      <c r="L72">
        <v>7</v>
      </c>
      <c r="M72" s="20">
        <v>2.1</v>
      </c>
      <c r="N72" s="6">
        <v>906.2</v>
      </c>
      <c r="O72">
        <f t="shared" si="15"/>
        <v>0.90620000000000001</v>
      </c>
      <c r="P72">
        <v>1</v>
      </c>
      <c r="Q72">
        <f t="shared" si="18"/>
        <v>8.6999999999999994E-2</v>
      </c>
      <c r="R72">
        <f t="shared" si="13"/>
        <v>87</v>
      </c>
      <c r="S72">
        <f t="shared" si="16"/>
        <v>10.416091954022988</v>
      </c>
      <c r="T72" s="8">
        <f t="shared" si="14"/>
        <v>10.416091954022988</v>
      </c>
      <c r="U72" t="s">
        <v>48</v>
      </c>
      <c r="V72">
        <v>1</v>
      </c>
      <c r="W72" s="8">
        <f t="shared" si="17"/>
        <v>10.416091954022988</v>
      </c>
      <c r="X72">
        <v>2</v>
      </c>
    </row>
    <row r="73" spans="1:25" x14ac:dyDescent="0.35">
      <c r="A73" t="s">
        <v>494</v>
      </c>
      <c r="B73" t="s">
        <v>516</v>
      </c>
      <c r="C73">
        <v>272</v>
      </c>
      <c r="D73" t="s">
        <v>519</v>
      </c>
      <c r="E73" t="s">
        <v>328</v>
      </c>
      <c r="F73" s="3">
        <v>44881</v>
      </c>
      <c r="G73" s="1">
        <v>7.62</v>
      </c>
      <c r="H73" s="1">
        <v>6.13</v>
      </c>
      <c r="I73" s="2">
        <v>166.97</v>
      </c>
      <c r="J73" s="2">
        <v>41.898000000000003</v>
      </c>
      <c r="K73" t="s">
        <v>46</v>
      </c>
      <c r="L73">
        <v>7</v>
      </c>
      <c r="M73" s="20">
        <v>4.3</v>
      </c>
      <c r="N73" s="6">
        <v>474.4</v>
      </c>
      <c r="O73">
        <f t="shared" si="15"/>
        <v>0.47439999999999999</v>
      </c>
      <c r="P73">
        <v>1</v>
      </c>
      <c r="Q73">
        <f t="shared" si="18"/>
        <v>0.104745</v>
      </c>
      <c r="R73">
        <f t="shared" si="13"/>
        <v>104.745</v>
      </c>
      <c r="S73">
        <f t="shared" si="16"/>
        <v>4.5290944675163489</v>
      </c>
      <c r="T73" s="7">
        <f t="shared" si="14"/>
        <v>4.5290944675163489</v>
      </c>
      <c r="U73" t="s">
        <v>46</v>
      </c>
      <c r="V73">
        <v>1</v>
      </c>
      <c r="W73" s="7">
        <f t="shared" si="17"/>
        <v>4.5290944675163489</v>
      </c>
      <c r="X73">
        <v>2</v>
      </c>
    </row>
    <row r="74" spans="1:25" x14ac:dyDescent="0.35">
      <c r="A74" t="s">
        <v>495</v>
      </c>
      <c r="B74" t="s">
        <v>516</v>
      </c>
      <c r="C74">
        <v>273</v>
      </c>
      <c r="D74" t="s">
        <v>517</v>
      </c>
      <c r="E74" t="s">
        <v>528</v>
      </c>
      <c r="F74" s="3">
        <v>44881</v>
      </c>
      <c r="G74" s="1">
        <v>9.27</v>
      </c>
      <c r="H74" s="1">
        <v>5.89</v>
      </c>
      <c r="I74" s="2">
        <v>185.416</v>
      </c>
      <c r="J74" s="2">
        <v>29.731000000000002</v>
      </c>
      <c r="K74" t="s">
        <v>48</v>
      </c>
      <c r="L74">
        <v>7</v>
      </c>
      <c r="M74" s="20">
        <v>2.9</v>
      </c>
      <c r="N74" s="6">
        <v>318.39999999999998</v>
      </c>
      <c r="O74">
        <f t="shared" si="15"/>
        <v>0.31839999999999996</v>
      </c>
      <c r="P74">
        <v>1</v>
      </c>
      <c r="Q74">
        <f t="shared" si="18"/>
        <v>7.4327500000000005E-2</v>
      </c>
      <c r="R74">
        <f t="shared" si="13"/>
        <v>74.327500000000001</v>
      </c>
      <c r="S74">
        <f t="shared" si="16"/>
        <v>4.2837442400188355</v>
      </c>
      <c r="T74" s="8">
        <f t="shared" si="14"/>
        <v>4.2837442400188355</v>
      </c>
      <c r="U74" t="s">
        <v>48</v>
      </c>
      <c r="V74">
        <v>1</v>
      </c>
      <c r="W74" s="8">
        <f t="shared" si="17"/>
        <v>4.2837442400188355</v>
      </c>
      <c r="X74">
        <v>2</v>
      </c>
    </row>
    <row r="75" spans="1:25" x14ac:dyDescent="0.35">
      <c r="A75" t="s">
        <v>496</v>
      </c>
      <c r="B75" t="s">
        <v>516</v>
      </c>
      <c r="C75">
        <v>274</v>
      </c>
      <c r="D75" t="s">
        <v>517</v>
      </c>
      <c r="E75" t="s">
        <v>528</v>
      </c>
      <c r="F75" s="3">
        <v>44881</v>
      </c>
      <c r="G75" s="1">
        <v>8.84</v>
      </c>
      <c r="H75" s="1">
        <v>6.07</v>
      </c>
      <c r="I75" s="2">
        <v>184.678</v>
      </c>
      <c r="J75" s="2">
        <v>51.475999999999999</v>
      </c>
      <c r="K75" t="s">
        <v>47</v>
      </c>
      <c r="L75">
        <v>6</v>
      </c>
      <c r="M75" s="20">
        <v>0.9</v>
      </c>
      <c r="N75" s="6">
        <v>473.8</v>
      </c>
      <c r="O75">
        <f t="shared" si="15"/>
        <v>0.4738</v>
      </c>
      <c r="P75">
        <v>1</v>
      </c>
      <c r="Q75">
        <f t="shared" ref="Q75:Q79" si="19">J75/400</f>
        <v>0.12869</v>
      </c>
      <c r="R75">
        <f t="shared" ref="R75:R79" si="20">Q75*1000</f>
        <v>128.69</v>
      </c>
      <c r="S75">
        <f t="shared" si="16"/>
        <v>3.6817157510296061</v>
      </c>
      <c r="T75" s="9">
        <f t="shared" si="14"/>
        <v>3.6817157510296061</v>
      </c>
      <c r="U75" t="s">
        <v>47</v>
      </c>
      <c r="V75">
        <v>1</v>
      </c>
      <c r="W75" s="9">
        <f t="shared" si="17"/>
        <v>3.6817157510296061</v>
      </c>
      <c r="X75">
        <v>2</v>
      </c>
    </row>
    <row r="76" spans="1:25" x14ac:dyDescent="0.35">
      <c r="A76" t="s">
        <v>497</v>
      </c>
      <c r="B76" t="s">
        <v>516</v>
      </c>
      <c r="C76">
        <v>275</v>
      </c>
      <c r="D76" t="s">
        <v>520</v>
      </c>
      <c r="E76" t="s">
        <v>76</v>
      </c>
      <c r="F76" s="3">
        <v>44883</v>
      </c>
      <c r="G76" s="1">
        <v>7.98</v>
      </c>
      <c r="H76" s="1">
        <v>5.67</v>
      </c>
      <c r="I76" s="2">
        <v>149.38200000000001</v>
      </c>
      <c r="J76" s="2">
        <v>37.24</v>
      </c>
      <c r="K76" t="s">
        <v>46</v>
      </c>
      <c r="L76">
        <v>6</v>
      </c>
      <c r="M76" s="20">
        <v>4.0999999999999996</v>
      </c>
      <c r="N76" s="6">
        <v>156.19999999999999</v>
      </c>
      <c r="O76">
        <f t="shared" si="15"/>
        <v>0.15619999999999998</v>
      </c>
      <c r="P76">
        <v>1</v>
      </c>
      <c r="Q76">
        <f t="shared" si="19"/>
        <v>9.3100000000000002E-2</v>
      </c>
      <c r="R76">
        <f t="shared" si="20"/>
        <v>93.100000000000009</v>
      </c>
      <c r="S76">
        <f t="shared" si="16"/>
        <v>1.6777658431793767</v>
      </c>
      <c r="T76" s="7">
        <f t="shared" si="14"/>
        <v>1.6777658431793767</v>
      </c>
      <c r="U76" t="s">
        <v>46</v>
      </c>
      <c r="V76">
        <v>1</v>
      </c>
      <c r="W76" s="7">
        <f t="shared" si="17"/>
        <v>1.6777658431793767</v>
      </c>
      <c r="X76">
        <v>2</v>
      </c>
    </row>
    <row r="77" spans="1:25" x14ac:dyDescent="0.35">
      <c r="A77" t="s">
        <v>498</v>
      </c>
      <c r="B77" t="s">
        <v>516</v>
      </c>
      <c r="C77">
        <v>276</v>
      </c>
      <c r="D77" t="s">
        <v>520</v>
      </c>
      <c r="E77" t="s">
        <v>76</v>
      </c>
      <c r="F77" s="3">
        <v>44883</v>
      </c>
      <c r="G77" s="1">
        <v>7.19</v>
      </c>
      <c r="H77" s="1">
        <v>5.82</v>
      </c>
      <c r="I77" s="2">
        <v>145.83500000000001</v>
      </c>
      <c r="J77" s="2">
        <v>29.518000000000001</v>
      </c>
      <c r="K77" t="s">
        <v>47</v>
      </c>
      <c r="L77">
        <v>6</v>
      </c>
      <c r="M77" s="20">
        <v>3.5</v>
      </c>
      <c r="N77" s="6">
        <v>1068.0999999999999</v>
      </c>
      <c r="O77">
        <f t="shared" si="15"/>
        <v>1.0680999999999998</v>
      </c>
      <c r="P77">
        <v>1</v>
      </c>
      <c r="Q77">
        <f t="shared" si="19"/>
        <v>7.3794999999999999E-2</v>
      </c>
      <c r="R77">
        <f t="shared" si="20"/>
        <v>73.795000000000002</v>
      </c>
      <c r="S77">
        <f t="shared" si="16"/>
        <v>14.473880344196759</v>
      </c>
      <c r="T77" s="9">
        <f t="shared" si="14"/>
        <v>14.473880344196759</v>
      </c>
      <c r="U77" t="s">
        <v>47</v>
      </c>
      <c r="V77">
        <v>1</v>
      </c>
      <c r="W77" s="9">
        <f t="shared" si="17"/>
        <v>14.473880344196759</v>
      </c>
      <c r="X77">
        <v>2</v>
      </c>
    </row>
    <row r="78" spans="1:25" x14ac:dyDescent="0.35">
      <c r="A78" t="s">
        <v>499</v>
      </c>
      <c r="B78" t="s">
        <v>516</v>
      </c>
      <c r="C78">
        <v>277</v>
      </c>
      <c r="D78" t="s">
        <v>520</v>
      </c>
      <c r="E78" t="s">
        <v>76</v>
      </c>
      <c r="F78" s="3">
        <v>44883</v>
      </c>
      <c r="G78" s="1">
        <v>8.01</v>
      </c>
      <c r="H78" s="1">
        <v>5.53</v>
      </c>
      <c r="I78" s="2">
        <v>143.22300000000001</v>
      </c>
      <c r="J78" s="2">
        <v>28.219000000000001</v>
      </c>
      <c r="K78" t="s">
        <v>48</v>
      </c>
      <c r="L78">
        <v>6</v>
      </c>
      <c r="M78" s="20">
        <v>3.1</v>
      </c>
      <c r="N78" s="6">
        <v>213.1</v>
      </c>
      <c r="O78">
        <f t="shared" si="15"/>
        <v>0.21309999999999998</v>
      </c>
      <c r="P78">
        <v>1</v>
      </c>
      <c r="Q78">
        <f t="shared" si="19"/>
        <v>7.0547499999999999E-2</v>
      </c>
      <c r="R78">
        <f t="shared" si="20"/>
        <v>70.547499999999999</v>
      </c>
      <c r="S78">
        <f t="shared" si="16"/>
        <v>3.0206598391154893</v>
      </c>
      <c r="T78" s="8">
        <f t="shared" si="14"/>
        <v>3.0206598391154893</v>
      </c>
      <c r="U78" t="s">
        <v>48</v>
      </c>
      <c r="V78">
        <v>1</v>
      </c>
      <c r="W78" s="8">
        <f t="shared" si="17"/>
        <v>3.0206598391154893</v>
      </c>
      <c r="X78">
        <v>2</v>
      </c>
    </row>
    <row r="79" spans="1:25" x14ac:dyDescent="0.35">
      <c r="A79" t="s">
        <v>500</v>
      </c>
      <c r="B79" t="s">
        <v>516</v>
      </c>
      <c r="C79">
        <v>278</v>
      </c>
      <c r="D79" t="s">
        <v>521</v>
      </c>
      <c r="E79" t="s">
        <v>175</v>
      </c>
      <c r="F79" s="3">
        <v>44886</v>
      </c>
      <c r="G79" s="1">
        <v>7.62</v>
      </c>
      <c r="H79" s="1">
        <v>5.48</v>
      </c>
      <c r="I79" s="2">
        <v>148.02799999999999</v>
      </c>
      <c r="J79" s="2">
        <v>27.140999999999998</v>
      </c>
      <c r="K79" t="s">
        <v>47</v>
      </c>
      <c r="L79">
        <v>7</v>
      </c>
      <c r="M79" s="20">
        <v>0.6</v>
      </c>
      <c r="N79" s="6">
        <v>516.20000000000005</v>
      </c>
      <c r="O79">
        <f t="shared" si="15"/>
        <v>0.51619999999999999</v>
      </c>
      <c r="P79">
        <v>1</v>
      </c>
      <c r="Q79">
        <f t="shared" si="19"/>
        <v>6.7852499999999996E-2</v>
      </c>
      <c r="R79">
        <f t="shared" si="20"/>
        <v>67.852499999999992</v>
      </c>
      <c r="S79">
        <f t="shared" si="16"/>
        <v>7.6076784201024292</v>
      </c>
      <c r="T79" s="9">
        <f t="shared" si="14"/>
        <v>7.6076784201024292</v>
      </c>
      <c r="U79" t="s">
        <v>47</v>
      </c>
      <c r="V79">
        <v>1</v>
      </c>
      <c r="W79" s="9">
        <f t="shared" si="17"/>
        <v>7.6076784201024292</v>
      </c>
      <c r="X79">
        <v>2</v>
      </c>
      <c r="Y79" t="s">
        <v>534</v>
      </c>
    </row>
    <row r="80" spans="1:25" x14ac:dyDescent="0.35">
      <c r="A80" t="s">
        <v>489</v>
      </c>
      <c r="B80" t="s">
        <v>516</v>
      </c>
      <c r="C80">
        <v>279</v>
      </c>
      <c r="D80" t="s">
        <v>521</v>
      </c>
      <c r="E80" t="s">
        <v>175</v>
      </c>
      <c r="F80" s="3">
        <v>44886</v>
      </c>
      <c r="G80" s="1">
        <v>7</v>
      </c>
      <c r="H80" s="1">
        <v>5.29</v>
      </c>
      <c r="I80" s="2">
        <v>124.99</v>
      </c>
      <c r="J80" s="2">
        <v>41.069000000000003</v>
      </c>
      <c r="K80" t="s">
        <v>46</v>
      </c>
      <c r="L80">
        <v>6</v>
      </c>
      <c r="M80" s="20">
        <v>2.9</v>
      </c>
      <c r="N80" s="6">
        <v>101</v>
      </c>
      <c r="O80">
        <f t="shared" si="15"/>
        <v>0.10100000000000001</v>
      </c>
      <c r="P80">
        <v>1</v>
      </c>
      <c r="Q80">
        <f>J80/400</f>
        <v>0.1026725</v>
      </c>
      <c r="R80">
        <f t="shared" ref="R80" si="21">Q80*1000</f>
        <v>102.6725</v>
      </c>
      <c r="S80">
        <f t="shared" si="16"/>
        <v>0.98371034113321487</v>
      </c>
      <c r="T80" s="7">
        <f t="shared" si="14"/>
        <v>0.98371034113321487</v>
      </c>
      <c r="U80" t="s">
        <v>46</v>
      </c>
      <c r="V80">
        <v>1</v>
      </c>
      <c r="W80" s="7">
        <f t="shared" si="17"/>
        <v>0.98371034113321487</v>
      </c>
      <c r="X80">
        <v>2</v>
      </c>
    </row>
    <row r="81" spans="1:25" x14ac:dyDescent="0.35">
      <c r="A81" t="s">
        <v>501</v>
      </c>
      <c r="B81" t="s">
        <v>516</v>
      </c>
      <c r="C81">
        <v>281</v>
      </c>
      <c r="D81" t="s">
        <v>522</v>
      </c>
      <c r="E81" t="s">
        <v>529</v>
      </c>
      <c r="F81" s="3">
        <v>44886</v>
      </c>
      <c r="G81" s="1">
        <v>7.52</v>
      </c>
      <c r="H81" s="1">
        <v>5.89</v>
      </c>
      <c r="I81" s="2">
        <v>163.17500000000001</v>
      </c>
      <c r="J81" s="2">
        <v>41.832000000000001</v>
      </c>
      <c r="K81" t="s">
        <v>47</v>
      </c>
      <c r="L81">
        <v>6</v>
      </c>
      <c r="M81" s="20">
        <v>3</v>
      </c>
      <c r="N81" s="6">
        <v>1468.5</v>
      </c>
      <c r="O81">
        <f t="shared" si="15"/>
        <v>1.4684999999999999</v>
      </c>
      <c r="P81">
        <v>1</v>
      </c>
      <c r="Q81">
        <f t="shared" ref="Q81:Q95" si="22">J81/400</f>
        <v>0.10458000000000001</v>
      </c>
      <c r="R81">
        <f t="shared" ref="R81:R95" si="23">Q81*1000</f>
        <v>104.58000000000001</v>
      </c>
      <c r="S81">
        <f t="shared" si="16"/>
        <v>14.041881812966148</v>
      </c>
      <c r="T81" s="9">
        <f t="shared" si="14"/>
        <v>14.041881812966148</v>
      </c>
      <c r="U81" t="s">
        <v>47</v>
      </c>
      <c r="V81">
        <v>1</v>
      </c>
      <c r="W81" s="9">
        <f t="shared" si="17"/>
        <v>14.041881812966148</v>
      </c>
      <c r="X81">
        <v>2</v>
      </c>
    </row>
    <row r="82" spans="1:25" x14ac:dyDescent="0.35">
      <c r="A82" t="s">
        <v>502</v>
      </c>
      <c r="B82" t="s">
        <v>516</v>
      </c>
      <c r="C82">
        <v>282</v>
      </c>
      <c r="D82" t="s">
        <v>522</v>
      </c>
      <c r="E82" t="s">
        <v>529</v>
      </c>
      <c r="F82" s="3">
        <v>44886</v>
      </c>
      <c r="G82" s="1">
        <v>8.98</v>
      </c>
      <c r="H82" s="1">
        <v>5.76</v>
      </c>
      <c r="I82" s="2">
        <v>167.11799999999999</v>
      </c>
      <c r="J82" s="2">
        <v>26.628</v>
      </c>
      <c r="K82" t="s">
        <v>48</v>
      </c>
      <c r="L82">
        <v>6</v>
      </c>
      <c r="M82" s="20">
        <v>2.6</v>
      </c>
      <c r="N82" s="6">
        <v>103.2</v>
      </c>
      <c r="O82">
        <f t="shared" si="15"/>
        <v>0.1032</v>
      </c>
      <c r="P82">
        <v>1</v>
      </c>
      <c r="Q82">
        <f t="shared" si="22"/>
        <v>6.6570000000000004E-2</v>
      </c>
      <c r="R82">
        <f t="shared" si="23"/>
        <v>66.570000000000007</v>
      </c>
      <c r="S82">
        <f t="shared" si="16"/>
        <v>1.5502478593961242</v>
      </c>
      <c r="T82" s="8">
        <f t="shared" si="14"/>
        <v>1.5502478593961242</v>
      </c>
      <c r="U82" t="s">
        <v>48</v>
      </c>
      <c r="V82">
        <v>1</v>
      </c>
      <c r="W82" s="8">
        <f t="shared" si="17"/>
        <v>1.5502478593961242</v>
      </c>
      <c r="X82">
        <v>2</v>
      </c>
    </row>
    <row r="83" spans="1:25" x14ac:dyDescent="0.35">
      <c r="A83" t="s">
        <v>503</v>
      </c>
      <c r="B83" t="s">
        <v>516</v>
      </c>
      <c r="C83">
        <v>283</v>
      </c>
      <c r="D83" t="s">
        <v>522</v>
      </c>
      <c r="E83" t="s">
        <v>529</v>
      </c>
      <c r="F83" s="3">
        <v>44886</v>
      </c>
      <c r="G83" s="1">
        <v>9.19</v>
      </c>
      <c r="H83" s="1">
        <v>5.72</v>
      </c>
      <c r="I83" s="2">
        <v>168.631</v>
      </c>
      <c r="J83" s="2">
        <v>32.082999999999998</v>
      </c>
      <c r="K83" t="s">
        <v>46</v>
      </c>
      <c r="L83">
        <v>7</v>
      </c>
      <c r="M83" s="20">
        <v>0.2</v>
      </c>
      <c r="N83" s="6">
        <v>422.8</v>
      </c>
      <c r="O83">
        <f t="shared" si="15"/>
        <v>0.42280000000000001</v>
      </c>
      <c r="P83">
        <v>1</v>
      </c>
      <c r="Q83">
        <f t="shared" si="22"/>
        <v>8.0207500000000001E-2</v>
      </c>
      <c r="R83">
        <f t="shared" si="23"/>
        <v>80.207499999999996</v>
      </c>
      <c r="S83">
        <f t="shared" si="16"/>
        <v>5.2713274943116293</v>
      </c>
      <c r="T83" s="7">
        <f t="shared" si="14"/>
        <v>5.2713274943116293</v>
      </c>
      <c r="U83" t="s">
        <v>46</v>
      </c>
      <c r="V83">
        <v>1</v>
      </c>
      <c r="W83" s="7">
        <f t="shared" si="17"/>
        <v>5.2713274943116293</v>
      </c>
      <c r="X83">
        <v>2</v>
      </c>
    </row>
    <row r="84" spans="1:25" x14ac:dyDescent="0.35">
      <c r="A84" t="s">
        <v>504</v>
      </c>
      <c r="B84" t="s">
        <v>516</v>
      </c>
      <c r="C84">
        <v>284</v>
      </c>
      <c r="D84" t="s">
        <v>523</v>
      </c>
      <c r="E84" t="s">
        <v>530</v>
      </c>
      <c r="F84" s="3">
        <v>44888</v>
      </c>
      <c r="G84" s="1">
        <v>8.56</v>
      </c>
      <c r="H84" s="1">
        <v>5.79</v>
      </c>
      <c r="I84" s="2">
        <v>161.977</v>
      </c>
      <c r="J84" s="2">
        <v>38.786999999999999</v>
      </c>
      <c r="K84" t="s">
        <v>47</v>
      </c>
      <c r="L84">
        <v>7</v>
      </c>
      <c r="M84" s="20">
        <v>3.2</v>
      </c>
      <c r="N84" s="6">
        <v>1108.5</v>
      </c>
      <c r="O84">
        <f t="shared" si="15"/>
        <v>1.1085</v>
      </c>
      <c r="P84">
        <v>1</v>
      </c>
      <c r="Q84">
        <f t="shared" si="22"/>
        <v>9.6967499999999998E-2</v>
      </c>
      <c r="R84">
        <f t="shared" si="23"/>
        <v>96.967500000000001</v>
      </c>
      <c r="S84">
        <f t="shared" si="16"/>
        <v>11.431665248665791</v>
      </c>
      <c r="T84" s="9">
        <f t="shared" si="14"/>
        <v>11.431665248665791</v>
      </c>
      <c r="U84" t="s">
        <v>47</v>
      </c>
      <c r="V84">
        <v>1</v>
      </c>
      <c r="W84" s="9">
        <f t="shared" si="17"/>
        <v>11.431665248665791</v>
      </c>
      <c r="X84">
        <v>2</v>
      </c>
    </row>
    <row r="85" spans="1:25" x14ac:dyDescent="0.35">
      <c r="A85" t="s">
        <v>505</v>
      </c>
      <c r="B85" t="s">
        <v>516</v>
      </c>
      <c r="C85">
        <v>285</v>
      </c>
      <c r="D85" t="s">
        <v>523</v>
      </c>
      <c r="E85" t="s">
        <v>530</v>
      </c>
      <c r="F85" s="3">
        <v>44888</v>
      </c>
      <c r="G85" s="1">
        <v>7.92</v>
      </c>
      <c r="H85" s="1">
        <v>5.78</v>
      </c>
      <c r="I85" s="2">
        <v>169.54900000000001</v>
      </c>
      <c r="J85" s="2">
        <v>46.462000000000003</v>
      </c>
      <c r="K85" t="s">
        <v>48</v>
      </c>
      <c r="L85">
        <v>7</v>
      </c>
      <c r="M85" s="20">
        <v>4.2</v>
      </c>
      <c r="N85" s="6">
        <v>386</v>
      </c>
      <c r="O85">
        <f t="shared" si="15"/>
        <v>0.38600000000000001</v>
      </c>
      <c r="P85">
        <v>1</v>
      </c>
      <c r="Q85">
        <f t="shared" si="22"/>
        <v>0.11615500000000001</v>
      </c>
      <c r="R85">
        <f t="shared" si="23"/>
        <v>116.155</v>
      </c>
      <c r="S85">
        <f t="shared" si="16"/>
        <v>3.3231457965649347</v>
      </c>
      <c r="T85" s="8">
        <f t="shared" si="14"/>
        <v>3.3231457965649347</v>
      </c>
      <c r="U85" t="s">
        <v>48</v>
      </c>
      <c r="V85">
        <v>1</v>
      </c>
      <c r="W85" s="8">
        <f t="shared" si="17"/>
        <v>3.3231457965649347</v>
      </c>
      <c r="X85">
        <v>2</v>
      </c>
      <c r="Y85" t="s">
        <v>533</v>
      </c>
    </row>
    <row r="86" spans="1:25" x14ac:dyDescent="0.35">
      <c r="A86" t="s">
        <v>506</v>
      </c>
      <c r="B86" t="s">
        <v>516</v>
      </c>
      <c r="C86">
        <v>286</v>
      </c>
      <c r="D86" t="s">
        <v>524</v>
      </c>
      <c r="E86" t="s">
        <v>251</v>
      </c>
      <c r="F86" s="3">
        <v>44888</v>
      </c>
      <c r="G86" s="1">
        <v>7.58</v>
      </c>
      <c r="H86" s="1">
        <v>5.66</v>
      </c>
      <c r="I86" s="2">
        <v>134.92099999999999</v>
      </c>
      <c r="J86" s="2">
        <v>28.454000000000001</v>
      </c>
      <c r="K86" t="s">
        <v>47</v>
      </c>
      <c r="L86">
        <v>7</v>
      </c>
      <c r="M86" s="20">
        <v>9.8000000000000007</v>
      </c>
      <c r="N86" s="6">
        <v>259.60000000000002</v>
      </c>
      <c r="O86">
        <f t="shared" si="15"/>
        <v>0.2596</v>
      </c>
      <c r="P86">
        <v>1</v>
      </c>
      <c r="Q86">
        <f t="shared" si="22"/>
        <v>7.1135000000000004E-2</v>
      </c>
      <c r="R86">
        <f t="shared" si="23"/>
        <v>71.135000000000005</v>
      </c>
      <c r="S86">
        <f t="shared" si="16"/>
        <v>3.6493990300133547</v>
      </c>
      <c r="T86" s="9">
        <f t="shared" si="14"/>
        <v>3.6493990300133547</v>
      </c>
      <c r="U86" t="s">
        <v>47</v>
      </c>
      <c r="V86">
        <v>1</v>
      </c>
      <c r="W86" s="9">
        <f t="shared" si="17"/>
        <v>3.6493990300133547</v>
      </c>
      <c r="X86">
        <v>2</v>
      </c>
    </row>
    <row r="87" spans="1:25" x14ac:dyDescent="0.35">
      <c r="A87" t="s">
        <v>507</v>
      </c>
      <c r="B87" t="s">
        <v>516</v>
      </c>
      <c r="C87">
        <v>287</v>
      </c>
      <c r="D87" t="s">
        <v>525</v>
      </c>
      <c r="E87" t="s">
        <v>316</v>
      </c>
      <c r="F87" s="3">
        <v>44888</v>
      </c>
      <c r="G87" s="1">
        <v>8.01</v>
      </c>
      <c r="H87" s="1">
        <v>5.67</v>
      </c>
      <c r="I87" s="2">
        <v>151.553</v>
      </c>
      <c r="J87" s="2">
        <v>34.384</v>
      </c>
      <c r="K87" t="s">
        <v>47</v>
      </c>
      <c r="L87">
        <v>7</v>
      </c>
      <c r="M87" s="20">
        <v>0.2</v>
      </c>
      <c r="N87" s="6">
        <v>411.3</v>
      </c>
      <c r="O87">
        <f t="shared" si="15"/>
        <v>0.4113</v>
      </c>
      <c r="P87">
        <v>1</v>
      </c>
      <c r="Q87">
        <f t="shared" si="22"/>
        <v>8.5959999999999995E-2</v>
      </c>
      <c r="R87">
        <f t="shared" si="23"/>
        <v>85.96</v>
      </c>
      <c r="S87">
        <f t="shared" si="16"/>
        <v>4.7847836202885068</v>
      </c>
      <c r="T87" s="9">
        <f t="shared" si="14"/>
        <v>4.7847836202885068</v>
      </c>
      <c r="U87" t="s">
        <v>47</v>
      </c>
      <c r="V87">
        <v>1</v>
      </c>
      <c r="W87" s="9">
        <f t="shared" si="17"/>
        <v>4.7847836202885068</v>
      </c>
      <c r="X87">
        <v>2</v>
      </c>
    </row>
    <row r="88" spans="1:25" x14ac:dyDescent="0.35">
      <c r="A88" t="s">
        <v>508</v>
      </c>
      <c r="B88" t="s">
        <v>516</v>
      </c>
      <c r="C88">
        <v>288</v>
      </c>
      <c r="D88" t="s">
        <v>524</v>
      </c>
      <c r="E88" t="s">
        <v>251</v>
      </c>
      <c r="F88" s="3">
        <v>44888</v>
      </c>
      <c r="G88" s="1">
        <v>7.02</v>
      </c>
      <c r="H88" s="1">
        <v>5.72</v>
      </c>
      <c r="I88" s="2">
        <v>138.221</v>
      </c>
      <c r="J88" s="2">
        <v>19.045999999999999</v>
      </c>
      <c r="K88" t="s">
        <v>48</v>
      </c>
      <c r="L88">
        <v>7</v>
      </c>
      <c r="M88" s="20">
        <v>2.9</v>
      </c>
      <c r="N88" s="6">
        <v>312.39999999999998</v>
      </c>
      <c r="O88">
        <f t="shared" si="15"/>
        <v>0.31239999999999996</v>
      </c>
      <c r="P88">
        <v>1</v>
      </c>
      <c r="Q88">
        <f t="shared" si="22"/>
        <v>4.7614999999999998E-2</v>
      </c>
      <c r="R88">
        <f t="shared" si="23"/>
        <v>47.614999999999995</v>
      </c>
      <c r="S88">
        <f t="shared" si="16"/>
        <v>6.5609576814029191</v>
      </c>
      <c r="T88" s="8">
        <f t="shared" si="14"/>
        <v>6.5609576814029191</v>
      </c>
      <c r="U88" t="s">
        <v>48</v>
      </c>
      <c r="V88">
        <v>1</v>
      </c>
      <c r="W88" s="8">
        <f t="shared" si="17"/>
        <v>6.5609576814029191</v>
      </c>
      <c r="X88">
        <v>2</v>
      </c>
      <c r="Y88" t="s">
        <v>535</v>
      </c>
    </row>
    <row r="89" spans="1:25" x14ac:dyDescent="0.35">
      <c r="A89" t="s">
        <v>509</v>
      </c>
      <c r="B89" t="s">
        <v>516</v>
      </c>
      <c r="C89">
        <v>289</v>
      </c>
      <c r="D89" t="s">
        <v>524</v>
      </c>
      <c r="E89" t="s">
        <v>251</v>
      </c>
      <c r="F89" s="3">
        <v>44888</v>
      </c>
      <c r="G89" s="1">
        <v>8.1999999999999993</v>
      </c>
      <c r="H89" s="1">
        <v>5.58</v>
      </c>
      <c r="I89" s="2">
        <v>139.494</v>
      </c>
      <c r="J89" s="2">
        <v>20.177</v>
      </c>
      <c r="K89" t="s">
        <v>46</v>
      </c>
      <c r="L89">
        <v>7</v>
      </c>
      <c r="M89" s="20">
        <v>1</v>
      </c>
      <c r="N89" s="6">
        <v>159.4</v>
      </c>
      <c r="O89">
        <f t="shared" si="15"/>
        <v>0.15940000000000001</v>
      </c>
      <c r="P89">
        <v>1</v>
      </c>
      <c r="Q89">
        <f t="shared" si="22"/>
        <v>5.0442500000000001E-2</v>
      </c>
      <c r="R89">
        <f t="shared" si="23"/>
        <v>50.442500000000003</v>
      </c>
      <c r="S89">
        <f t="shared" si="16"/>
        <v>3.1600337017396045</v>
      </c>
      <c r="T89" s="7">
        <f t="shared" si="14"/>
        <v>3.1600337017396045</v>
      </c>
      <c r="U89" t="s">
        <v>46</v>
      </c>
      <c r="V89">
        <v>1</v>
      </c>
      <c r="W89" s="7">
        <f t="shared" si="17"/>
        <v>3.1600337017396045</v>
      </c>
      <c r="X89">
        <v>2</v>
      </c>
    </row>
    <row r="90" spans="1:25" x14ac:dyDescent="0.35">
      <c r="A90" t="s">
        <v>510</v>
      </c>
      <c r="B90" t="s">
        <v>516</v>
      </c>
      <c r="C90">
        <v>290</v>
      </c>
      <c r="D90" t="s">
        <v>525</v>
      </c>
      <c r="E90" t="s">
        <v>316</v>
      </c>
      <c r="F90" s="3">
        <v>44888</v>
      </c>
      <c r="G90" s="1">
        <v>6.79</v>
      </c>
      <c r="H90" s="1">
        <v>5.78</v>
      </c>
      <c r="I90" s="2">
        <v>141.304</v>
      </c>
      <c r="J90" s="2">
        <v>29.052</v>
      </c>
      <c r="K90" t="s">
        <v>48</v>
      </c>
      <c r="L90">
        <v>7</v>
      </c>
      <c r="M90" s="20">
        <v>0.9</v>
      </c>
      <c r="N90" s="6">
        <v>1206</v>
      </c>
      <c r="O90">
        <f t="shared" si="15"/>
        <v>1.206</v>
      </c>
      <c r="P90">
        <v>1</v>
      </c>
      <c r="Q90">
        <f t="shared" si="22"/>
        <v>7.263E-2</v>
      </c>
      <c r="R90">
        <f t="shared" si="23"/>
        <v>72.63</v>
      </c>
      <c r="S90">
        <f t="shared" si="16"/>
        <v>16.604708798017349</v>
      </c>
      <c r="T90" s="8">
        <f t="shared" si="14"/>
        <v>16.604708798017349</v>
      </c>
      <c r="U90" t="s">
        <v>48</v>
      </c>
      <c r="V90">
        <v>1</v>
      </c>
      <c r="W90" s="8">
        <f t="shared" si="17"/>
        <v>16.604708798017349</v>
      </c>
      <c r="X90">
        <v>2</v>
      </c>
    </row>
    <row r="91" spans="1:25" x14ac:dyDescent="0.35">
      <c r="A91" t="s">
        <v>511</v>
      </c>
      <c r="B91" t="s">
        <v>516</v>
      </c>
      <c r="C91">
        <v>291</v>
      </c>
      <c r="D91" t="s">
        <v>525</v>
      </c>
      <c r="E91" t="s">
        <v>316</v>
      </c>
      <c r="F91" s="3">
        <v>44888</v>
      </c>
      <c r="G91" s="1">
        <v>7.49</v>
      </c>
      <c r="H91" s="1">
        <v>5.81</v>
      </c>
      <c r="I91" s="2">
        <v>127.48099999999999</v>
      </c>
      <c r="J91" s="2">
        <v>30.896999999999998</v>
      </c>
      <c r="K91" t="s">
        <v>46</v>
      </c>
      <c r="L91">
        <v>7</v>
      </c>
      <c r="M91" s="20">
        <v>6.3</v>
      </c>
      <c r="N91" s="6">
        <v>244.8</v>
      </c>
      <c r="O91">
        <f t="shared" si="15"/>
        <v>0.24480000000000002</v>
      </c>
      <c r="P91">
        <v>1</v>
      </c>
      <c r="Q91">
        <f t="shared" si="22"/>
        <v>7.7242499999999992E-2</v>
      </c>
      <c r="R91">
        <f t="shared" si="23"/>
        <v>77.242499999999993</v>
      </c>
      <c r="S91">
        <f t="shared" si="16"/>
        <v>3.1692397320128172</v>
      </c>
      <c r="T91" s="7">
        <f t="shared" si="14"/>
        <v>3.1692397320128172</v>
      </c>
      <c r="U91" t="s">
        <v>46</v>
      </c>
      <c r="V91">
        <v>1</v>
      </c>
      <c r="W91" s="7">
        <f t="shared" si="17"/>
        <v>3.1692397320128172</v>
      </c>
      <c r="X91">
        <v>2</v>
      </c>
    </row>
    <row r="92" spans="1:25" x14ac:dyDescent="0.35">
      <c r="A92" t="s">
        <v>512</v>
      </c>
      <c r="B92" t="s">
        <v>516</v>
      </c>
      <c r="C92">
        <v>292</v>
      </c>
      <c r="D92" t="s">
        <v>526</v>
      </c>
      <c r="E92" t="s">
        <v>74</v>
      </c>
      <c r="F92" s="3">
        <v>44893</v>
      </c>
      <c r="G92" s="1">
        <v>8.08</v>
      </c>
      <c r="H92" s="1">
        <v>6.46</v>
      </c>
      <c r="I92" s="2">
        <v>191.41300000000001</v>
      </c>
      <c r="J92" s="2">
        <v>54.58</v>
      </c>
      <c r="K92" t="s">
        <v>47</v>
      </c>
      <c r="L92">
        <v>7</v>
      </c>
      <c r="M92" s="20">
        <v>0</v>
      </c>
      <c r="N92" s="6">
        <v>3998.9</v>
      </c>
      <c r="O92">
        <f t="shared" si="15"/>
        <v>3.9988999999999999</v>
      </c>
      <c r="P92">
        <v>1</v>
      </c>
      <c r="Q92">
        <f t="shared" si="22"/>
        <v>0.13644999999999999</v>
      </c>
      <c r="R92">
        <f t="shared" si="23"/>
        <v>136.44999999999999</v>
      </c>
      <c r="S92">
        <f t="shared" si="16"/>
        <v>29.306705753023088</v>
      </c>
      <c r="T92" s="9">
        <f t="shared" si="14"/>
        <v>29.306705753023088</v>
      </c>
      <c r="U92" t="s">
        <v>47</v>
      </c>
      <c r="V92">
        <v>1</v>
      </c>
      <c r="W92" s="9">
        <f t="shared" si="17"/>
        <v>29.306705753023088</v>
      </c>
      <c r="X92">
        <v>2</v>
      </c>
      <c r="Y92" t="s">
        <v>532</v>
      </c>
    </row>
    <row r="93" spans="1:25" x14ac:dyDescent="0.35">
      <c r="A93" t="s">
        <v>513</v>
      </c>
      <c r="B93" t="s">
        <v>516</v>
      </c>
      <c r="C93">
        <v>293</v>
      </c>
      <c r="D93" t="s">
        <v>526</v>
      </c>
      <c r="E93" t="s">
        <v>74</v>
      </c>
      <c r="F93" s="3">
        <v>44893</v>
      </c>
      <c r="G93" s="1">
        <v>8.1199999999999992</v>
      </c>
      <c r="H93" s="1">
        <v>6.39</v>
      </c>
      <c r="I93" s="2">
        <v>181.95099999999999</v>
      </c>
      <c r="J93" s="2">
        <v>51.691000000000003</v>
      </c>
      <c r="K93" t="s">
        <v>48</v>
      </c>
      <c r="L93">
        <v>7</v>
      </c>
      <c r="M93" s="20">
        <v>2.8</v>
      </c>
      <c r="N93" s="6">
        <v>953.3</v>
      </c>
      <c r="O93">
        <f t="shared" si="15"/>
        <v>0.95329999999999993</v>
      </c>
      <c r="P93">
        <v>1</v>
      </c>
      <c r="Q93">
        <f t="shared" si="22"/>
        <v>0.1292275</v>
      </c>
      <c r="R93">
        <f t="shared" si="23"/>
        <v>129.22749999999999</v>
      </c>
      <c r="S93">
        <f t="shared" si="16"/>
        <v>7.3769128088061748</v>
      </c>
      <c r="T93" s="8">
        <f t="shared" si="14"/>
        <v>7.3769128088061748</v>
      </c>
      <c r="U93" t="s">
        <v>48</v>
      </c>
      <c r="V93">
        <v>1</v>
      </c>
      <c r="W93" s="8">
        <f t="shared" si="17"/>
        <v>7.3769128088061748</v>
      </c>
      <c r="X93">
        <v>2</v>
      </c>
    </row>
    <row r="94" spans="1:25" x14ac:dyDescent="0.35">
      <c r="A94" t="s">
        <v>514</v>
      </c>
      <c r="B94" t="s">
        <v>516</v>
      </c>
      <c r="C94">
        <v>294</v>
      </c>
      <c r="D94" t="s">
        <v>527</v>
      </c>
      <c r="E94" t="s">
        <v>531</v>
      </c>
      <c r="F94" s="3">
        <v>44893</v>
      </c>
      <c r="G94" s="1">
        <v>7.83</v>
      </c>
      <c r="H94" s="1">
        <v>6.23</v>
      </c>
      <c r="I94" s="2">
        <v>192.148</v>
      </c>
      <c r="J94" s="2">
        <v>22.413</v>
      </c>
      <c r="K94" t="s">
        <v>48</v>
      </c>
      <c r="L94">
        <v>7</v>
      </c>
      <c r="M94" s="20">
        <v>3.2</v>
      </c>
      <c r="N94" s="6">
        <v>1785</v>
      </c>
      <c r="O94">
        <f t="shared" si="15"/>
        <v>1.7849999999999999</v>
      </c>
      <c r="P94">
        <v>1</v>
      </c>
      <c r="Q94">
        <f t="shared" si="22"/>
        <v>5.6032499999999999E-2</v>
      </c>
      <c r="R94">
        <f t="shared" si="23"/>
        <v>56.032499999999999</v>
      </c>
      <c r="S94">
        <f t="shared" si="16"/>
        <v>31.856511845803777</v>
      </c>
      <c r="T94" s="8">
        <f t="shared" si="14"/>
        <v>31.856511845803777</v>
      </c>
      <c r="U94" t="s">
        <v>48</v>
      </c>
      <c r="V94">
        <v>1</v>
      </c>
      <c r="W94" s="8">
        <f t="shared" si="17"/>
        <v>31.856511845803777</v>
      </c>
      <c r="X94">
        <v>2</v>
      </c>
      <c r="Y94" t="s">
        <v>536</v>
      </c>
    </row>
    <row r="95" spans="1:25" x14ac:dyDescent="0.35">
      <c r="A95" t="s">
        <v>515</v>
      </c>
      <c r="B95" t="s">
        <v>516</v>
      </c>
      <c r="C95">
        <v>295</v>
      </c>
      <c r="D95" t="s">
        <v>526</v>
      </c>
      <c r="E95" t="s">
        <v>74</v>
      </c>
      <c r="F95" s="3">
        <v>44893</v>
      </c>
      <c r="G95" s="1">
        <v>8.2100000000000009</v>
      </c>
      <c r="H95" s="1">
        <v>6.39</v>
      </c>
      <c r="I95" s="2">
        <v>185.821</v>
      </c>
      <c r="J95" s="2">
        <v>52.634</v>
      </c>
      <c r="K95" t="s">
        <v>46</v>
      </c>
      <c r="L95">
        <v>7</v>
      </c>
      <c r="M95" s="20">
        <v>5.4</v>
      </c>
      <c r="N95" s="6">
        <v>442.5</v>
      </c>
      <c r="O95">
        <f t="shared" si="15"/>
        <v>0.4425</v>
      </c>
      <c r="P95">
        <v>1</v>
      </c>
      <c r="Q95">
        <f t="shared" si="22"/>
        <v>0.13158500000000001</v>
      </c>
      <c r="R95">
        <f t="shared" si="23"/>
        <v>131.58500000000001</v>
      </c>
      <c r="S95">
        <f t="shared" si="16"/>
        <v>3.3628453091157806</v>
      </c>
      <c r="T95" s="7">
        <f t="shared" si="14"/>
        <v>3.3628453091157806</v>
      </c>
      <c r="U95" t="s">
        <v>46</v>
      </c>
      <c r="V95">
        <v>1</v>
      </c>
      <c r="W95" s="7">
        <f t="shared" si="17"/>
        <v>3.3628453091157806</v>
      </c>
      <c r="X95">
        <v>2</v>
      </c>
    </row>
    <row r="96" spans="1:25" x14ac:dyDescent="0.35">
      <c r="C96"/>
    </row>
    <row r="97" spans="3:3" x14ac:dyDescent="0.35">
      <c r="C97"/>
    </row>
    <row r="98" spans="3:3" x14ac:dyDescent="0.35">
      <c r="C98"/>
    </row>
    <row r="99" spans="3:3" x14ac:dyDescent="0.35">
      <c r="C99"/>
    </row>
    <row r="100" spans="3:3" x14ac:dyDescent="0.35">
      <c r="C100"/>
    </row>
    <row r="101" spans="3:3" x14ac:dyDescent="0.35">
      <c r="C101"/>
    </row>
    <row r="102" spans="3:3" x14ac:dyDescent="0.35">
      <c r="C102"/>
    </row>
    <row r="103" spans="3:3" x14ac:dyDescent="0.35">
      <c r="C103"/>
    </row>
    <row r="104" spans="3:3" x14ac:dyDescent="0.35">
      <c r="C104"/>
    </row>
    <row r="105" spans="3:3" x14ac:dyDescent="0.35">
      <c r="C105"/>
    </row>
    <row r="106" spans="3:3" x14ac:dyDescent="0.35">
      <c r="C106"/>
    </row>
    <row r="107" spans="3:3" x14ac:dyDescent="0.35">
      <c r="C107"/>
    </row>
    <row r="108" spans="3:3" x14ac:dyDescent="0.35">
      <c r="C108"/>
    </row>
    <row r="109" spans="3:3" x14ac:dyDescent="0.35">
      <c r="C109"/>
    </row>
    <row r="110" spans="3:3" x14ac:dyDescent="0.35">
      <c r="C110"/>
    </row>
    <row r="111" spans="3:3" x14ac:dyDescent="0.35">
      <c r="C111"/>
    </row>
    <row r="112" spans="3:3" x14ac:dyDescent="0.35">
      <c r="C112"/>
    </row>
    <row r="113" spans="3:3" x14ac:dyDescent="0.35">
      <c r="C113"/>
    </row>
    <row r="114" spans="3:3" x14ac:dyDescent="0.35">
      <c r="C114"/>
    </row>
    <row r="115" spans="3:3" x14ac:dyDescent="0.35">
      <c r="C115"/>
    </row>
    <row r="116" spans="3:3" x14ac:dyDescent="0.35">
      <c r="C116"/>
    </row>
    <row r="117" spans="3:3" x14ac:dyDescent="0.35">
      <c r="C117"/>
    </row>
    <row r="118" spans="3:3" x14ac:dyDescent="0.35">
      <c r="C118"/>
    </row>
    <row r="119" spans="3:3" x14ac:dyDescent="0.35">
      <c r="C119"/>
    </row>
    <row r="120" spans="3:3" x14ac:dyDescent="0.35">
      <c r="C120"/>
    </row>
    <row r="121" spans="3:3" x14ac:dyDescent="0.35">
      <c r="C121"/>
    </row>
    <row r="122" spans="3:3" x14ac:dyDescent="0.35">
      <c r="C122"/>
    </row>
    <row r="123" spans="3:3" x14ac:dyDescent="0.35">
      <c r="C123"/>
    </row>
    <row r="124" spans="3:3" x14ac:dyDescent="0.35">
      <c r="C124"/>
    </row>
    <row r="125" spans="3:3" x14ac:dyDescent="0.35">
      <c r="C125"/>
    </row>
    <row r="126" spans="3:3" x14ac:dyDescent="0.35">
      <c r="C126"/>
    </row>
    <row r="127" spans="3:3" x14ac:dyDescent="0.35">
      <c r="C127"/>
    </row>
    <row r="128" spans="3:3" x14ac:dyDescent="0.35">
      <c r="C128"/>
    </row>
    <row r="129" spans="3:3" x14ac:dyDescent="0.35">
      <c r="C129"/>
    </row>
    <row r="130" spans="3:3" x14ac:dyDescent="0.35">
      <c r="C130"/>
    </row>
    <row r="131" spans="3:3" x14ac:dyDescent="0.35">
      <c r="C131"/>
    </row>
    <row r="132" spans="3:3" x14ac:dyDescent="0.35">
      <c r="C132"/>
    </row>
    <row r="133" spans="3:3" x14ac:dyDescent="0.35">
      <c r="C133"/>
    </row>
    <row r="134" spans="3:3" x14ac:dyDescent="0.35">
      <c r="C134"/>
    </row>
    <row r="135" spans="3:3" x14ac:dyDescent="0.35">
      <c r="C135"/>
    </row>
    <row r="136" spans="3:3" x14ac:dyDescent="0.35">
      <c r="C136"/>
    </row>
    <row r="137" spans="3:3" x14ac:dyDescent="0.35">
      <c r="C137"/>
    </row>
    <row r="138" spans="3:3" x14ac:dyDescent="0.35">
      <c r="C138"/>
    </row>
    <row r="139" spans="3:3" x14ac:dyDescent="0.35">
      <c r="C139"/>
    </row>
    <row r="140" spans="3:3" x14ac:dyDescent="0.35">
      <c r="C140"/>
    </row>
    <row r="141" spans="3:3" x14ac:dyDescent="0.35">
      <c r="C141"/>
    </row>
    <row r="142" spans="3:3" x14ac:dyDescent="0.35">
      <c r="C142"/>
    </row>
    <row r="143" spans="3:3" x14ac:dyDescent="0.35">
      <c r="C143"/>
    </row>
    <row r="144" spans="3:3" x14ac:dyDescent="0.35">
      <c r="C144"/>
    </row>
    <row r="145" spans="3:3" x14ac:dyDescent="0.35">
      <c r="C145"/>
    </row>
    <row r="146" spans="3:3" x14ac:dyDescent="0.35">
      <c r="C146"/>
    </row>
    <row r="147" spans="3:3" x14ac:dyDescent="0.35">
      <c r="C147"/>
    </row>
    <row r="148" spans="3:3" x14ac:dyDescent="0.35">
      <c r="C148"/>
    </row>
    <row r="149" spans="3:3" x14ac:dyDescent="0.35">
      <c r="C149"/>
    </row>
    <row r="150" spans="3:3" x14ac:dyDescent="0.35">
      <c r="C150"/>
    </row>
    <row r="151" spans="3:3" x14ac:dyDescent="0.35">
      <c r="C151"/>
    </row>
    <row r="152" spans="3:3" x14ac:dyDescent="0.35">
      <c r="C152"/>
    </row>
    <row r="153" spans="3:3" x14ac:dyDescent="0.35">
      <c r="C153"/>
    </row>
    <row r="154" spans="3:3" x14ac:dyDescent="0.35">
      <c r="C154"/>
    </row>
    <row r="155" spans="3:3" x14ac:dyDescent="0.35">
      <c r="C155"/>
    </row>
    <row r="156" spans="3:3" x14ac:dyDescent="0.35">
      <c r="C156"/>
    </row>
    <row r="157" spans="3:3" x14ac:dyDescent="0.35">
      <c r="C157"/>
    </row>
    <row r="158" spans="3:3" x14ac:dyDescent="0.35">
      <c r="C158"/>
    </row>
    <row r="159" spans="3:3" x14ac:dyDescent="0.35">
      <c r="C159"/>
    </row>
    <row r="160" spans="3:3" x14ac:dyDescent="0.35">
      <c r="C160"/>
    </row>
    <row r="161" spans="3:3" x14ac:dyDescent="0.35">
      <c r="C161"/>
    </row>
    <row r="162" spans="3:3" x14ac:dyDescent="0.35">
      <c r="C162"/>
    </row>
    <row r="163" spans="3:3" x14ac:dyDescent="0.35">
      <c r="C163"/>
    </row>
    <row r="164" spans="3:3" x14ac:dyDescent="0.35">
      <c r="C164"/>
    </row>
    <row r="165" spans="3:3" x14ac:dyDescent="0.35">
      <c r="C165"/>
    </row>
    <row r="166" spans="3:3" x14ac:dyDescent="0.35">
      <c r="C166"/>
    </row>
    <row r="167" spans="3:3" x14ac:dyDescent="0.35">
      <c r="C167"/>
    </row>
    <row r="168" spans="3:3" x14ac:dyDescent="0.35">
      <c r="C168"/>
    </row>
    <row r="169" spans="3:3" x14ac:dyDescent="0.35">
      <c r="C169"/>
    </row>
    <row r="170" spans="3:3" x14ac:dyDescent="0.35">
      <c r="C170"/>
    </row>
    <row r="171" spans="3:3" x14ac:dyDescent="0.35">
      <c r="C171"/>
    </row>
    <row r="172" spans="3:3" x14ac:dyDescent="0.35">
      <c r="C172"/>
    </row>
    <row r="173" spans="3:3" x14ac:dyDescent="0.35">
      <c r="C173"/>
    </row>
    <row r="174" spans="3:3" x14ac:dyDescent="0.35">
      <c r="C174"/>
    </row>
    <row r="175" spans="3:3" x14ac:dyDescent="0.35">
      <c r="C175"/>
    </row>
    <row r="176" spans="3:3" x14ac:dyDescent="0.35">
      <c r="C176"/>
    </row>
    <row r="177" spans="3:3" x14ac:dyDescent="0.35">
      <c r="C177"/>
    </row>
    <row r="178" spans="3:3" x14ac:dyDescent="0.35">
      <c r="C178"/>
    </row>
    <row r="179" spans="3:3" x14ac:dyDescent="0.35">
      <c r="C179"/>
    </row>
    <row r="180" spans="3:3" x14ac:dyDescent="0.35">
      <c r="C180"/>
    </row>
    <row r="181" spans="3:3" x14ac:dyDescent="0.35">
      <c r="C181"/>
    </row>
    <row r="182" spans="3:3" x14ac:dyDescent="0.35">
      <c r="C182"/>
    </row>
    <row r="183" spans="3:3" x14ac:dyDescent="0.35">
      <c r="C183"/>
    </row>
    <row r="184" spans="3:3" x14ac:dyDescent="0.35">
      <c r="C184"/>
    </row>
    <row r="185" spans="3:3" x14ac:dyDescent="0.35">
      <c r="C185"/>
    </row>
    <row r="186" spans="3:3" x14ac:dyDescent="0.35">
      <c r="C186"/>
    </row>
    <row r="187" spans="3:3" x14ac:dyDescent="0.35">
      <c r="C187"/>
    </row>
    <row r="188" spans="3:3" x14ac:dyDescent="0.35">
      <c r="C188"/>
    </row>
    <row r="189" spans="3:3" x14ac:dyDescent="0.35">
      <c r="C189"/>
    </row>
    <row r="190" spans="3:3" x14ac:dyDescent="0.35">
      <c r="C190"/>
    </row>
    <row r="191" spans="3:3" x14ac:dyDescent="0.35">
      <c r="C191"/>
    </row>
    <row r="192" spans="3:3" x14ac:dyDescent="0.35">
      <c r="C192"/>
    </row>
    <row r="193" spans="3:3" x14ac:dyDescent="0.35">
      <c r="C193"/>
    </row>
    <row r="194" spans="3:3" x14ac:dyDescent="0.35">
      <c r="C194"/>
    </row>
    <row r="195" spans="3:3" x14ac:dyDescent="0.35">
      <c r="C195"/>
    </row>
    <row r="196" spans="3:3" x14ac:dyDescent="0.35">
      <c r="C196"/>
    </row>
    <row r="197" spans="3:3" x14ac:dyDescent="0.35">
      <c r="C197"/>
    </row>
    <row r="198" spans="3:3" x14ac:dyDescent="0.35">
      <c r="C198"/>
    </row>
    <row r="199" spans="3:3" x14ac:dyDescent="0.35">
      <c r="C199"/>
    </row>
    <row r="200" spans="3:3" x14ac:dyDescent="0.35">
      <c r="C200"/>
    </row>
    <row r="201" spans="3:3" x14ac:dyDescent="0.35">
      <c r="C201"/>
    </row>
    <row r="202" spans="3:3" x14ac:dyDescent="0.35">
      <c r="C202"/>
    </row>
    <row r="203" spans="3:3" x14ac:dyDescent="0.35">
      <c r="C203"/>
    </row>
    <row r="204" spans="3:3" x14ac:dyDescent="0.35">
      <c r="C204"/>
    </row>
    <row r="205" spans="3:3" x14ac:dyDescent="0.35">
      <c r="C205"/>
    </row>
    <row r="206" spans="3:3" x14ac:dyDescent="0.35">
      <c r="C206"/>
    </row>
    <row r="207" spans="3:3" x14ac:dyDescent="0.35">
      <c r="C207"/>
    </row>
    <row r="208" spans="3:3" x14ac:dyDescent="0.35">
      <c r="C208"/>
    </row>
    <row r="209" spans="3:3" x14ac:dyDescent="0.35">
      <c r="C209"/>
    </row>
    <row r="210" spans="3:3" x14ac:dyDescent="0.35">
      <c r="C210"/>
    </row>
    <row r="211" spans="3:3" x14ac:dyDescent="0.35">
      <c r="C211"/>
    </row>
    <row r="212" spans="3:3" x14ac:dyDescent="0.35">
      <c r="C212"/>
    </row>
    <row r="213" spans="3:3" x14ac:dyDescent="0.35">
      <c r="C213"/>
    </row>
    <row r="214" spans="3:3" x14ac:dyDescent="0.35">
      <c r="C214"/>
    </row>
    <row r="215" spans="3:3" x14ac:dyDescent="0.35">
      <c r="C215"/>
    </row>
    <row r="216" spans="3:3" x14ac:dyDescent="0.35">
      <c r="C216"/>
    </row>
    <row r="217" spans="3:3" x14ac:dyDescent="0.35">
      <c r="C217"/>
    </row>
    <row r="218" spans="3:3" x14ac:dyDescent="0.35">
      <c r="C218"/>
    </row>
    <row r="219" spans="3:3" x14ac:dyDescent="0.35">
      <c r="C219"/>
    </row>
    <row r="220" spans="3:3" x14ac:dyDescent="0.35">
      <c r="C220"/>
    </row>
    <row r="221" spans="3:3" x14ac:dyDescent="0.35">
      <c r="C221"/>
    </row>
    <row r="222" spans="3:3" x14ac:dyDescent="0.35">
      <c r="C222"/>
    </row>
    <row r="223" spans="3:3" x14ac:dyDescent="0.35">
      <c r="C223"/>
    </row>
    <row r="224" spans="3:3" x14ac:dyDescent="0.35">
      <c r="C224"/>
    </row>
    <row r="225" spans="3:3" x14ac:dyDescent="0.35">
      <c r="C225"/>
    </row>
    <row r="226" spans="3:3" x14ac:dyDescent="0.35">
      <c r="C226"/>
    </row>
    <row r="227" spans="3:3" x14ac:dyDescent="0.35">
      <c r="C227"/>
    </row>
    <row r="228" spans="3:3" x14ac:dyDescent="0.35">
      <c r="C228"/>
    </row>
    <row r="229" spans="3:3" x14ac:dyDescent="0.35">
      <c r="C229"/>
    </row>
    <row r="230" spans="3:3" x14ac:dyDescent="0.35">
      <c r="C230"/>
    </row>
    <row r="231" spans="3:3" x14ac:dyDescent="0.35">
      <c r="C231"/>
    </row>
    <row r="232" spans="3:3" x14ac:dyDescent="0.35">
      <c r="C232"/>
    </row>
    <row r="233" spans="3:3" x14ac:dyDescent="0.35">
      <c r="C233"/>
    </row>
    <row r="234" spans="3:3" x14ac:dyDescent="0.35">
      <c r="C234"/>
    </row>
    <row r="235" spans="3:3" x14ac:dyDescent="0.35">
      <c r="C235"/>
    </row>
    <row r="236" spans="3:3" x14ac:dyDescent="0.35">
      <c r="C236"/>
    </row>
    <row r="237" spans="3:3" x14ac:dyDescent="0.35">
      <c r="C237"/>
    </row>
    <row r="238" spans="3:3" x14ac:dyDescent="0.35">
      <c r="C238"/>
    </row>
    <row r="239" spans="3:3" x14ac:dyDescent="0.35">
      <c r="C239"/>
    </row>
    <row r="240" spans="3:3" x14ac:dyDescent="0.35">
      <c r="C240"/>
    </row>
    <row r="241" spans="3:3" x14ac:dyDescent="0.35">
      <c r="C241"/>
    </row>
    <row r="242" spans="3:3" x14ac:dyDescent="0.35">
      <c r="C242"/>
    </row>
    <row r="243" spans="3:3" x14ac:dyDescent="0.35">
      <c r="C243"/>
    </row>
    <row r="244" spans="3:3" x14ac:dyDescent="0.35">
      <c r="C244"/>
    </row>
    <row r="245" spans="3:3" x14ac:dyDescent="0.35">
      <c r="C245"/>
    </row>
    <row r="246" spans="3:3" x14ac:dyDescent="0.35">
      <c r="C246"/>
    </row>
    <row r="247" spans="3:3" x14ac:dyDescent="0.35">
      <c r="C247"/>
    </row>
    <row r="248" spans="3:3" x14ac:dyDescent="0.35">
      <c r="C248"/>
    </row>
    <row r="249" spans="3:3" x14ac:dyDescent="0.35">
      <c r="C249"/>
    </row>
    <row r="250" spans="3:3" x14ac:dyDescent="0.35">
      <c r="C250"/>
    </row>
    <row r="251" spans="3:3" x14ac:dyDescent="0.35">
      <c r="C251"/>
    </row>
    <row r="252" spans="3:3" x14ac:dyDescent="0.35">
      <c r="C252"/>
    </row>
    <row r="253" spans="3:3" x14ac:dyDescent="0.35">
      <c r="C253"/>
    </row>
    <row r="254" spans="3:3" x14ac:dyDescent="0.35">
      <c r="C254"/>
    </row>
    <row r="255" spans="3:3" x14ac:dyDescent="0.35">
      <c r="C255"/>
    </row>
    <row r="256" spans="3:3" x14ac:dyDescent="0.35">
      <c r="C256"/>
    </row>
    <row r="257" spans="3:3" x14ac:dyDescent="0.35">
      <c r="C257"/>
    </row>
    <row r="258" spans="3:3" x14ac:dyDescent="0.35">
      <c r="C258"/>
    </row>
    <row r="259" spans="3:3" x14ac:dyDescent="0.35">
      <c r="C259"/>
    </row>
    <row r="260" spans="3:3" x14ac:dyDescent="0.35">
      <c r="C260"/>
    </row>
    <row r="261" spans="3:3" x14ac:dyDescent="0.35">
      <c r="C261"/>
    </row>
    <row r="262" spans="3:3" x14ac:dyDescent="0.35">
      <c r="C262"/>
    </row>
    <row r="263" spans="3:3" x14ac:dyDescent="0.35">
      <c r="C263"/>
    </row>
    <row r="264" spans="3:3" x14ac:dyDescent="0.35">
      <c r="C264"/>
    </row>
    <row r="265" spans="3:3" x14ac:dyDescent="0.35">
      <c r="C265"/>
    </row>
    <row r="266" spans="3:3" x14ac:dyDescent="0.35">
      <c r="C266"/>
    </row>
    <row r="267" spans="3:3" x14ac:dyDescent="0.35">
      <c r="C267"/>
    </row>
    <row r="268" spans="3:3" x14ac:dyDescent="0.35">
      <c r="C268"/>
    </row>
    <row r="269" spans="3:3" x14ac:dyDescent="0.35">
      <c r="C269"/>
    </row>
    <row r="270" spans="3:3" x14ac:dyDescent="0.35">
      <c r="C270"/>
    </row>
    <row r="271" spans="3:3" x14ac:dyDescent="0.35">
      <c r="C271"/>
    </row>
    <row r="272" spans="3:3" x14ac:dyDescent="0.35">
      <c r="C272"/>
    </row>
    <row r="273" spans="3:3" x14ac:dyDescent="0.35">
      <c r="C273"/>
    </row>
    <row r="274" spans="3:3" x14ac:dyDescent="0.35">
      <c r="C274"/>
    </row>
    <row r="275" spans="3:3" x14ac:dyDescent="0.35">
      <c r="C275"/>
    </row>
    <row r="276" spans="3:3" x14ac:dyDescent="0.35">
      <c r="C276"/>
    </row>
    <row r="277" spans="3:3" x14ac:dyDescent="0.35">
      <c r="C277"/>
    </row>
    <row r="278" spans="3:3" x14ac:dyDescent="0.35">
      <c r="C278"/>
    </row>
    <row r="279" spans="3:3" x14ac:dyDescent="0.35">
      <c r="C279"/>
    </row>
    <row r="280" spans="3:3" x14ac:dyDescent="0.35">
      <c r="C280"/>
    </row>
    <row r="281" spans="3:3" x14ac:dyDescent="0.35">
      <c r="C281"/>
    </row>
    <row r="282" spans="3:3" x14ac:dyDescent="0.35">
      <c r="C282"/>
    </row>
    <row r="283" spans="3:3" x14ac:dyDescent="0.35">
      <c r="C283"/>
    </row>
    <row r="284" spans="3:3" x14ac:dyDescent="0.35">
      <c r="C284"/>
    </row>
    <row r="285" spans="3:3" x14ac:dyDescent="0.35">
      <c r="C285"/>
    </row>
    <row r="286" spans="3:3" x14ac:dyDescent="0.35">
      <c r="C286"/>
    </row>
    <row r="287" spans="3:3" x14ac:dyDescent="0.35">
      <c r="C287"/>
    </row>
    <row r="288" spans="3:3" x14ac:dyDescent="0.35">
      <c r="C288"/>
    </row>
    <row r="289" spans="3:3" x14ac:dyDescent="0.35">
      <c r="C289"/>
    </row>
    <row r="290" spans="3:3" x14ac:dyDescent="0.35">
      <c r="C290"/>
    </row>
    <row r="291" spans="3:3" x14ac:dyDescent="0.35">
      <c r="C291"/>
    </row>
    <row r="292" spans="3:3" x14ac:dyDescent="0.35">
      <c r="C292"/>
    </row>
    <row r="293" spans="3:3" x14ac:dyDescent="0.35">
      <c r="C293"/>
    </row>
    <row r="294" spans="3:3" x14ac:dyDescent="0.35">
      <c r="C294"/>
    </row>
    <row r="295" spans="3:3" x14ac:dyDescent="0.35">
      <c r="C295"/>
    </row>
    <row r="296" spans="3:3" x14ac:dyDescent="0.35">
      <c r="C296"/>
    </row>
    <row r="297" spans="3:3" x14ac:dyDescent="0.35">
      <c r="C297"/>
    </row>
    <row r="298" spans="3:3" x14ac:dyDescent="0.35">
      <c r="C298"/>
    </row>
    <row r="299" spans="3:3" x14ac:dyDescent="0.35">
      <c r="C299"/>
    </row>
    <row r="300" spans="3:3" x14ac:dyDescent="0.35">
      <c r="C300"/>
    </row>
    <row r="301" spans="3:3" x14ac:dyDescent="0.35">
      <c r="C301"/>
    </row>
    <row r="302" spans="3:3" x14ac:dyDescent="0.35">
      <c r="C302"/>
    </row>
    <row r="303" spans="3:3" x14ac:dyDescent="0.35">
      <c r="C303"/>
    </row>
    <row r="304" spans="3:3" x14ac:dyDescent="0.35">
      <c r="C304"/>
    </row>
    <row r="305" spans="3:3" x14ac:dyDescent="0.35">
      <c r="C305"/>
    </row>
    <row r="306" spans="3:3" x14ac:dyDescent="0.35">
      <c r="C306"/>
    </row>
    <row r="307" spans="3:3" x14ac:dyDescent="0.35">
      <c r="C307"/>
    </row>
    <row r="308" spans="3:3" x14ac:dyDescent="0.35">
      <c r="C308"/>
    </row>
    <row r="309" spans="3:3" x14ac:dyDescent="0.35">
      <c r="C309"/>
    </row>
    <row r="310" spans="3:3" x14ac:dyDescent="0.35">
      <c r="C310"/>
    </row>
    <row r="311" spans="3:3" x14ac:dyDescent="0.35">
      <c r="C311"/>
    </row>
    <row r="312" spans="3:3" x14ac:dyDescent="0.35">
      <c r="C312"/>
    </row>
    <row r="313" spans="3:3" x14ac:dyDescent="0.35">
      <c r="C313"/>
    </row>
    <row r="314" spans="3:3" x14ac:dyDescent="0.35">
      <c r="C314"/>
    </row>
    <row r="315" spans="3:3" x14ac:dyDescent="0.35">
      <c r="C315"/>
    </row>
    <row r="316" spans="3:3" x14ac:dyDescent="0.35">
      <c r="C316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BB37-5C4F-4703-9E0B-1B3BC065394F}">
  <dimension ref="A1:H7"/>
  <sheetViews>
    <sheetView workbookViewId="0">
      <selection activeCell="E3" sqref="E3"/>
    </sheetView>
  </sheetViews>
  <sheetFormatPr defaultRowHeight="14.5" x14ac:dyDescent="0.35"/>
  <cols>
    <col min="3" max="3" width="10.08984375" bestFit="1" customWidth="1"/>
    <col min="4" max="4" width="26.453125" bestFit="1" customWidth="1"/>
    <col min="8" max="8" width="11.7265625" bestFit="1" customWidth="1"/>
  </cols>
  <sheetData>
    <row r="1" spans="1:8" x14ac:dyDescent="0.35">
      <c r="A1" t="s">
        <v>477</v>
      </c>
      <c r="B1" t="s">
        <v>483</v>
      </c>
      <c r="C1" t="s">
        <v>484</v>
      </c>
      <c r="D1" t="s">
        <v>487</v>
      </c>
      <c r="E1" t="s">
        <v>485</v>
      </c>
      <c r="H1" t="s">
        <v>476</v>
      </c>
    </row>
    <row r="2" spans="1:8" x14ac:dyDescent="0.35">
      <c r="A2" s="16">
        <v>2</v>
      </c>
      <c r="B2" s="19">
        <v>655.12699999999995</v>
      </c>
      <c r="C2" s="19">
        <v>493.09100000000001</v>
      </c>
      <c r="D2">
        <v>1000</v>
      </c>
      <c r="E2">
        <f>(B2-C2)/1000</f>
        <v>0.16203599999999996</v>
      </c>
      <c r="G2">
        <f>AVERAGE(E2:E5, E7)</f>
        <v>0.27102360000000003</v>
      </c>
    </row>
    <row r="3" spans="1:8" x14ac:dyDescent="0.35">
      <c r="A3" s="16">
        <v>3</v>
      </c>
      <c r="B3" s="18">
        <v>540.77099999999996</v>
      </c>
      <c r="C3" s="19">
        <v>427.16800000000001</v>
      </c>
      <c r="D3">
        <v>1000</v>
      </c>
      <c r="E3">
        <f>(B3-C3)/1000</f>
        <v>0.11360299999999995</v>
      </c>
    </row>
    <row r="4" spans="1:8" x14ac:dyDescent="0.35">
      <c r="A4" s="16">
        <v>4</v>
      </c>
      <c r="B4" s="18">
        <v>596.85299999999995</v>
      </c>
      <c r="C4" s="17">
        <v>200.52</v>
      </c>
      <c r="D4">
        <v>1000</v>
      </c>
      <c r="E4">
        <f>(B4-C4)/1000</f>
        <v>0.39633299999999999</v>
      </c>
    </row>
    <row r="5" spans="1:8" x14ac:dyDescent="0.35">
      <c r="A5" s="16">
        <v>5</v>
      </c>
      <c r="B5" s="17">
        <v>477.47800000000001</v>
      </c>
      <c r="C5" s="18">
        <v>269.23200000000003</v>
      </c>
      <c r="D5">
        <v>1000</v>
      </c>
      <c r="E5">
        <f>(B5-C5)/1000</f>
        <v>0.20824599999999999</v>
      </c>
    </row>
    <row r="6" spans="1:8" x14ac:dyDescent="0.35">
      <c r="A6">
        <v>6</v>
      </c>
      <c r="H6" t="s">
        <v>540</v>
      </c>
    </row>
    <row r="7" spans="1:8" x14ac:dyDescent="0.35">
      <c r="A7">
        <v>7</v>
      </c>
      <c r="B7" s="5">
        <v>600.6</v>
      </c>
      <c r="C7" s="6">
        <v>125.7</v>
      </c>
      <c r="D7">
        <v>1000</v>
      </c>
      <c r="E7">
        <f>(B7-C7)/1000</f>
        <v>0.47490000000000004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44CC-6099-434C-9A36-B42E1E541E65}">
  <dimension ref="A1:I8"/>
  <sheetViews>
    <sheetView workbookViewId="0">
      <selection activeCell="H15" sqref="H15"/>
    </sheetView>
  </sheetViews>
  <sheetFormatPr defaultRowHeight="14.5" x14ac:dyDescent="0.35"/>
  <cols>
    <col min="2" max="2" width="9.6328125" bestFit="1" customWidth="1"/>
    <col min="3" max="3" width="18.81640625" bestFit="1" customWidth="1"/>
    <col min="4" max="4" width="11.1796875" bestFit="1" customWidth="1"/>
  </cols>
  <sheetData>
    <row r="1" spans="1:9" x14ac:dyDescent="0.35">
      <c r="A1" t="s">
        <v>477</v>
      </c>
      <c r="B1" t="s">
        <v>479</v>
      </c>
      <c r="C1" t="s">
        <v>480</v>
      </c>
      <c r="D1" t="s">
        <v>481</v>
      </c>
      <c r="G1" s="9" t="s">
        <v>482</v>
      </c>
      <c r="H1" s="9" t="s">
        <v>486</v>
      </c>
      <c r="I1" s="9" t="s">
        <v>488</v>
      </c>
    </row>
    <row r="2" spans="1:9" x14ac:dyDescent="0.35">
      <c r="B2" s="6"/>
      <c r="G2" s="9">
        <f>(((STDEV(B3:B8))/(AVERAGE(B3:B8))))*100</f>
        <v>6.048821017083915</v>
      </c>
      <c r="H2" s="9" t="e">
        <f>AVERAGE(D3:D8)</f>
        <v>#REF!</v>
      </c>
      <c r="I2" s="9">
        <f>(AVERAGE(C3:C6))*100</f>
        <v>22.00545</v>
      </c>
    </row>
    <row r="3" spans="1:9" x14ac:dyDescent="0.35">
      <c r="A3" s="16">
        <v>2</v>
      </c>
      <c r="B3" s="17">
        <v>453.53500000000003</v>
      </c>
      <c r="C3" s="16">
        <v>0.16203599999999996</v>
      </c>
      <c r="D3" s="16">
        <f>AVERAGE('CORT treament'!M2:M17,'CORT treament'!M26,'CORT treament'!M27)</f>
        <v>2.666666666666667</v>
      </c>
    </row>
    <row r="4" spans="1:9" x14ac:dyDescent="0.35">
      <c r="A4" s="16">
        <v>3</v>
      </c>
      <c r="B4" s="17">
        <v>429.55</v>
      </c>
      <c r="C4" s="16">
        <v>0.11360299999999995</v>
      </c>
      <c r="D4" s="16">
        <f>AVERAGE('CORT treament'!M28:M47)</f>
        <v>2.2142909000000004</v>
      </c>
    </row>
    <row r="5" spans="1:9" x14ac:dyDescent="0.35">
      <c r="A5" s="16">
        <v>4</v>
      </c>
      <c r="B5" s="17">
        <v>405.71800000000002</v>
      </c>
      <c r="C5" s="16">
        <v>0.39633299999999999</v>
      </c>
      <c r="D5" s="16">
        <f>AVERAGE('CORT treament'!M18,'CORT treament'!M19,'CORT treament'!M20,'CORT treament'!M21,'CORT treament'!M22,'CORT treament'!M23,'CORT treament'!M24,'CORT treament'!M25,'CORT treament'!M47,'CORT treament'!M48,'CORT treament'!M49,'CORT treament'!M50,'CORT treament'!M51,'CORT treament'!M52,'CORT treament'!M53,'CORT treament'!M54,'CORT treament'!M55,'CORT treament'!M56,'CORT treament'!M57)</f>
        <v>2.8725881052631581</v>
      </c>
    </row>
    <row r="6" spans="1:9" x14ac:dyDescent="0.35">
      <c r="A6" s="16">
        <v>5</v>
      </c>
      <c r="B6" s="17">
        <v>416.13499999999999</v>
      </c>
      <c r="C6" s="16">
        <v>0.20824599999999999</v>
      </c>
      <c r="D6" s="16">
        <f>AVERAGE('CORT treament'!M58:M68)</f>
        <v>2.7545454545454544</v>
      </c>
    </row>
    <row r="7" spans="1:9" x14ac:dyDescent="0.35">
      <c r="A7" s="16">
        <v>6</v>
      </c>
      <c r="B7" s="17">
        <v>447.1</v>
      </c>
      <c r="C7" s="16"/>
      <c r="D7" s="16">
        <f>AVERAGE('CORT treament'!M69:M71,'CORT treament'!M75:M78,'CORT treament'!M80,'CORT treament'!M81:M82)</f>
        <v>3.29</v>
      </c>
    </row>
    <row r="8" spans="1:9" x14ac:dyDescent="0.35">
      <c r="A8" s="16">
        <v>7</v>
      </c>
      <c r="B8" s="17">
        <v>478</v>
      </c>
      <c r="C8" s="16">
        <v>0.47490000000000004</v>
      </c>
      <c r="D8" s="16" t="e">
        <f>AVERAGE('CORT treament'!M83:M95,'CORT treament'!#REF!,'CORT treament'!M79,'CORT treament'!M74,'CORT treament'!M73,'CORT treament'!M72)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hormone treatments</vt:lpstr>
      <vt:lpstr>thryoid eggs assay second</vt:lpstr>
      <vt:lpstr>CORT treament</vt:lpstr>
      <vt:lpstr>Extraction efficiency</vt:lpstr>
      <vt:lpstr>CORT Plate data for publication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Ondi Crino</dc:creator>
  <cp:lastModifiedBy>Ondi Crino</cp:lastModifiedBy>
  <dcterms:created xsi:type="dcterms:W3CDTF">2022-02-15T07:32:52Z</dcterms:created>
  <dcterms:modified xsi:type="dcterms:W3CDTF">2023-04-28T04:18:34Z</dcterms:modified>
</cp:coreProperties>
</file>